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Tapase\Documents\GitHub\travel-model-one\utilities\PBA40\metrics\"/>
    </mc:Choice>
  </mc:AlternateContent>
  <bookViews>
    <workbookView xWindow="0" yWindow="0" windowWidth="15000" windowHeight="10500" tabRatio="926" firstSheet="4" activeTab="5"/>
  </bookViews>
  <sheets>
    <sheet name="read by cobra--&gt;" sheetId="19" r:id="rId1"/>
    <sheet name="valuations" sheetId="12" r:id="rId2"/>
    <sheet name="asset_life" sheetId="8" r:id="rId3"/>
    <sheet name="stream_proxies" sheetId="16" r:id="rId4"/>
    <sheet name="configs_base" sheetId="21" r:id="rId5"/>
    <sheet name="configs_projects" sheetId="20" r:id="rId6"/>
    <sheet name="project_costs" sheetId="7" r:id="rId7"/>
    <sheet name="proxies" sheetId="2" state="hidden" r:id="rId8"/>
    <sheet name="natural_land" sheetId="17" r:id="rId9"/>
    <sheet name="collisions_switrs" sheetId="9" r:id="rId10"/>
    <sheet name="guiding_principles" sheetId="30" r:id="rId11"/>
    <sheet name="not read by cobra--&gt;" sheetId="18" r:id="rId12"/>
    <sheet name="Sheet2" sheetId="31" r:id="rId13"/>
    <sheet name="configs_projects_old" sheetId="29" r:id="rId14"/>
    <sheet name="PPA IDs" sheetId="28" r:id="rId15"/>
    <sheet name="valuations-input" sheetId="3" r:id="rId16"/>
    <sheet name="Project costs" sheetId="26" r:id="rId17"/>
    <sheet name="crfs-input" sheetId="10" r:id="rId18"/>
    <sheet name="Paste from cobra outputs" sheetId="23" r:id="rId19"/>
    <sheet name="Proxy inputs" sheetId="24" r:id="rId20"/>
    <sheet name="Proxy inputs - accessibility" sheetId="27" r:id="rId21"/>
  </sheets>
  <externalReferences>
    <externalReference r:id="rId22"/>
  </externalReferences>
  <definedNames>
    <definedName name="_xlnm._FilterDatabase" localSheetId="14" hidden="1">'PPA IDs'!$A$1:$K$1</definedName>
    <definedName name="_xlnm._FilterDatabase" localSheetId="3" hidden="1">stream_proxies!$C$1:$E$388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69" i="20" l="1"/>
  <c r="N69" i="20"/>
  <c r="M69" i="20"/>
  <c r="L69" i="20"/>
  <c r="K69" i="20"/>
  <c r="J69" i="20"/>
  <c r="I69" i="20"/>
  <c r="H69" i="20"/>
  <c r="F69" i="20"/>
  <c r="P69" i="20" s="1"/>
  <c r="O68" i="20"/>
  <c r="N68" i="20"/>
  <c r="M68" i="20"/>
  <c r="L68" i="20"/>
  <c r="K68" i="20"/>
  <c r="J68" i="20"/>
  <c r="I68" i="20"/>
  <c r="H68" i="20"/>
  <c r="F68" i="20"/>
  <c r="P68" i="20" s="1"/>
  <c r="O67" i="20"/>
  <c r="N67" i="20"/>
  <c r="M67" i="20"/>
  <c r="L67" i="20"/>
  <c r="K67" i="20"/>
  <c r="J67" i="20"/>
  <c r="I67" i="20"/>
  <c r="H67" i="20"/>
  <c r="F67" i="20"/>
  <c r="P67" i="20" s="1"/>
  <c r="O66" i="20"/>
  <c r="N66" i="20"/>
  <c r="M66" i="20"/>
  <c r="L66" i="20"/>
  <c r="K66" i="20"/>
  <c r="J66" i="20"/>
  <c r="H66" i="20"/>
  <c r="F66" i="20"/>
  <c r="P66" i="20" s="1"/>
  <c r="P65" i="20"/>
  <c r="O65" i="20"/>
  <c r="N65" i="20"/>
  <c r="M65" i="20"/>
  <c r="L65" i="20"/>
  <c r="K65" i="20"/>
  <c r="J65" i="20"/>
  <c r="I65" i="20"/>
  <c r="H65" i="20"/>
  <c r="F65" i="20"/>
  <c r="P64" i="20"/>
  <c r="O64" i="20"/>
  <c r="N64" i="20"/>
  <c r="M64" i="20"/>
  <c r="L64" i="20"/>
  <c r="K64" i="20"/>
  <c r="J64" i="20"/>
  <c r="I64" i="20"/>
  <c r="H64" i="20"/>
  <c r="F64" i="20"/>
  <c r="P63" i="20"/>
  <c r="O63" i="20"/>
  <c r="N63" i="20"/>
  <c r="M63" i="20"/>
  <c r="L63" i="20"/>
  <c r="K63" i="20"/>
  <c r="J63" i="20"/>
  <c r="I63" i="20"/>
  <c r="H63" i="20"/>
  <c r="F63" i="20"/>
  <c r="O62" i="20"/>
  <c r="N62" i="20"/>
  <c r="M62" i="20"/>
  <c r="L62" i="20"/>
  <c r="K62" i="20"/>
  <c r="J62" i="20"/>
  <c r="I62" i="20"/>
  <c r="H62" i="20"/>
  <c r="F62" i="20"/>
  <c r="P62" i="20" s="1"/>
  <c r="O77" i="20"/>
  <c r="N77" i="20"/>
  <c r="M77" i="20"/>
  <c r="L77" i="20"/>
  <c r="K77" i="20"/>
  <c r="J77" i="20"/>
  <c r="I77" i="20"/>
  <c r="H77" i="20"/>
  <c r="F77" i="20"/>
  <c r="P77" i="20" s="1"/>
  <c r="O76" i="20"/>
  <c r="N76" i="20"/>
  <c r="M76" i="20"/>
  <c r="L76" i="20"/>
  <c r="K76" i="20"/>
  <c r="J76" i="20"/>
  <c r="I76" i="20"/>
  <c r="H76" i="20"/>
  <c r="F76" i="20"/>
  <c r="P76" i="20" s="1"/>
  <c r="O75" i="20"/>
  <c r="N75" i="20"/>
  <c r="M75" i="20"/>
  <c r="L75" i="20"/>
  <c r="K75" i="20"/>
  <c r="J75" i="20"/>
  <c r="I75" i="20"/>
  <c r="H75" i="20"/>
  <c r="F75" i="20"/>
  <c r="P75" i="20" s="1"/>
  <c r="O74" i="20"/>
  <c r="N74" i="20"/>
  <c r="M74" i="20"/>
  <c r="L74" i="20"/>
  <c r="K74" i="20"/>
  <c r="J74" i="20"/>
  <c r="H74" i="20"/>
  <c r="F74" i="20"/>
  <c r="P74" i="20" s="1"/>
  <c r="O73" i="20"/>
  <c r="N73" i="20"/>
  <c r="M73" i="20"/>
  <c r="L73" i="20"/>
  <c r="K73" i="20"/>
  <c r="J73" i="20"/>
  <c r="I73" i="20"/>
  <c r="H73" i="20"/>
  <c r="F73" i="20"/>
  <c r="P73" i="20" s="1"/>
  <c r="O72" i="20"/>
  <c r="N72" i="20"/>
  <c r="M72" i="20"/>
  <c r="L72" i="20"/>
  <c r="K72" i="20"/>
  <c r="J72" i="20"/>
  <c r="I72" i="20"/>
  <c r="H72" i="20"/>
  <c r="F72" i="20"/>
  <c r="P72" i="20" s="1"/>
  <c r="O71" i="20"/>
  <c r="N71" i="20"/>
  <c r="M71" i="20"/>
  <c r="L71" i="20"/>
  <c r="K71" i="20"/>
  <c r="J71" i="20"/>
  <c r="I71" i="20"/>
  <c r="H71" i="20"/>
  <c r="F71" i="20"/>
  <c r="P71" i="20" s="1"/>
  <c r="O70" i="20"/>
  <c r="N70" i="20"/>
  <c r="M70" i="20"/>
  <c r="L70" i="20"/>
  <c r="K70" i="20"/>
  <c r="J70" i="20"/>
  <c r="I70" i="20"/>
  <c r="H70" i="20"/>
  <c r="F70" i="20"/>
  <c r="P70" i="20" s="1"/>
  <c r="F58" i="20" l="1"/>
  <c r="P58" i="20" s="1"/>
  <c r="O61" i="20"/>
  <c r="N61" i="20"/>
  <c r="M61" i="20"/>
  <c r="L61" i="20"/>
  <c r="K61" i="20"/>
  <c r="J61" i="20"/>
  <c r="I61" i="20"/>
  <c r="H61" i="20"/>
  <c r="F61" i="20"/>
  <c r="P61" i="20" s="1"/>
  <c r="O60" i="20"/>
  <c r="N60" i="20"/>
  <c r="M60" i="20"/>
  <c r="L60" i="20"/>
  <c r="K60" i="20"/>
  <c r="J60" i="20"/>
  <c r="I60" i="20"/>
  <c r="H60" i="20"/>
  <c r="F60" i="20"/>
  <c r="P60" i="20" s="1"/>
  <c r="O59" i="20"/>
  <c r="N59" i="20"/>
  <c r="M59" i="20"/>
  <c r="L59" i="20"/>
  <c r="K59" i="20"/>
  <c r="J59" i="20"/>
  <c r="I59" i="20"/>
  <c r="H59" i="20"/>
  <c r="F59" i="20"/>
  <c r="P59" i="20" s="1"/>
  <c r="O58" i="20"/>
  <c r="N58" i="20"/>
  <c r="M58" i="20"/>
  <c r="L58" i="20"/>
  <c r="K58" i="20"/>
  <c r="J58" i="20"/>
  <c r="H58" i="20"/>
  <c r="O57" i="20"/>
  <c r="N57" i="20"/>
  <c r="M57" i="20"/>
  <c r="L57" i="20"/>
  <c r="K57" i="20"/>
  <c r="J57" i="20"/>
  <c r="I57" i="20"/>
  <c r="H57" i="20"/>
  <c r="F57" i="20"/>
  <c r="P57" i="20" s="1"/>
  <c r="O56" i="20"/>
  <c r="N56" i="20"/>
  <c r="M56" i="20"/>
  <c r="L56" i="20"/>
  <c r="K56" i="20"/>
  <c r="J56" i="20"/>
  <c r="I56" i="20"/>
  <c r="H56" i="20"/>
  <c r="F56" i="20"/>
  <c r="P56" i="20" s="1"/>
  <c r="O55" i="20"/>
  <c r="N55" i="20"/>
  <c r="M55" i="20"/>
  <c r="L55" i="20"/>
  <c r="K55" i="20"/>
  <c r="J55" i="20"/>
  <c r="I55" i="20"/>
  <c r="H55" i="20"/>
  <c r="F55" i="20"/>
  <c r="P55" i="20" s="1"/>
  <c r="O54" i="20"/>
  <c r="N54" i="20"/>
  <c r="M54" i="20"/>
  <c r="L54" i="20"/>
  <c r="K54" i="20"/>
  <c r="J54" i="20"/>
  <c r="I54" i="20"/>
  <c r="H54" i="20"/>
  <c r="F54" i="20"/>
  <c r="P54" i="20" s="1"/>
  <c r="O51" i="20"/>
  <c r="N51" i="20"/>
  <c r="M51" i="20"/>
  <c r="L51" i="20"/>
  <c r="K51" i="20"/>
  <c r="J51" i="20"/>
  <c r="I51" i="20"/>
  <c r="H51" i="20"/>
  <c r="F51" i="20"/>
  <c r="P51" i="20" s="1"/>
  <c r="O50" i="20"/>
  <c r="N50" i="20"/>
  <c r="M50" i="20"/>
  <c r="L50" i="20"/>
  <c r="K50" i="20"/>
  <c r="J50" i="20"/>
  <c r="I50" i="20"/>
  <c r="H50" i="20"/>
  <c r="F50" i="20"/>
  <c r="P50" i="20" s="1"/>
  <c r="O49" i="20"/>
  <c r="N49" i="20"/>
  <c r="M49" i="20"/>
  <c r="L49" i="20"/>
  <c r="K49" i="20"/>
  <c r="J49" i="20"/>
  <c r="I49" i="20"/>
  <c r="H49" i="20"/>
  <c r="F49" i="20"/>
  <c r="P49" i="20" s="1"/>
  <c r="N90" i="20" l="1"/>
  <c r="M90" i="20"/>
  <c r="G90" i="20"/>
  <c r="O90" i="20" s="1"/>
  <c r="F90" i="20"/>
  <c r="P90" i="20" s="1"/>
  <c r="N89" i="20"/>
  <c r="M89" i="20"/>
  <c r="G89" i="20"/>
  <c r="J89" i="20" s="1"/>
  <c r="F89" i="20"/>
  <c r="P89" i="20" s="1"/>
  <c r="N88" i="20"/>
  <c r="M88" i="20"/>
  <c r="G88" i="20"/>
  <c r="I88" i="20" s="1"/>
  <c r="F88" i="20"/>
  <c r="P88" i="20" s="1"/>
  <c r="I90" i="20" l="1"/>
  <c r="L90" i="20"/>
  <c r="H90" i="20"/>
  <c r="J88" i="20"/>
  <c r="J90" i="20"/>
  <c r="K89" i="20"/>
  <c r="O89" i="20"/>
  <c r="K88" i="20"/>
  <c r="O88" i="20"/>
  <c r="H89" i="20"/>
  <c r="L89" i="20"/>
  <c r="H88" i="20"/>
  <c r="L88" i="20"/>
  <c r="I89" i="20"/>
  <c r="K90" i="20"/>
  <c r="D18" i="7"/>
  <c r="C18" i="7" l="1"/>
  <c r="A18" i="7"/>
  <c r="C27" i="7"/>
  <c r="D27" i="7"/>
  <c r="A27" i="7" l="1"/>
  <c r="N121" i="20" l="1"/>
  <c r="M121" i="20"/>
  <c r="G121" i="20"/>
  <c r="L121" i="20" s="1"/>
  <c r="F121" i="20"/>
  <c r="P121" i="20" s="1"/>
  <c r="N130" i="20"/>
  <c r="M130" i="20"/>
  <c r="G130" i="20"/>
  <c r="L130" i="20" s="1"/>
  <c r="F130" i="20"/>
  <c r="P130" i="20" s="1"/>
  <c r="N129" i="20"/>
  <c r="M129" i="20"/>
  <c r="G129" i="20"/>
  <c r="O129" i="20" s="1"/>
  <c r="F129" i="20"/>
  <c r="P129" i="20" s="1"/>
  <c r="I130" i="20" l="1"/>
  <c r="I121" i="20"/>
  <c r="J121" i="20"/>
  <c r="O121" i="20"/>
  <c r="K121" i="20"/>
  <c r="H121" i="20"/>
  <c r="J130" i="20"/>
  <c r="K130" i="20"/>
  <c r="O130" i="20"/>
  <c r="H130" i="20"/>
  <c r="H129" i="20"/>
  <c r="L129" i="20"/>
  <c r="I129" i="20"/>
  <c r="J129" i="20"/>
  <c r="K129" i="20"/>
  <c r="N84" i="20"/>
  <c r="M84" i="20"/>
  <c r="G84" i="20"/>
  <c r="L84" i="20" s="1"/>
  <c r="F84" i="20"/>
  <c r="P84" i="20" s="1"/>
  <c r="J84" i="20" l="1"/>
  <c r="K84" i="20"/>
  <c r="O84" i="20"/>
  <c r="I84" i="20"/>
  <c r="H84" i="20"/>
  <c r="N128" i="20"/>
  <c r="M128" i="20"/>
  <c r="G128" i="20"/>
  <c r="L128" i="20" s="1"/>
  <c r="F128" i="20"/>
  <c r="P128" i="20" s="1"/>
  <c r="I128" i="20" l="1"/>
  <c r="J128" i="20"/>
  <c r="K128" i="20"/>
  <c r="O128" i="20"/>
  <c r="H128" i="20"/>
  <c r="O53" i="20"/>
  <c r="N53" i="20"/>
  <c r="M53" i="20"/>
  <c r="L53" i="20"/>
  <c r="K53" i="20"/>
  <c r="J53" i="20"/>
  <c r="I53" i="20"/>
  <c r="H53" i="20"/>
  <c r="F53" i="20"/>
  <c r="P53" i="20" s="1"/>
  <c r="L52" i="20" l="1"/>
  <c r="F52" i="20"/>
  <c r="P52" i="20" s="1"/>
  <c r="N52" i="20"/>
  <c r="M52" i="20"/>
  <c r="J52" i="20" l="1"/>
  <c r="K52" i="20"/>
  <c r="O52" i="20"/>
  <c r="I52" i="20"/>
  <c r="H52" i="20"/>
  <c r="D33" i="7"/>
  <c r="C33" i="7"/>
  <c r="A33" i="7"/>
  <c r="N127" i="20"/>
  <c r="M127" i="20"/>
  <c r="G127" i="20"/>
  <c r="L127" i="20" s="1"/>
  <c r="F127" i="20"/>
  <c r="P127" i="20" s="1"/>
  <c r="N126" i="20"/>
  <c r="M126" i="20"/>
  <c r="G126" i="20"/>
  <c r="O126" i="20" s="1"/>
  <c r="F126" i="20"/>
  <c r="P126" i="20" s="1"/>
  <c r="N125" i="20"/>
  <c r="M125" i="20"/>
  <c r="G125" i="20"/>
  <c r="O125" i="20" s="1"/>
  <c r="F125" i="20"/>
  <c r="P125" i="20" s="1"/>
  <c r="N124" i="20"/>
  <c r="M124" i="20"/>
  <c r="G124" i="20"/>
  <c r="J124" i="20" s="1"/>
  <c r="F124" i="20"/>
  <c r="P124" i="20" s="1"/>
  <c r="N123" i="20"/>
  <c r="M123" i="20"/>
  <c r="G123" i="20"/>
  <c r="O123" i="20" s="1"/>
  <c r="F123" i="20"/>
  <c r="P123" i="20" s="1"/>
  <c r="N122" i="20"/>
  <c r="M122" i="20"/>
  <c r="G122" i="20"/>
  <c r="O122" i="20" s="1"/>
  <c r="F122" i="20"/>
  <c r="P122" i="20" s="1"/>
  <c r="I127" i="20" l="1"/>
  <c r="J127" i="20"/>
  <c r="J125" i="20"/>
  <c r="L125" i="20"/>
  <c r="H125" i="20"/>
  <c r="I125" i="20"/>
  <c r="H126" i="20"/>
  <c r="L126" i="20"/>
  <c r="I126" i="20"/>
  <c r="J126" i="20"/>
  <c r="K127" i="20"/>
  <c r="O127" i="20"/>
  <c r="K126" i="20"/>
  <c r="H127" i="20"/>
  <c r="K125" i="20"/>
  <c r="J123" i="20"/>
  <c r="I122" i="20"/>
  <c r="H123" i="20"/>
  <c r="L122" i="20"/>
  <c r="H122" i="20"/>
  <c r="L123" i="20"/>
  <c r="J122" i="20"/>
  <c r="I123" i="20"/>
  <c r="K124" i="20"/>
  <c r="O124" i="20"/>
  <c r="H124" i="20"/>
  <c r="L124" i="20"/>
  <c r="I124" i="20"/>
  <c r="K123" i="20"/>
  <c r="K122" i="20"/>
  <c r="P48" i="20"/>
  <c r="P47" i="20"/>
  <c r="P46" i="20"/>
  <c r="P45" i="20"/>
  <c r="P44" i="20"/>
  <c r="P43" i="20"/>
  <c r="P42" i="20"/>
  <c r="P41" i="20"/>
  <c r="P40" i="20"/>
  <c r="P39" i="20"/>
  <c r="P38" i="20"/>
  <c r="P37" i="20"/>
  <c r="P36" i="20"/>
  <c r="P35" i="20"/>
  <c r="P34" i="20"/>
  <c r="P33" i="20"/>
  <c r="P32" i="20"/>
  <c r="P31" i="20"/>
  <c r="P30" i="20"/>
  <c r="P29" i="20"/>
  <c r="P28" i="20"/>
  <c r="P27" i="20"/>
  <c r="P26" i="20"/>
  <c r="P25" i="20"/>
  <c r="P24" i="20"/>
  <c r="P23" i="20"/>
  <c r="P22" i="20"/>
  <c r="P21" i="20"/>
  <c r="P20" i="20"/>
  <c r="P19" i="20"/>
  <c r="P18" i="20"/>
  <c r="P17" i="20"/>
  <c r="P16" i="20"/>
  <c r="P15" i="20"/>
  <c r="P14" i="20"/>
  <c r="P13" i="20"/>
  <c r="P12" i="20"/>
  <c r="P11" i="20"/>
  <c r="P10" i="20"/>
  <c r="P9" i="20"/>
  <c r="P8" i="20"/>
  <c r="P7" i="20"/>
  <c r="P6" i="20"/>
  <c r="P5" i="20"/>
  <c r="P4" i="20"/>
  <c r="P3" i="20"/>
  <c r="P2" i="20"/>
  <c r="N120" i="20"/>
  <c r="M120" i="20"/>
  <c r="G120" i="20"/>
  <c r="O120" i="20" s="1"/>
  <c r="F120" i="20"/>
  <c r="P120" i="20" s="1"/>
  <c r="K120" i="20" l="1"/>
  <c r="H120" i="20"/>
  <c r="L120" i="20"/>
  <c r="I120" i="20"/>
  <c r="J120" i="20"/>
  <c r="D32" i="7" l="1"/>
  <c r="C30" i="7"/>
  <c r="C31" i="7"/>
  <c r="C32" i="7"/>
  <c r="D31" i="7"/>
  <c r="D30" i="7"/>
  <c r="A30" i="7"/>
  <c r="A31" i="7"/>
  <c r="A32" i="7"/>
  <c r="F116" i="20"/>
  <c r="P116" i="20" s="1"/>
  <c r="G116" i="20"/>
  <c r="J116" i="20" s="1"/>
  <c r="M116" i="20"/>
  <c r="N116" i="20"/>
  <c r="F117" i="20"/>
  <c r="P117" i="20" s="1"/>
  <c r="G117" i="20"/>
  <c r="H117" i="20" s="1"/>
  <c r="M117" i="20"/>
  <c r="N117" i="20"/>
  <c r="F118" i="20"/>
  <c r="P118" i="20" s="1"/>
  <c r="G118" i="20"/>
  <c r="J118" i="20" s="1"/>
  <c r="M118" i="20"/>
  <c r="N118" i="20"/>
  <c r="F119" i="20"/>
  <c r="P119" i="20" s="1"/>
  <c r="G119" i="20"/>
  <c r="H119" i="20" s="1"/>
  <c r="M119" i="20"/>
  <c r="N119" i="20"/>
  <c r="O116" i="20" l="1"/>
  <c r="K118" i="20"/>
  <c r="I116" i="20"/>
  <c r="O118" i="20"/>
  <c r="I118" i="20"/>
  <c r="K116" i="20"/>
  <c r="J119" i="20"/>
  <c r="L118" i="20"/>
  <c r="H118" i="20"/>
  <c r="J117" i="20"/>
  <c r="L116" i="20"/>
  <c r="H116" i="20"/>
  <c r="O119" i="20"/>
  <c r="K119" i="20"/>
  <c r="O117" i="20"/>
  <c r="K117" i="20"/>
  <c r="I119" i="20"/>
  <c r="I117" i="20"/>
  <c r="L119" i="20"/>
  <c r="L117" i="20"/>
  <c r="Q3" i="28" l="1"/>
  <c r="Q4" i="28"/>
  <c r="Q5" i="28"/>
  <c r="Q6" i="28"/>
  <c r="Q7" i="28"/>
  <c r="Q8" i="28"/>
  <c r="Q9" i="28"/>
  <c r="Q10" i="28"/>
  <c r="Q11" i="28"/>
  <c r="Q12" i="28"/>
  <c r="Q13" i="28"/>
  <c r="Q14" i="28"/>
  <c r="Q15" i="28"/>
  <c r="Q16" i="28"/>
  <c r="Q17" i="28"/>
  <c r="Q18" i="28"/>
  <c r="Q19" i="28"/>
  <c r="Q20" i="28"/>
  <c r="Q21" i="28"/>
  <c r="Q22" i="28"/>
  <c r="Q23" i="28"/>
  <c r="Q24" i="28"/>
  <c r="Q25" i="28"/>
  <c r="Q26" i="28"/>
  <c r="Q27" i="28"/>
  <c r="Q28" i="28"/>
  <c r="Q29" i="28"/>
  <c r="Q30" i="28"/>
  <c r="Q31" i="28"/>
  <c r="Q32" i="28"/>
  <c r="Q33" i="28"/>
  <c r="Q34" i="28"/>
  <c r="Q35" i="28"/>
  <c r="Q36" i="28"/>
  <c r="Q37" i="28"/>
  <c r="Q38" i="28"/>
  <c r="Q39" i="28"/>
  <c r="Q40" i="28"/>
  <c r="Q41" i="28"/>
  <c r="Q42" i="28"/>
  <c r="Q43" i="28"/>
  <c r="Q44" i="28"/>
  <c r="Q45" i="28"/>
  <c r="Q46" i="28"/>
  <c r="Q47" i="28"/>
  <c r="Q48" i="28"/>
  <c r="Q49" i="28"/>
  <c r="Q50" i="28"/>
  <c r="Q51" i="28"/>
  <c r="Q52" i="28"/>
  <c r="Q53" i="28"/>
  <c r="Q54" i="28"/>
  <c r="Q55" i="28"/>
  <c r="Q56" i="28"/>
  <c r="Q57" i="28"/>
  <c r="Q58" i="28"/>
  <c r="Q59" i="28"/>
  <c r="Q60" i="28"/>
  <c r="Q61" i="28"/>
  <c r="Q62" i="28"/>
  <c r="Q63" i="28"/>
  <c r="Q64" i="28"/>
  <c r="Q65" i="28"/>
  <c r="Q66" i="28"/>
  <c r="Q67" i="28"/>
  <c r="Q68" i="28"/>
  <c r="Q69" i="28"/>
  <c r="Q70" i="28"/>
  <c r="Q71" i="28"/>
  <c r="Q72" i="28"/>
  <c r="Q73" i="28"/>
  <c r="Q74" i="28"/>
  <c r="Q75" i="28"/>
  <c r="Q76" i="28"/>
  <c r="Q77" i="28"/>
  <c r="Q78" i="28"/>
  <c r="Q79" i="28"/>
  <c r="Q80" i="28"/>
  <c r="Q81" i="28"/>
  <c r="Q82" i="28"/>
  <c r="Q83" i="28"/>
  <c r="Q84" i="28"/>
  <c r="Q85" i="28"/>
  <c r="Q86" i="28"/>
  <c r="Q87" i="28"/>
  <c r="Q88" i="28"/>
  <c r="Q89" i="28"/>
  <c r="Q90" i="28"/>
  <c r="Q91" i="28"/>
  <c r="Q92" i="28"/>
  <c r="Q93" i="28"/>
  <c r="Q94" i="28"/>
  <c r="Q95" i="28"/>
  <c r="Q2" i="28"/>
  <c r="P3" i="28"/>
  <c r="P4" i="28"/>
  <c r="P5" i="28"/>
  <c r="P6" i="28"/>
  <c r="P7" i="28"/>
  <c r="P8" i="28"/>
  <c r="P9" i="28"/>
  <c r="P10" i="28"/>
  <c r="P11" i="28"/>
  <c r="P12" i="28"/>
  <c r="P13" i="28"/>
  <c r="P14" i="28"/>
  <c r="P15" i="28"/>
  <c r="P16" i="28"/>
  <c r="P17" i="28"/>
  <c r="P18" i="28"/>
  <c r="P19" i="28"/>
  <c r="P20" i="28"/>
  <c r="P21" i="28"/>
  <c r="P22" i="28"/>
  <c r="P23" i="28"/>
  <c r="P24" i="28"/>
  <c r="P25" i="28"/>
  <c r="P26" i="28"/>
  <c r="P27" i="28"/>
  <c r="P28" i="28"/>
  <c r="P29" i="28"/>
  <c r="P30" i="28"/>
  <c r="P31" i="28"/>
  <c r="P32" i="28"/>
  <c r="P33" i="28"/>
  <c r="P34" i="28"/>
  <c r="P35" i="28"/>
  <c r="P36" i="28"/>
  <c r="P37" i="28"/>
  <c r="P38" i="28"/>
  <c r="P39" i="28"/>
  <c r="P40" i="28"/>
  <c r="P41" i="28"/>
  <c r="P42" i="28"/>
  <c r="P43" i="28"/>
  <c r="P44" i="28"/>
  <c r="P45" i="28"/>
  <c r="P46" i="28"/>
  <c r="P47" i="28"/>
  <c r="P48" i="28"/>
  <c r="P49" i="28"/>
  <c r="P50" i="28"/>
  <c r="P51" i="28"/>
  <c r="P52" i="28"/>
  <c r="P53" i="28"/>
  <c r="P54" i="28"/>
  <c r="P55" i="28"/>
  <c r="P56" i="28"/>
  <c r="P57" i="28"/>
  <c r="P58" i="28"/>
  <c r="P59" i="28"/>
  <c r="P60" i="28"/>
  <c r="P61" i="28"/>
  <c r="P62" i="28"/>
  <c r="P63" i="28"/>
  <c r="P64" i="28"/>
  <c r="P65" i="28"/>
  <c r="P66" i="28"/>
  <c r="P67" i="28"/>
  <c r="P68" i="28"/>
  <c r="P69" i="28"/>
  <c r="P70" i="28"/>
  <c r="P71" i="28"/>
  <c r="P72" i="28"/>
  <c r="P73" i="28"/>
  <c r="P74" i="28"/>
  <c r="P75" i="28"/>
  <c r="P76" i="28"/>
  <c r="P77" i="28"/>
  <c r="P78" i="28"/>
  <c r="P79" i="28"/>
  <c r="P80" i="28"/>
  <c r="P81" i="28"/>
  <c r="P82" i="28"/>
  <c r="P83" i="28"/>
  <c r="P84" i="28"/>
  <c r="P85" i="28"/>
  <c r="P86" i="28"/>
  <c r="P87" i="28"/>
  <c r="P88" i="28"/>
  <c r="P89" i="28"/>
  <c r="P90" i="28"/>
  <c r="P91" i="28"/>
  <c r="P92" i="28"/>
  <c r="P93" i="28"/>
  <c r="P94" i="28"/>
  <c r="P95" i="28"/>
  <c r="P2" i="28"/>
  <c r="C11" i="7"/>
  <c r="C12" i="7"/>
  <c r="C13" i="7"/>
  <c r="C14" i="7"/>
  <c r="C15" i="7"/>
  <c r="C16" i="7"/>
  <c r="C17" i="7"/>
  <c r="C10" i="7"/>
  <c r="M20" i="28"/>
  <c r="N20" i="28"/>
  <c r="O20" i="28" s="1"/>
  <c r="C26" i="7" s="1"/>
  <c r="M21" i="28"/>
  <c r="N21" i="28"/>
  <c r="M22" i="28"/>
  <c r="N22" i="28"/>
  <c r="O22" i="28" s="1"/>
  <c r="M23" i="28"/>
  <c r="N23" i="28"/>
  <c r="M24" i="28"/>
  <c r="N24" i="28"/>
  <c r="O24" i="28" s="1"/>
  <c r="M25" i="28"/>
  <c r="N25" i="28"/>
  <c r="M26" i="28"/>
  <c r="N26" i="28"/>
  <c r="O26" i="28" s="1"/>
  <c r="M27" i="28"/>
  <c r="N27" i="28"/>
  <c r="M28" i="28"/>
  <c r="N28" i="28"/>
  <c r="O28" i="28" s="1"/>
  <c r="C19" i="7" s="1"/>
  <c r="M29" i="28"/>
  <c r="N29" i="28"/>
  <c r="M30" i="28"/>
  <c r="N30" i="28"/>
  <c r="O30" i="28" s="1"/>
  <c r="C21" i="7" s="1"/>
  <c r="M31" i="28"/>
  <c r="N31" i="28"/>
  <c r="M32" i="28"/>
  <c r="N32" i="28"/>
  <c r="O32" i="28" s="1"/>
  <c r="M33" i="28"/>
  <c r="N33" i="28"/>
  <c r="M34" i="28"/>
  <c r="N34" i="28"/>
  <c r="O34" i="28" s="1"/>
  <c r="M35" i="28"/>
  <c r="N35" i="28"/>
  <c r="M36" i="28"/>
  <c r="N36" i="28"/>
  <c r="O36" i="28" s="1"/>
  <c r="M37" i="28"/>
  <c r="N37" i="28"/>
  <c r="M38" i="28"/>
  <c r="N38" i="28"/>
  <c r="O38" i="28" s="1"/>
  <c r="M39" i="28"/>
  <c r="N39" i="28"/>
  <c r="M40" i="28"/>
  <c r="N40" i="28"/>
  <c r="O40" i="28" s="1"/>
  <c r="M41" i="28"/>
  <c r="N41" i="28"/>
  <c r="M42" i="28"/>
  <c r="N42" i="28"/>
  <c r="O42" i="28" s="1"/>
  <c r="M43" i="28"/>
  <c r="N43" i="28"/>
  <c r="M44" i="28"/>
  <c r="N44" i="28"/>
  <c r="O44" i="28" s="1"/>
  <c r="M45" i="28"/>
  <c r="N45" i="28"/>
  <c r="M46" i="28"/>
  <c r="N46" i="28"/>
  <c r="O46" i="28" s="1"/>
  <c r="M47" i="28"/>
  <c r="N47" i="28"/>
  <c r="O47" i="28" s="1"/>
  <c r="M48" i="28"/>
  <c r="N48" i="28"/>
  <c r="O48" i="28" s="1"/>
  <c r="M49" i="28"/>
  <c r="N49" i="28"/>
  <c r="O49" i="28" s="1"/>
  <c r="M50" i="28"/>
  <c r="N50" i="28"/>
  <c r="O50" i="28" s="1"/>
  <c r="C24" i="7" s="1"/>
  <c r="M51" i="28"/>
  <c r="N51" i="28"/>
  <c r="O51" i="28" s="1"/>
  <c r="M52" i="28"/>
  <c r="N52" i="28"/>
  <c r="O52" i="28" s="1"/>
  <c r="M53" i="28"/>
  <c r="N53" i="28"/>
  <c r="O53" i="28" s="1"/>
  <c r="M54" i="28"/>
  <c r="N54" i="28"/>
  <c r="O54" i="28" s="1"/>
  <c r="M55" i="28"/>
  <c r="N55" i="28"/>
  <c r="O55" i="28" s="1"/>
  <c r="M56" i="28"/>
  <c r="N56" i="28"/>
  <c r="O56" i="28" s="1"/>
  <c r="M57" i="28"/>
  <c r="N57" i="28"/>
  <c r="O57" i="28" s="1"/>
  <c r="M58" i="28"/>
  <c r="N58" i="28"/>
  <c r="O58" i="28" s="1"/>
  <c r="M59" i="28"/>
  <c r="N59" i="28"/>
  <c r="O59" i="28" s="1"/>
  <c r="C28" i="7" s="1"/>
  <c r="M60" i="28"/>
  <c r="N60" i="28"/>
  <c r="O60" i="28" s="1"/>
  <c r="C29" i="7" s="1"/>
  <c r="M61" i="28"/>
  <c r="N61" i="28"/>
  <c r="O61" i="28" s="1"/>
  <c r="M62" i="28"/>
  <c r="N62" i="28"/>
  <c r="O62" i="28" s="1"/>
  <c r="M63" i="28"/>
  <c r="N63" i="28"/>
  <c r="O63" i="28" s="1"/>
  <c r="M64" i="28"/>
  <c r="N64" i="28"/>
  <c r="O64" i="28" s="1"/>
  <c r="M65" i="28"/>
  <c r="N65" i="28"/>
  <c r="O65" i="28" s="1"/>
  <c r="M66" i="28"/>
  <c r="N66" i="28"/>
  <c r="O66" i="28" s="1"/>
  <c r="M67" i="28"/>
  <c r="N67" i="28"/>
  <c r="O67" i="28" s="1"/>
  <c r="M68" i="28"/>
  <c r="N68" i="28"/>
  <c r="O68" i="28" s="1"/>
  <c r="M69" i="28"/>
  <c r="N69" i="28"/>
  <c r="M70" i="28"/>
  <c r="N70" i="28"/>
  <c r="O70" i="28" s="1"/>
  <c r="M71" i="28"/>
  <c r="N71" i="28"/>
  <c r="O71" i="28" s="1"/>
  <c r="M72" i="28"/>
  <c r="N72" i="28"/>
  <c r="O72" i="28" s="1"/>
  <c r="M73" i="28"/>
  <c r="N73" i="28"/>
  <c r="M74" i="28"/>
  <c r="N74" i="28"/>
  <c r="O74" i="28" s="1"/>
  <c r="M75" i="28"/>
  <c r="N75" i="28"/>
  <c r="O75" i="28" s="1"/>
  <c r="M76" i="28"/>
  <c r="N76" i="28"/>
  <c r="O76" i="28" s="1"/>
  <c r="M77" i="28"/>
  <c r="N77" i="28"/>
  <c r="M78" i="28"/>
  <c r="N78" i="28"/>
  <c r="O78" i="28" s="1"/>
  <c r="M79" i="28"/>
  <c r="N79" i="28"/>
  <c r="O79" i="28" s="1"/>
  <c r="M80" i="28"/>
  <c r="N80" i="28"/>
  <c r="O80" i="28" s="1"/>
  <c r="M81" i="28"/>
  <c r="N81" i="28"/>
  <c r="M82" i="28"/>
  <c r="N82" i="28"/>
  <c r="O82" i="28" s="1"/>
  <c r="M83" i="28"/>
  <c r="N83" i="28"/>
  <c r="O83" i="28" s="1"/>
  <c r="M84" i="28"/>
  <c r="N84" i="28"/>
  <c r="O84" i="28" s="1"/>
  <c r="M85" i="28"/>
  <c r="N85" i="28"/>
  <c r="M86" i="28"/>
  <c r="N86" i="28"/>
  <c r="O86" i="28" s="1"/>
  <c r="M87" i="28"/>
  <c r="N87" i="28"/>
  <c r="O87" i="28" s="1"/>
  <c r="M88" i="28"/>
  <c r="N88" i="28"/>
  <c r="O88" i="28" s="1"/>
  <c r="M89" i="28"/>
  <c r="N89" i="28"/>
  <c r="M90" i="28"/>
  <c r="N90" i="28"/>
  <c r="O90" i="28" s="1"/>
  <c r="M91" i="28"/>
  <c r="N91" i="28"/>
  <c r="O91" i="28" s="1"/>
  <c r="M92" i="28"/>
  <c r="N92" i="28"/>
  <c r="O92" i="28" s="1"/>
  <c r="M93" i="28"/>
  <c r="N93" i="28"/>
  <c r="M94" i="28"/>
  <c r="N94" i="28"/>
  <c r="O94" i="28" s="1"/>
  <c r="M95" i="28"/>
  <c r="N95" i="28"/>
  <c r="O95" i="28" s="1"/>
  <c r="N3" i="28"/>
  <c r="N4" i="28"/>
  <c r="N5" i="28"/>
  <c r="N6" i="28"/>
  <c r="N7" i="28"/>
  <c r="N8" i="28"/>
  <c r="N9" i="28"/>
  <c r="N10" i="28"/>
  <c r="O10" i="28" s="1"/>
  <c r="N11" i="28"/>
  <c r="N12" i="28"/>
  <c r="O12" i="28" s="1"/>
  <c r="N13" i="28"/>
  <c r="N14" i="28"/>
  <c r="N15" i="28"/>
  <c r="N16" i="28"/>
  <c r="O16" i="28" s="1"/>
  <c r="N17" i="28"/>
  <c r="N18" i="28"/>
  <c r="N19" i="28"/>
  <c r="N2" i="28"/>
  <c r="M2" i="28"/>
  <c r="M3" i="28"/>
  <c r="M4" i="28"/>
  <c r="M5" i="28"/>
  <c r="M6" i="28"/>
  <c r="M7" i="28"/>
  <c r="M8" i="28"/>
  <c r="M9" i="28"/>
  <c r="M10" i="28"/>
  <c r="M11" i="28"/>
  <c r="M12" i="28"/>
  <c r="M13" i="28"/>
  <c r="M14" i="28"/>
  <c r="M15" i="28"/>
  <c r="M16" i="28"/>
  <c r="M17" i="28"/>
  <c r="M18" i="28"/>
  <c r="M19" i="28"/>
  <c r="O45" i="28" l="1"/>
  <c r="O43" i="28"/>
  <c r="O41" i="28"/>
  <c r="O39" i="28"/>
  <c r="O37" i="28"/>
  <c r="O35" i="28"/>
  <c r="O33" i="28"/>
  <c r="O31" i="28"/>
  <c r="O29" i="28"/>
  <c r="C20" i="7" s="1"/>
  <c r="O27" i="28"/>
  <c r="O25" i="28"/>
  <c r="O23" i="28"/>
  <c r="C25" i="7" s="1"/>
  <c r="O21" i="28"/>
  <c r="O19" i="28"/>
  <c r="C22" i="7" s="1"/>
  <c r="O15" i="28"/>
  <c r="O11" i="28"/>
  <c r="O18" i="28"/>
  <c r="O14" i="28"/>
  <c r="O17" i="28"/>
  <c r="C23" i="7" s="1"/>
  <c r="O13" i="28"/>
  <c r="O93" i="28"/>
  <c r="O89" i="28"/>
  <c r="O85" i="28"/>
  <c r="O81" i="28"/>
  <c r="O77" i="28"/>
  <c r="O73" i="28"/>
  <c r="O69" i="28"/>
  <c r="A4" i="30"/>
  <c r="A5" i="30"/>
  <c r="A6" i="30"/>
  <c r="A7" i="30"/>
  <c r="A8" i="30"/>
  <c r="A9" i="30"/>
  <c r="A10" i="30"/>
  <c r="A11" i="30"/>
  <c r="A12" i="30"/>
  <c r="A13" i="30"/>
  <c r="A14" i="30"/>
  <c r="A3" i="30"/>
  <c r="A8" i="9"/>
  <c r="A7" i="9"/>
  <c r="A6" i="9"/>
  <c r="A5" i="9"/>
  <c r="A4" i="9"/>
  <c r="A3" i="17"/>
  <c r="A28" i="7"/>
  <c r="A26" i="7"/>
  <c r="A25" i="7"/>
  <c r="A24" i="7"/>
  <c r="A23" i="7"/>
  <c r="A22" i="7"/>
  <c r="A21" i="7"/>
  <c r="A20" i="7"/>
  <c r="A19" i="7"/>
  <c r="A17" i="7"/>
  <c r="A16" i="7"/>
  <c r="A15" i="7"/>
  <c r="A14" i="7"/>
  <c r="A13" i="7"/>
  <c r="A12" i="7"/>
  <c r="A11" i="7"/>
  <c r="A10" i="7"/>
  <c r="A29" i="7"/>
  <c r="O34" i="20"/>
  <c r="N34" i="20"/>
  <c r="M34" i="20"/>
  <c r="L34" i="20"/>
  <c r="K34" i="20"/>
  <c r="J34" i="20"/>
  <c r="H34" i="20"/>
  <c r="O33" i="20"/>
  <c r="N33" i="20"/>
  <c r="M33" i="20"/>
  <c r="L33" i="20"/>
  <c r="K33" i="20"/>
  <c r="J33" i="20"/>
  <c r="H33" i="20"/>
  <c r="O32" i="20"/>
  <c r="N32" i="20"/>
  <c r="M32" i="20"/>
  <c r="L32" i="20"/>
  <c r="K32" i="20"/>
  <c r="J32" i="20"/>
  <c r="H32" i="20"/>
  <c r="O16" i="20"/>
  <c r="N16" i="20"/>
  <c r="M16" i="20"/>
  <c r="L16" i="20"/>
  <c r="K16" i="20"/>
  <c r="J16" i="20"/>
  <c r="H16" i="20"/>
  <c r="O15" i="20"/>
  <c r="N15" i="20"/>
  <c r="M15" i="20"/>
  <c r="L15" i="20"/>
  <c r="K15" i="20"/>
  <c r="J15" i="20"/>
  <c r="H15" i="20"/>
  <c r="O14" i="20"/>
  <c r="N14" i="20"/>
  <c r="M14" i="20"/>
  <c r="L14" i="20"/>
  <c r="K14" i="20"/>
  <c r="J14" i="20"/>
  <c r="H14" i="20"/>
  <c r="O13" i="20"/>
  <c r="N13" i="20"/>
  <c r="M13" i="20"/>
  <c r="L13" i="20"/>
  <c r="K13" i="20"/>
  <c r="J13" i="20"/>
  <c r="I13" i="20"/>
  <c r="H13" i="20"/>
  <c r="O12" i="20"/>
  <c r="N12" i="20"/>
  <c r="M12" i="20"/>
  <c r="L12" i="20"/>
  <c r="K12" i="20"/>
  <c r="J12" i="20"/>
  <c r="I12" i="20"/>
  <c r="H12" i="20"/>
  <c r="O11" i="20"/>
  <c r="N11" i="20"/>
  <c r="M11" i="20"/>
  <c r="L11" i="20"/>
  <c r="K11" i="20"/>
  <c r="J11" i="20"/>
  <c r="I11" i="20"/>
  <c r="H11" i="20"/>
  <c r="O10" i="20"/>
  <c r="N10" i="20"/>
  <c r="M10" i="20"/>
  <c r="L10" i="20"/>
  <c r="K10" i="20"/>
  <c r="J10" i="20"/>
  <c r="I10" i="20"/>
  <c r="H10" i="20"/>
  <c r="O9" i="20"/>
  <c r="N9" i="20"/>
  <c r="M9" i="20"/>
  <c r="L9" i="20"/>
  <c r="K9" i="20"/>
  <c r="J9" i="20"/>
  <c r="I9" i="20"/>
  <c r="H9" i="20"/>
  <c r="O8" i="20"/>
  <c r="N8" i="20"/>
  <c r="M8" i="20"/>
  <c r="L8" i="20"/>
  <c r="K8" i="20"/>
  <c r="J8" i="20"/>
  <c r="I8" i="20"/>
  <c r="H8" i="20"/>
  <c r="O7" i="20"/>
  <c r="N7" i="20"/>
  <c r="M7" i="20"/>
  <c r="L7" i="20"/>
  <c r="K7" i="20"/>
  <c r="J7" i="20"/>
  <c r="I7" i="20"/>
  <c r="H7" i="20"/>
  <c r="O6" i="20"/>
  <c r="N6" i="20"/>
  <c r="M6" i="20"/>
  <c r="L6" i="20"/>
  <c r="K6" i="20"/>
  <c r="J6" i="20"/>
  <c r="I6" i="20"/>
  <c r="H6" i="20"/>
  <c r="O5" i="20"/>
  <c r="N5" i="20"/>
  <c r="M5" i="20"/>
  <c r="L5" i="20"/>
  <c r="K5" i="20"/>
  <c r="J5" i="20"/>
  <c r="I5" i="20"/>
  <c r="H5" i="20"/>
  <c r="O4" i="20"/>
  <c r="N4" i="20"/>
  <c r="M4" i="20"/>
  <c r="L4" i="20"/>
  <c r="K4" i="20"/>
  <c r="J4" i="20"/>
  <c r="I4" i="20"/>
  <c r="H4" i="20"/>
  <c r="O3" i="20"/>
  <c r="N3" i="20"/>
  <c r="M3" i="20"/>
  <c r="L3" i="20"/>
  <c r="K3" i="20"/>
  <c r="J3" i="20"/>
  <c r="I3" i="20"/>
  <c r="H3" i="20"/>
  <c r="O2" i="20"/>
  <c r="N2" i="20"/>
  <c r="M2" i="20"/>
  <c r="L2" i="20"/>
  <c r="K2" i="20"/>
  <c r="J2" i="20"/>
  <c r="I2" i="20"/>
  <c r="H2" i="20"/>
  <c r="O30" i="20"/>
  <c r="N30" i="20"/>
  <c r="M30" i="20"/>
  <c r="L30" i="20"/>
  <c r="K30" i="20"/>
  <c r="J30" i="20"/>
  <c r="I30" i="20"/>
  <c r="H30" i="20"/>
  <c r="O29" i="20"/>
  <c r="N29" i="20"/>
  <c r="M29" i="20"/>
  <c r="L29" i="20"/>
  <c r="K29" i="20"/>
  <c r="J29" i="20"/>
  <c r="I29" i="20"/>
  <c r="H29" i="20"/>
  <c r="O28" i="20"/>
  <c r="N28" i="20"/>
  <c r="M28" i="20"/>
  <c r="L28" i="20"/>
  <c r="K28" i="20"/>
  <c r="J28" i="20"/>
  <c r="I28" i="20"/>
  <c r="H28" i="20"/>
  <c r="O27" i="20"/>
  <c r="N27" i="20"/>
  <c r="M27" i="20"/>
  <c r="L27" i="20"/>
  <c r="K27" i="20"/>
  <c r="J27" i="20"/>
  <c r="I27" i="20"/>
  <c r="H27" i="20"/>
  <c r="O26" i="20"/>
  <c r="N26" i="20"/>
  <c r="M26" i="20"/>
  <c r="L26" i="20"/>
  <c r="K26" i="20"/>
  <c r="J26" i="20"/>
  <c r="I26" i="20"/>
  <c r="H26" i="20"/>
  <c r="O25" i="20"/>
  <c r="N25" i="20"/>
  <c r="M25" i="20"/>
  <c r="L25" i="20"/>
  <c r="K25" i="20"/>
  <c r="J25" i="20"/>
  <c r="I25" i="20"/>
  <c r="H25" i="20"/>
  <c r="O24" i="20"/>
  <c r="N24" i="20"/>
  <c r="M24" i="20"/>
  <c r="L24" i="20"/>
  <c r="K24" i="20"/>
  <c r="J24" i="20"/>
  <c r="I24" i="20"/>
  <c r="H24" i="20"/>
  <c r="O23" i="20"/>
  <c r="N23" i="20"/>
  <c r="M23" i="20"/>
  <c r="L23" i="20"/>
  <c r="K23" i="20"/>
  <c r="J23" i="20"/>
  <c r="I23" i="20"/>
  <c r="H23" i="20"/>
  <c r="O22" i="20"/>
  <c r="N22" i="20"/>
  <c r="M22" i="20"/>
  <c r="L22" i="20"/>
  <c r="K22" i="20"/>
  <c r="J22" i="20"/>
  <c r="I22" i="20"/>
  <c r="H22" i="20"/>
  <c r="O21" i="20"/>
  <c r="N21" i="20"/>
  <c r="M21" i="20"/>
  <c r="L21" i="20"/>
  <c r="K21" i="20"/>
  <c r="J21" i="20"/>
  <c r="I21" i="20"/>
  <c r="H21" i="20"/>
  <c r="O20" i="20"/>
  <c r="N20" i="20"/>
  <c r="M20" i="20"/>
  <c r="L20" i="20"/>
  <c r="K20" i="20"/>
  <c r="J20" i="20"/>
  <c r="I20" i="20"/>
  <c r="H20" i="20"/>
  <c r="O19" i="20"/>
  <c r="N19" i="20"/>
  <c r="M19" i="20"/>
  <c r="L19" i="20"/>
  <c r="K19" i="20"/>
  <c r="J19" i="20"/>
  <c r="I19" i="20"/>
  <c r="H19" i="20"/>
  <c r="O18" i="20"/>
  <c r="N18" i="20"/>
  <c r="M18" i="20"/>
  <c r="L18" i="20"/>
  <c r="K18" i="20"/>
  <c r="J18" i="20"/>
  <c r="I18" i="20"/>
  <c r="H18" i="20"/>
  <c r="O17" i="20"/>
  <c r="N17" i="20"/>
  <c r="M17" i="20"/>
  <c r="L17" i="20"/>
  <c r="K17" i="20"/>
  <c r="J17" i="20"/>
  <c r="I17" i="20"/>
  <c r="H17" i="20"/>
  <c r="O31" i="20"/>
  <c r="N31" i="20"/>
  <c r="M31" i="20"/>
  <c r="L31" i="20"/>
  <c r="K31" i="20"/>
  <c r="J31" i="20"/>
  <c r="I31" i="20"/>
  <c r="H31" i="20"/>
  <c r="O38" i="20"/>
  <c r="N38" i="20"/>
  <c r="M38" i="20"/>
  <c r="L38" i="20"/>
  <c r="K38" i="20"/>
  <c r="J38" i="20"/>
  <c r="I38" i="20"/>
  <c r="H38" i="20"/>
  <c r="O37" i="20"/>
  <c r="N37" i="20"/>
  <c r="M37" i="20"/>
  <c r="L37" i="20"/>
  <c r="K37" i="20"/>
  <c r="J37" i="20"/>
  <c r="I37" i="20"/>
  <c r="H37" i="20"/>
  <c r="O36" i="20"/>
  <c r="N36" i="20"/>
  <c r="M36" i="20"/>
  <c r="L36" i="20"/>
  <c r="K36" i="20"/>
  <c r="J36" i="20"/>
  <c r="I36" i="20"/>
  <c r="H36" i="20"/>
  <c r="O35" i="20"/>
  <c r="N35" i="20"/>
  <c r="M35" i="20"/>
  <c r="L35" i="20"/>
  <c r="K35" i="20"/>
  <c r="J35" i="20"/>
  <c r="I35" i="20"/>
  <c r="H35" i="20"/>
  <c r="O39" i="20"/>
  <c r="N39" i="20"/>
  <c r="M39" i="20"/>
  <c r="L39" i="20"/>
  <c r="K39" i="20"/>
  <c r="J39" i="20"/>
  <c r="I39" i="20"/>
  <c r="H39" i="20"/>
  <c r="O40" i="20"/>
  <c r="N40" i="20"/>
  <c r="M40" i="20"/>
  <c r="L40" i="20"/>
  <c r="K40" i="20"/>
  <c r="J40" i="20"/>
  <c r="I40" i="20"/>
  <c r="H40" i="20"/>
  <c r="O41" i="20"/>
  <c r="N41" i="20"/>
  <c r="M41" i="20"/>
  <c r="L41" i="20"/>
  <c r="K41" i="20"/>
  <c r="J41" i="20"/>
  <c r="I41" i="20"/>
  <c r="H41" i="20"/>
  <c r="O42" i="20"/>
  <c r="N42" i="20"/>
  <c r="M42" i="20"/>
  <c r="L42" i="20"/>
  <c r="K42" i="20"/>
  <c r="J42" i="20"/>
  <c r="I42" i="20"/>
  <c r="H42" i="20"/>
  <c r="O43" i="20"/>
  <c r="N43" i="20"/>
  <c r="M43" i="20"/>
  <c r="L43" i="20"/>
  <c r="K43" i="20"/>
  <c r="J43" i="20"/>
  <c r="I43" i="20"/>
  <c r="H43" i="20"/>
  <c r="O44" i="20"/>
  <c r="N44" i="20"/>
  <c r="M44" i="20"/>
  <c r="L44" i="20"/>
  <c r="K44" i="20"/>
  <c r="J44" i="20"/>
  <c r="I44" i="20"/>
  <c r="H44" i="20"/>
  <c r="O45" i="20"/>
  <c r="N45" i="20"/>
  <c r="M45" i="20"/>
  <c r="L45" i="20"/>
  <c r="K45" i="20"/>
  <c r="J45" i="20"/>
  <c r="I45" i="20"/>
  <c r="H45" i="20"/>
  <c r="O46" i="20"/>
  <c r="N46" i="20"/>
  <c r="M46" i="20"/>
  <c r="L46" i="20"/>
  <c r="K46" i="20"/>
  <c r="J46" i="20"/>
  <c r="I46" i="20"/>
  <c r="H46" i="20"/>
  <c r="O47" i="20"/>
  <c r="N47" i="20"/>
  <c r="M47" i="20"/>
  <c r="L47" i="20"/>
  <c r="K47" i="20"/>
  <c r="J47" i="20"/>
  <c r="I47" i="20"/>
  <c r="H47" i="20"/>
  <c r="O48" i="20"/>
  <c r="N48" i="20"/>
  <c r="M48" i="20"/>
  <c r="L48" i="20"/>
  <c r="K48" i="20"/>
  <c r="J48" i="20"/>
  <c r="I48" i="20"/>
  <c r="H48" i="20"/>
  <c r="N102" i="20"/>
  <c r="M102" i="20"/>
  <c r="G102" i="20"/>
  <c r="O102" i="20" s="1"/>
  <c r="F102" i="20"/>
  <c r="P102" i="20" s="1"/>
  <c r="N101" i="20"/>
  <c r="M101" i="20"/>
  <c r="G101" i="20"/>
  <c r="I101" i="20" s="1"/>
  <c r="F101" i="20"/>
  <c r="P101" i="20" s="1"/>
  <c r="N100" i="20"/>
  <c r="M100" i="20"/>
  <c r="L100" i="20"/>
  <c r="G100" i="20"/>
  <c r="O100" i="20" s="1"/>
  <c r="F100" i="20"/>
  <c r="P100" i="20" s="1"/>
  <c r="N99" i="20"/>
  <c r="M99" i="20"/>
  <c r="G99" i="20"/>
  <c r="I99" i="20" s="1"/>
  <c r="F99" i="20"/>
  <c r="P99" i="20" s="1"/>
  <c r="N98" i="20"/>
  <c r="M98" i="20"/>
  <c r="G98" i="20"/>
  <c r="O98" i="20" s="1"/>
  <c r="F98" i="20"/>
  <c r="P98" i="20" s="1"/>
  <c r="N97" i="20"/>
  <c r="M97" i="20"/>
  <c r="G97" i="20"/>
  <c r="I97" i="20" s="1"/>
  <c r="F97" i="20"/>
  <c r="P97" i="20" s="1"/>
  <c r="N96" i="20"/>
  <c r="M96" i="20"/>
  <c r="G96" i="20"/>
  <c r="O96" i="20" s="1"/>
  <c r="F96" i="20"/>
  <c r="P96" i="20" s="1"/>
  <c r="N95" i="20"/>
  <c r="M95" i="20"/>
  <c r="G95" i="20"/>
  <c r="I95" i="20" s="1"/>
  <c r="F95" i="20"/>
  <c r="P95" i="20" s="1"/>
  <c r="N94" i="20"/>
  <c r="M94" i="20"/>
  <c r="G94" i="20"/>
  <c r="O94" i="20" s="1"/>
  <c r="F94" i="20"/>
  <c r="P94" i="20" s="1"/>
  <c r="N93" i="20"/>
  <c r="M93" i="20"/>
  <c r="G93" i="20"/>
  <c r="I93" i="20" s="1"/>
  <c r="F93" i="20"/>
  <c r="P93" i="20" s="1"/>
  <c r="N92" i="20"/>
  <c r="M92" i="20"/>
  <c r="G92" i="20"/>
  <c r="O92" i="20" s="1"/>
  <c r="F92" i="20"/>
  <c r="P92" i="20" s="1"/>
  <c r="N91" i="20"/>
  <c r="M91" i="20"/>
  <c r="G91" i="20"/>
  <c r="I91" i="20" s="1"/>
  <c r="F91" i="20"/>
  <c r="P91" i="20" s="1"/>
  <c r="N87" i="20"/>
  <c r="M87" i="20"/>
  <c r="G87" i="20"/>
  <c r="O87" i="20" s="1"/>
  <c r="F87" i="20"/>
  <c r="P87" i="20" s="1"/>
  <c r="N86" i="20"/>
  <c r="M86" i="20"/>
  <c r="G86" i="20"/>
  <c r="I86" i="20" s="1"/>
  <c r="F86" i="20"/>
  <c r="P86" i="20" s="1"/>
  <c r="N85" i="20"/>
  <c r="M85" i="20"/>
  <c r="G85" i="20"/>
  <c r="O85" i="20" s="1"/>
  <c r="F85" i="20"/>
  <c r="P85" i="20" s="1"/>
  <c r="N83" i="20"/>
  <c r="M83" i="20"/>
  <c r="G83" i="20"/>
  <c r="I83" i="20" s="1"/>
  <c r="F83" i="20"/>
  <c r="P83" i="20" s="1"/>
  <c r="N82" i="20"/>
  <c r="M82" i="20"/>
  <c r="G82" i="20"/>
  <c r="O82" i="20" s="1"/>
  <c r="F82" i="20"/>
  <c r="P82" i="20" s="1"/>
  <c r="N81" i="20"/>
  <c r="M81" i="20"/>
  <c r="G81" i="20"/>
  <c r="I81" i="20" s="1"/>
  <c r="F81" i="20"/>
  <c r="P81" i="20" s="1"/>
  <c r="N80" i="20"/>
  <c r="M80" i="20"/>
  <c r="G80" i="20"/>
  <c r="O80" i="20" s="1"/>
  <c r="F80" i="20"/>
  <c r="P80" i="20" s="1"/>
  <c r="N79" i="20"/>
  <c r="M79" i="20"/>
  <c r="G79" i="20"/>
  <c r="I79" i="20" s="1"/>
  <c r="F79" i="20"/>
  <c r="P79" i="20" s="1"/>
  <c r="N78" i="20"/>
  <c r="M78" i="20"/>
  <c r="G78" i="20"/>
  <c r="O78" i="20" s="1"/>
  <c r="F78" i="20"/>
  <c r="P78" i="20" s="1"/>
  <c r="N105" i="20"/>
  <c r="M105" i="20"/>
  <c r="G105" i="20"/>
  <c r="O105" i="20" s="1"/>
  <c r="F105" i="20"/>
  <c r="P105" i="20" s="1"/>
  <c r="N104" i="20"/>
  <c r="M104" i="20"/>
  <c r="G104" i="20"/>
  <c r="I104" i="20" s="1"/>
  <c r="F104" i="20"/>
  <c r="P104" i="20" s="1"/>
  <c r="N103" i="20"/>
  <c r="M103" i="20"/>
  <c r="G103" i="20"/>
  <c r="O103" i="20" s="1"/>
  <c r="F103" i="20"/>
  <c r="P103" i="20" s="1"/>
  <c r="N106" i="20"/>
  <c r="M106" i="20"/>
  <c r="G106" i="20"/>
  <c r="O106" i="20" s="1"/>
  <c r="F106" i="20"/>
  <c r="P106" i="20" s="1"/>
  <c r="N107" i="20"/>
  <c r="M107" i="20"/>
  <c r="G107" i="20"/>
  <c r="O107" i="20" s="1"/>
  <c r="F107" i="20"/>
  <c r="P107" i="20" s="1"/>
  <c r="N108" i="20"/>
  <c r="M108" i="20"/>
  <c r="G108" i="20"/>
  <c r="O108" i="20" s="1"/>
  <c r="F108" i="20"/>
  <c r="P108" i="20" s="1"/>
  <c r="N109" i="20"/>
  <c r="M109" i="20"/>
  <c r="G109" i="20"/>
  <c r="O109" i="20" s="1"/>
  <c r="F109" i="20"/>
  <c r="P109" i="20" s="1"/>
  <c r="N110" i="20"/>
  <c r="M110" i="20"/>
  <c r="G110" i="20"/>
  <c r="O110" i="20" s="1"/>
  <c r="F110" i="20"/>
  <c r="P110" i="20" s="1"/>
  <c r="N111" i="20"/>
  <c r="M111" i="20"/>
  <c r="G111" i="20"/>
  <c r="I111" i="20" s="1"/>
  <c r="F111" i="20"/>
  <c r="P111" i="20" s="1"/>
  <c r="N112" i="20"/>
  <c r="M112" i="20"/>
  <c r="G112" i="20"/>
  <c r="O112" i="20" s="1"/>
  <c r="F112" i="20"/>
  <c r="P112" i="20" s="1"/>
  <c r="F114" i="20"/>
  <c r="P114" i="20" s="1"/>
  <c r="G114" i="20"/>
  <c r="J114" i="20" s="1"/>
  <c r="M114" i="20"/>
  <c r="N114" i="20"/>
  <c r="F115" i="20"/>
  <c r="P115" i="20" s="1"/>
  <c r="G115" i="20"/>
  <c r="L115" i="20" s="1"/>
  <c r="M115" i="20"/>
  <c r="N115" i="20"/>
  <c r="N113" i="20"/>
  <c r="M113" i="20"/>
  <c r="G113" i="20"/>
  <c r="I113" i="20" s="1"/>
  <c r="F113" i="20"/>
  <c r="P113" i="20" s="1"/>
  <c r="I100" i="20" l="1"/>
  <c r="I114" i="20"/>
  <c r="J81" i="20"/>
  <c r="L81" i="20"/>
  <c r="J78" i="20"/>
  <c r="J91" i="20"/>
  <c r="J79" i="20"/>
  <c r="J93" i="20"/>
  <c r="H80" i="20"/>
  <c r="L79" i="20"/>
  <c r="J83" i="20"/>
  <c r="J95" i="20"/>
  <c r="J101" i="20"/>
  <c r="H100" i="20"/>
  <c r="O114" i="20"/>
  <c r="J103" i="20"/>
  <c r="I78" i="20"/>
  <c r="I80" i="20"/>
  <c r="J86" i="20"/>
  <c r="J97" i="20"/>
  <c r="H104" i="20"/>
  <c r="H112" i="20"/>
  <c r="L82" i="20"/>
  <c r="L85" i="20"/>
  <c r="L87" i="20"/>
  <c r="L92" i="20"/>
  <c r="L94" i="20"/>
  <c r="L96" i="20"/>
  <c r="J99" i="20"/>
  <c r="L102" i="20"/>
  <c r="H79" i="20"/>
  <c r="H83" i="20"/>
  <c r="H91" i="20"/>
  <c r="H95" i="20"/>
  <c r="H99" i="20"/>
  <c r="H103" i="20"/>
  <c r="H107" i="20"/>
  <c r="H111" i="20"/>
  <c r="H115" i="20"/>
  <c r="H85" i="20"/>
  <c r="H108" i="20"/>
  <c r="L107" i="20"/>
  <c r="L78" i="20"/>
  <c r="J80" i="20"/>
  <c r="I82" i="20"/>
  <c r="I85" i="20"/>
  <c r="I87" i="20"/>
  <c r="I92" i="20"/>
  <c r="I94" i="20"/>
  <c r="I96" i="20"/>
  <c r="I98" i="20"/>
  <c r="H81" i="20"/>
  <c r="H86" i="20"/>
  <c r="H93" i="20"/>
  <c r="H97" i="20"/>
  <c r="H101" i="20"/>
  <c r="H105" i="20"/>
  <c r="H109" i="20"/>
  <c r="H113" i="20"/>
  <c r="H92" i="20"/>
  <c r="H96" i="20"/>
  <c r="L80" i="20"/>
  <c r="J82" i="20"/>
  <c r="J85" i="20"/>
  <c r="J87" i="20"/>
  <c r="J92" i="20"/>
  <c r="J94" i="20"/>
  <c r="J96" i="20"/>
  <c r="L98" i="20"/>
  <c r="H78" i="20"/>
  <c r="H82" i="20"/>
  <c r="H87" i="20"/>
  <c r="H94" i="20"/>
  <c r="H98" i="20"/>
  <c r="H102" i="20"/>
  <c r="H106" i="20"/>
  <c r="H110" i="20"/>
  <c r="H114" i="20"/>
  <c r="K79" i="20"/>
  <c r="O79" i="20"/>
  <c r="K81" i="20"/>
  <c r="O81" i="20"/>
  <c r="K83" i="20"/>
  <c r="O83" i="20"/>
  <c r="K86" i="20"/>
  <c r="O86" i="20"/>
  <c r="K91" i="20"/>
  <c r="O91" i="20"/>
  <c r="K93" i="20"/>
  <c r="O93" i="20"/>
  <c r="K95" i="20"/>
  <c r="O95" i="20"/>
  <c r="K97" i="20"/>
  <c r="O97" i="20"/>
  <c r="K99" i="20"/>
  <c r="O99" i="20"/>
  <c r="K101" i="20"/>
  <c r="O101" i="20"/>
  <c r="I102" i="20"/>
  <c r="K114" i="20"/>
  <c r="L83" i="20"/>
  <c r="L86" i="20"/>
  <c r="L91" i="20"/>
  <c r="L93" i="20"/>
  <c r="L95" i="20"/>
  <c r="L97" i="20"/>
  <c r="J98" i="20"/>
  <c r="L99" i="20"/>
  <c r="J100" i="20"/>
  <c r="L101" i="20"/>
  <c r="J102" i="20"/>
  <c r="J111" i="20"/>
  <c r="I103" i="20"/>
  <c r="J105" i="20"/>
  <c r="K78" i="20"/>
  <c r="K80" i="20"/>
  <c r="K82" i="20"/>
  <c r="K85" i="20"/>
  <c r="K87" i="20"/>
  <c r="K92" i="20"/>
  <c r="K94" i="20"/>
  <c r="K96" i="20"/>
  <c r="K98" i="20"/>
  <c r="K100" i="20"/>
  <c r="K102" i="20"/>
  <c r="I108" i="20"/>
  <c r="L113" i="20"/>
  <c r="J110" i="20"/>
  <c r="J108" i="20"/>
  <c r="J104" i="20"/>
  <c r="L105" i="20"/>
  <c r="L110" i="20"/>
  <c r="J113" i="20"/>
  <c r="K113" i="20"/>
  <c r="O113" i="20"/>
  <c r="I110" i="20"/>
  <c r="L109" i="20"/>
  <c r="L108" i="20"/>
  <c r="L106" i="20"/>
  <c r="L103" i="20"/>
  <c r="I105" i="20"/>
  <c r="K104" i="20"/>
  <c r="O104" i="20"/>
  <c r="L104" i="20"/>
  <c r="K103" i="20"/>
  <c r="K105" i="20"/>
  <c r="I106" i="20"/>
  <c r="J106" i="20"/>
  <c r="K106" i="20"/>
  <c r="I107" i="20"/>
  <c r="J107" i="20"/>
  <c r="K107" i="20"/>
  <c r="K108" i="20"/>
  <c r="I109" i="20"/>
  <c r="J109" i="20"/>
  <c r="K109" i="20"/>
  <c r="K110" i="20"/>
  <c r="L111" i="20"/>
  <c r="K111" i="20"/>
  <c r="O111" i="20"/>
  <c r="L112" i="20"/>
  <c r="I112" i="20"/>
  <c r="J112" i="20"/>
  <c r="K112" i="20"/>
  <c r="O115" i="20"/>
  <c r="K115" i="20"/>
  <c r="J115" i="20"/>
  <c r="L114" i="20"/>
  <c r="I115" i="20"/>
  <c r="F8" i="9"/>
  <c r="G8" i="9"/>
  <c r="D26" i="7"/>
  <c r="D28" i="7"/>
  <c r="D29" i="7"/>
  <c r="D25" i="7" l="1"/>
  <c r="Y20" i="7" l="1"/>
  <c r="Y19" i="7" s="1"/>
  <c r="D19" i="7"/>
  <c r="D20" i="7"/>
  <c r="D17" i="7" l="1"/>
  <c r="D10" i="30" l="1"/>
  <c r="C10" i="30"/>
  <c r="D14" i="30" l="1"/>
  <c r="C14" i="30"/>
  <c r="D22" i="7"/>
  <c r="D24" i="7" l="1"/>
  <c r="D21" i="7" l="1"/>
  <c r="D13" i="30" l="1"/>
  <c r="C13" i="30"/>
  <c r="D12" i="30"/>
  <c r="C12" i="30"/>
  <c r="G7" i="9"/>
  <c r="F7" i="9"/>
  <c r="G6" i="9"/>
  <c r="F6" i="9"/>
  <c r="C11" i="30" l="1"/>
  <c r="D11" i="30"/>
  <c r="D23" i="7"/>
  <c r="C4" i="30" l="1"/>
  <c r="C5" i="30"/>
  <c r="C6" i="30"/>
  <c r="C7" i="30"/>
  <c r="C8" i="30"/>
  <c r="C9" i="30"/>
  <c r="C3" i="30"/>
  <c r="D4" i="30" l="1"/>
  <c r="D5" i="30"/>
  <c r="D6" i="30"/>
  <c r="D7" i="30"/>
  <c r="D8" i="30"/>
  <c r="D9" i="30"/>
  <c r="D3" i="30"/>
  <c r="F5" i="9" l="1"/>
  <c r="G5" i="9"/>
  <c r="I57" i="29" l="1"/>
  <c r="I56" i="29"/>
  <c r="C56" i="29"/>
  <c r="I55" i="29"/>
  <c r="I51" i="29"/>
  <c r="C51" i="29"/>
  <c r="I50" i="29"/>
  <c r="C50" i="29"/>
  <c r="I49" i="29"/>
  <c r="C49" i="29"/>
  <c r="I48" i="29"/>
  <c r="C48" i="29"/>
  <c r="I47" i="29"/>
  <c r="I46" i="29"/>
  <c r="I45" i="29"/>
  <c r="C45" i="29"/>
  <c r="I44" i="29"/>
  <c r="C44" i="29"/>
  <c r="I43" i="29"/>
  <c r="C43" i="29"/>
  <c r="I42" i="29"/>
  <c r="C42" i="29"/>
  <c r="I41" i="29"/>
  <c r="C41" i="29"/>
  <c r="I40" i="29"/>
  <c r="C40" i="29"/>
  <c r="I39" i="29"/>
  <c r="C39" i="29"/>
  <c r="I38" i="29"/>
  <c r="C38" i="29"/>
  <c r="I37" i="29"/>
  <c r="C37" i="29"/>
  <c r="I36" i="29"/>
  <c r="C36" i="29"/>
  <c r="I35" i="29"/>
  <c r="I34" i="29"/>
  <c r="I33" i="29"/>
  <c r="I32" i="29"/>
  <c r="C32" i="29"/>
  <c r="I31" i="29"/>
  <c r="C31" i="29"/>
  <c r="I30" i="29"/>
  <c r="C30" i="29"/>
  <c r="I29" i="29"/>
  <c r="C29" i="29"/>
  <c r="I28" i="29"/>
  <c r="C28" i="29"/>
  <c r="I27" i="29"/>
  <c r="C27" i="29"/>
  <c r="I26" i="29"/>
  <c r="I25" i="29"/>
  <c r="C25" i="29"/>
  <c r="I24" i="29"/>
  <c r="I23" i="29"/>
  <c r="C23" i="29"/>
  <c r="I22" i="29"/>
  <c r="C22" i="29"/>
  <c r="I21" i="29"/>
  <c r="C21" i="29"/>
  <c r="I20" i="29"/>
  <c r="I19" i="29"/>
  <c r="C19" i="29"/>
  <c r="I18" i="29"/>
  <c r="I17" i="29"/>
  <c r="I16" i="29"/>
  <c r="I15" i="29"/>
  <c r="I14" i="29"/>
  <c r="I13" i="29"/>
  <c r="I12" i="29"/>
  <c r="I11" i="29"/>
  <c r="I10" i="29"/>
  <c r="I9" i="29"/>
  <c r="I8" i="29"/>
  <c r="I7" i="29"/>
  <c r="I6" i="29"/>
  <c r="I5" i="29"/>
  <c r="I4" i="29"/>
  <c r="I3" i="29"/>
  <c r="I2" i="29"/>
  <c r="F18" i="28" l="1"/>
  <c r="F12" i="28"/>
  <c r="G12" i="28" s="1"/>
  <c r="F11" i="28"/>
  <c r="G27" i="28"/>
  <c r="G23" i="28"/>
  <c r="G20" i="28"/>
  <c r="G19" i="28"/>
  <c r="G17" i="28"/>
  <c r="G16" i="28"/>
  <c r="G15" i="28"/>
  <c r="F13" i="28"/>
  <c r="G13" i="28" s="1"/>
  <c r="G14" i="28"/>
  <c r="G10" i="28"/>
  <c r="G18" i="28" l="1"/>
  <c r="G11" i="28"/>
  <c r="F24" i="28"/>
  <c r="F29" i="28" l="1"/>
  <c r="F30" i="28"/>
  <c r="G24" i="28"/>
  <c r="F26" i="28"/>
  <c r="G26" i="28" l="1"/>
  <c r="F28" i="28"/>
  <c r="G29" i="28"/>
  <c r="G30" i="28"/>
  <c r="F38" i="28"/>
  <c r="F48" i="28" l="1"/>
  <c r="F40" i="28"/>
  <c r="G40" i="28" s="1"/>
  <c r="G28" i="28"/>
  <c r="G38" i="28"/>
  <c r="G48" i="28" l="1"/>
  <c r="F58" i="28"/>
  <c r="F36" i="28" s="1"/>
  <c r="F46" i="28" s="1"/>
  <c r="G46" i="28" s="1"/>
  <c r="F25" i="28"/>
  <c r="G58" i="28" l="1"/>
  <c r="F68" i="28"/>
  <c r="G68" i="28" s="1"/>
  <c r="G36" i="28"/>
  <c r="G25" i="28"/>
  <c r="F50" i="28" l="1"/>
  <c r="F78" i="28"/>
  <c r="G50" i="28" l="1"/>
  <c r="F60" i="28"/>
  <c r="G78" i="28"/>
  <c r="F89" i="28"/>
  <c r="G89" i="28" s="1"/>
  <c r="G60" i="28" l="1"/>
  <c r="F70" i="28"/>
  <c r="D2" i="7"/>
  <c r="D3" i="7"/>
  <c r="D4" i="7"/>
  <c r="D5" i="7"/>
  <c r="D6" i="7"/>
  <c r="D7" i="7"/>
  <c r="D9" i="7"/>
  <c r="D11" i="7"/>
  <c r="D12" i="7"/>
  <c r="D13" i="7"/>
  <c r="D14" i="7"/>
  <c r="D15" i="7"/>
  <c r="D16" i="7"/>
  <c r="D10" i="7"/>
  <c r="G70" i="28" l="1"/>
  <c r="F80" i="28"/>
  <c r="G80" i="28" s="1"/>
  <c r="F8" i="7"/>
  <c r="P8" i="7"/>
  <c r="F31" i="28" l="1"/>
  <c r="G31" i="28" s="1"/>
  <c r="D8" i="7"/>
  <c r="X241" i="16"/>
  <c r="I241" i="16"/>
  <c r="X240" i="16"/>
  <c r="I240" i="16"/>
  <c r="X239" i="16"/>
  <c r="J239" i="16"/>
  <c r="K239" i="16" s="1"/>
  <c r="L239" i="16" s="1"/>
  <c r="I239" i="16"/>
  <c r="Z238" i="16"/>
  <c r="AA238" i="16" s="1"/>
  <c r="Y238" i="16"/>
  <c r="X238" i="16"/>
  <c r="I238" i="16"/>
  <c r="Y237" i="16"/>
  <c r="X237" i="16"/>
  <c r="I237" i="16"/>
  <c r="X236" i="16"/>
  <c r="I236" i="16"/>
  <c r="X235" i="16"/>
  <c r="K235" i="16"/>
  <c r="L235" i="16" s="1"/>
  <c r="J235" i="16"/>
  <c r="I235" i="16"/>
  <c r="Y234" i="16"/>
  <c r="Z234" i="16" s="1"/>
  <c r="AA234" i="16" s="1"/>
  <c r="X234" i="16"/>
  <c r="J234" i="16"/>
  <c r="I234" i="16"/>
  <c r="X233" i="16"/>
  <c r="I233" i="16"/>
  <c r="X232" i="16"/>
  <c r="I232" i="16"/>
  <c r="X231" i="16"/>
  <c r="I231" i="16"/>
  <c r="X230" i="16"/>
  <c r="I230" i="16"/>
  <c r="Z229" i="16"/>
  <c r="AA229" i="16" s="1"/>
  <c r="Y229" i="16"/>
  <c r="X229" i="16"/>
  <c r="K229" i="16"/>
  <c r="J229" i="16"/>
  <c r="I229" i="16"/>
  <c r="Z228" i="16"/>
  <c r="Y228" i="16"/>
  <c r="X228" i="16"/>
  <c r="J228" i="16"/>
  <c r="I228" i="16"/>
  <c r="Y227" i="16"/>
  <c r="X227" i="16"/>
  <c r="I227" i="16"/>
  <c r="X226" i="16"/>
  <c r="I226" i="16"/>
  <c r="X225" i="16"/>
  <c r="I225" i="16"/>
  <c r="X224" i="16"/>
  <c r="I224" i="16"/>
  <c r="Y223" i="16"/>
  <c r="Z223" i="16" s="1"/>
  <c r="AA223" i="16" s="1"/>
  <c r="X223" i="16"/>
  <c r="I223" i="16"/>
  <c r="X222" i="16"/>
  <c r="I222" i="16"/>
  <c r="Y221" i="16"/>
  <c r="X221" i="16"/>
  <c r="I221" i="16"/>
  <c r="X220" i="16"/>
  <c r="I220" i="16"/>
  <c r="AA219" i="16"/>
  <c r="Y219" i="16"/>
  <c r="Z219" i="16" s="1"/>
  <c r="X219" i="16"/>
  <c r="I219" i="16"/>
  <c r="X218" i="16"/>
  <c r="J218" i="16"/>
  <c r="I218" i="16"/>
  <c r="X217" i="16"/>
  <c r="I217" i="16"/>
  <c r="X216" i="16"/>
  <c r="I216" i="16"/>
  <c r="Z215" i="16"/>
  <c r="AA215" i="16" s="1"/>
  <c r="Y215" i="16"/>
  <c r="X215" i="16"/>
  <c r="I215" i="16"/>
  <c r="Y214" i="16"/>
  <c r="Z214" i="16" s="1"/>
  <c r="X214" i="16"/>
  <c r="I214" i="16"/>
  <c r="X213" i="16"/>
  <c r="I213" i="16"/>
  <c r="X212" i="16"/>
  <c r="J212" i="16"/>
  <c r="K212" i="16" s="1"/>
  <c r="L212" i="16" s="1"/>
  <c r="I212" i="16"/>
  <c r="Y211" i="16"/>
  <c r="Z211" i="16" s="1"/>
  <c r="AA211" i="16" s="1"/>
  <c r="X211" i="16"/>
  <c r="I211" i="16"/>
  <c r="X210" i="16"/>
  <c r="J210" i="16"/>
  <c r="K210" i="16" s="1"/>
  <c r="L210" i="16" s="1"/>
  <c r="I210" i="16"/>
  <c r="Z208" i="16"/>
  <c r="AA208" i="16" s="1"/>
  <c r="Y208" i="16"/>
  <c r="X208" i="16"/>
  <c r="I208" i="16"/>
  <c r="X207" i="16"/>
  <c r="I207" i="16"/>
  <c r="X206" i="16"/>
  <c r="I206" i="16"/>
  <c r="X205" i="16"/>
  <c r="I205" i="16"/>
  <c r="AA204" i="16"/>
  <c r="Y204" i="16"/>
  <c r="Z204" i="16" s="1"/>
  <c r="X204" i="16"/>
  <c r="I204" i="16"/>
  <c r="X203" i="16"/>
  <c r="J203" i="16"/>
  <c r="I203" i="16"/>
  <c r="X202" i="16"/>
  <c r="I202" i="16"/>
  <c r="X201" i="16"/>
  <c r="I201" i="16"/>
  <c r="Z200" i="16"/>
  <c r="AA200" i="16" s="1"/>
  <c r="Y200" i="16"/>
  <c r="X200" i="16"/>
  <c r="I200" i="16"/>
  <c r="Z199" i="16"/>
  <c r="Y199" i="16"/>
  <c r="X199" i="16"/>
  <c r="I199" i="16"/>
  <c r="X198" i="16"/>
  <c r="I198" i="16"/>
  <c r="X197" i="16"/>
  <c r="J197" i="16"/>
  <c r="K197" i="16" s="1"/>
  <c r="L197" i="16" s="1"/>
  <c r="I197" i="16"/>
  <c r="Y196" i="16"/>
  <c r="Z196" i="16" s="1"/>
  <c r="AA196" i="16" s="1"/>
  <c r="X196" i="16"/>
  <c r="J196" i="16"/>
  <c r="K196" i="16" s="1"/>
  <c r="I196" i="16"/>
  <c r="X195" i="16"/>
  <c r="I195" i="16"/>
  <c r="X194" i="16"/>
  <c r="I194" i="16"/>
  <c r="X193" i="16"/>
  <c r="I193" i="16"/>
  <c r="Y192" i="16"/>
  <c r="Z192" i="16" s="1"/>
  <c r="AA192" i="16" s="1"/>
  <c r="X192" i="16"/>
  <c r="I192" i="16"/>
  <c r="X191" i="16"/>
  <c r="I191" i="16"/>
  <c r="Y190" i="16"/>
  <c r="X190" i="16"/>
  <c r="I190" i="16"/>
  <c r="X189" i="16"/>
  <c r="I189" i="16"/>
  <c r="AA188" i="16"/>
  <c r="Y188" i="16"/>
  <c r="Z188" i="16" s="1"/>
  <c r="X188" i="16"/>
  <c r="I188" i="16"/>
  <c r="X187" i="16"/>
  <c r="J187" i="16"/>
  <c r="I187" i="16"/>
  <c r="X186" i="16"/>
  <c r="I186" i="16"/>
  <c r="Y185" i="16"/>
  <c r="X185" i="16"/>
  <c r="I185" i="16"/>
  <c r="X184" i="16"/>
  <c r="I184" i="16"/>
  <c r="X183" i="16"/>
  <c r="K183" i="16"/>
  <c r="L183" i="16" s="1"/>
  <c r="J183" i="16"/>
  <c r="I183" i="16"/>
  <c r="Y182" i="16"/>
  <c r="Z182" i="16" s="1"/>
  <c r="AA182" i="16" s="1"/>
  <c r="X182" i="16"/>
  <c r="J182" i="16"/>
  <c r="I182" i="16"/>
  <c r="X181" i="16"/>
  <c r="I181" i="16"/>
  <c r="X180" i="16"/>
  <c r="I180" i="16"/>
  <c r="X179" i="16"/>
  <c r="J179" i="16"/>
  <c r="K179" i="16" s="1"/>
  <c r="L179" i="16" s="1"/>
  <c r="I179" i="16"/>
  <c r="AA178" i="16"/>
  <c r="Y178" i="16"/>
  <c r="Z178" i="16" s="1"/>
  <c r="X178" i="16"/>
  <c r="I178" i="16"/>
  <c r="X177" i="16"/>
  <c r="J177" i="16"/>
  <c r="I177" i="16"/>
  <c r="X176" i="16"/>
  <c r="I176" i="16"/>
  <c r="X175" i="16"/>
  <c r="I175" i="16"/>
  <c r="Z174" i="16"/>
  <c r="AA174" i="16" s="1"/>
  <c r="Y174" i="16"/>
  <c r="X174" i="16"/>
  <c r="I174" i="16"/>
  <c r="Y173" i="16"/>
  <c r="Z173" i="16" s="1"/>
  <c r="X173" i="16"/>
  <c r="I173" i="16"/>
  <c r="X172" i="16"/>
  <c r="I172" i="16"/>
  <c r="X171" i="16"/>
  <c r="J171" i="16"/>
  <c r="K171" i="16" s="1"/>
  <c r="L171" i="16" s="1"/>
  <c r="I171" i="16"/>
  <c r="Z170" i="16"/>
  <c r="AA170" i="16" s="1"/>
  <c r="Y170" i="16"/>
  <c r="X170" i="16"/>
  <c r="I170" i="16"/>
  <c r="X169" i="16"/>
  <c r="I169" i="16"/>
  <c r="X168" i="16"/>
  <c r="K168" i="16"/>
  <c r="L168" i="16" s="1"/>
  <c r="J168" i="16"/>
  <c r="I168" i="16"/>
  <c r="Y167" i="16"/>
  <c r="Z167" i="16" s="1"/>
  <c r="AA167" i="16" s="1"/>
  <c r="X167" i="16"/>
  <c r="J167" i="16"/>
  <c r="I167" i="16"/>
  <c r="X166" i="16"/>
  <c r="I166" i="16"/>
  <c r="X165" i="16"/>
  <c r="I165" i="16"/>
  <c r="X164" i="16"/>
  <c r="J164" i="16"/>
  <c r="K164" i="16" s="1"/>
  <c r="L164" i="16" s="1"/>
  <c r="I164" i="16"/>
  <c r="Y163" i="16"/>
  <c r="Z163" i="16" s="1"/>
  <c r="AA163" i="16" s="1"/>
  <c r="X163" i="16"/>
  <c r="I163" i="16"/>
  <c r="Y162" i="16"/>
  <c r="X162" i="16"/>
  <c r="I162" i="16"/>
  <c r="X161" i="16"/>
  <c r="I161" i="16"/>
  <c r="X160" i="16"/>
  <c r="K160" i="16"/>
  <c r="L160" i="16" s="1"/>
  <c r="J160" i="16"/>
  <c r="I160" i="16"/>
  <c r="Y159" i="16"/>
  <c r="Z159" i="16" s="1"/>
  <c r="AA159" i="16" s="1"/>
  <c r="X159" i="16"/>
  <c r="J159" i="16"/>
  <c r="I159" i="16"/>
  <c r="X158" i="16"/>
  <c r="I158" i="16"/>
  <c r="X157" i="16"/>
  <c r="I157" i="16"/>
  <c r="X156" i="16"/>
  <c r="J156" i="16"/>
  <c r="K156" i="16" s="1"/>
  <c r="L156" i="16" s="1"/>
  <c r="I156" i="16"/>
  <c r="Y155" i="16"/>
  <c r="Z155" i="16" s="1"/>
  <c r="AA155" i="16" s="1"/>
  <c r="X155" i="16"/>
  <c r="I155" i="16"/>
  <c r="Y154" i="16"/>
  <c r="X154" i="16"/>
  <c r="I154" i="16"/>
  <c r="X153" i="16"/>
  <c r="I153" i="16"/>
  <c r="X152" i="16"/>
  <c r="J152" i="16"/>
  <c r="K152" i="16" s="1"/>
  <c r="L152" i="16" s="1"/>
  <c r="I152" i="16"/>
  <c r="AA151" i="16"/>
  <c r="Y151" i="16"/>
  <c r="Z151" i="16" s="1"/>
  <c r="X151" i="16"/>
  <c r="I151" i="16"/>
  <c r="X150" i="16"/>
  <c r="J150" i="16"/>
  <c r="I150" i="16"/>
  <c r="X149" i="16"/>
  <c r="I149" i="16"/>
  <c r="X148" i="16"/>
  <c r="I148" i="16"/>
  <c r="Z147" i="16"/>
  <c r="AA147" i="16" s="1"/>
  <c r="Y147" i="16"/>
  <c r="X147" i="16"/>
  <c r="I147" i="16"/>
  <c r="Y146" i="16"/>
  <c r="Z146" i="16" s="1"/>
  <c r="X146" i="16"/>
  <c r="I146" i="16"/>
  <c r="X145" i="16"/>
  <c r="I145" i="16"/>
  <c r="Y144" i="16"/>
  <c r="Z144" i="16" s="1"/>
  <c r="AA144" i="16" s="1"/>
  <c r="X144" i="16"/>
  <c r="I144" i="16"/>
  <c r="Y143" i="16"/>
  <c r="X143" i="16"/>
  <c r="I143" i="16"/>
  <c r="X142" i="16"/>
  <c r="I142" i="16"/>
  <c r="X141" i="16"/>
  <c r="K141" i="16"/>
  <c r="L141" i="16" s="1"/>
  <c r="J141" i="16"/>
  <c r="I141" i="16"/>
  <c r="Y140" i="16"/>
  <c r="Z140" i="16" s="1"/>
  <c r="AA140" i="16" s="1"/>
  <c r="X140" i="16"/>
  <c r="J140" i="16"/>
  <c r="I140" i="16"/>
  <c r="X139" i="16"/>
  <c r="I139" i="16"/>
  <c r="X138" i="16"/>
  <c r="I138" i="16"/>
  <c r="X137" i="16"/>
  <c r="J137" i="16"/>
  <c r="K137" i="16" s="1"/>
  <c r="L137" i="16" s="1"/>
  <c r="I137" i="16"/>
  <c r="Y136" i="16"/>
  <c r="Z136" i="16" s="1"/>
  <c r="AA136" i="16" s="1"/>
  <c r="X136" i="16"/>
  <c r="I136" i="16"/>
  <c r="Y135" i="16"/>
  <c r="X135" i="16"/>
  <c r="I135" i="16"/>
  <c r="X134" i="16"/>
  <c r="I134" i="16"/>
  <c r="X133" i="16"/>
  <c r="K133" i="16"/>
  <c r="L133" i="16" s="1"/>
  <c r="J133" i="16"/>
  <c r="I133" i="16"/>
  <c r="Y132" i="16"/>
  <c r="Z132" i="16" s="1"/>
  <c r="AA132" i="16" s="1"/>
  <c r="X132" i="16"/>
  <c r="J132" i="16"/>
  <c r="I132" i="16"/>
  <c r="X131" i="16"/>
  <c r="I131" i="16"/>
  <c r="X130" i="16"/>
  <c r="I130" i="16"/>
  <c r="X129" i="16"/>
  <c r="J129" i="16"/>
  <c r="K129" i="16" s="1"/>
  <c r="L129" i="16" s="1"/>
  <c r="I129" i="16"/>
  <c r="Y128" i="16"/>
  <c r="Z128" i="16" s="1"/>
  <c r="AA128" i="16" s="1"/>
  <c r="X128" i="16"/>
  <c r="I128" i="16"/>
  <c r="Y127" i="16"/>
  <c r="X127" i="16"/>
  <c r="I127" i="16"/>
  <c r="X126" i="16"/>
  <c r="I126" i="16"/>
  <c r="X125" i="16"/>
  <c r="K125" i="16"/>
  <c r="L125" i="16" s="1"/>
  <c r="J125" i="16"/>
  <c r="I125" i="16"/>
  <c r="Y124" i="16"/>
  <c r="Z124" i="16" s="1"/>
  <c r="AA124" i="16" s="1"/>
  <c r="X124" i="16"/>
  <c r="J124" i="16"/>
  <c r="I124" i="16"/>
  <c r="X123" i="16"/>
  <c r="I123" i="16"/>
  <c r="X122" i="16"/>
  <c r="I122" i="16"/>
  <c r="X121" i="16"/>
  <c r="J121" i="16"/>
  <c r="K121" i="16" s="1"/>
  <c r="L121" i="16" s="1"/>
  <c r="I121" i="16"/>
  <c r="Y120" i="16"/>
  <c r="Z120" i="16" s="1"/>
  <c r="AA120" i="16" s="1"/>
  <c r="X120" i="16"/>
  <c r="I120" i="16"/>
  <c r="Y119" i="16"/>
  <c r="X119" i="16"/>
  <c r="I119" i="16"/>
  <c r="X118" i="16"/>
  <c r="I118" i="16"/>
  <c r="X117" i="16"/>
  <c r="K117" i="16"/>
  <c r="L117" i="16" s="1"/>
  <c r="J117" i="16"/>
  <c r="I117" i="16"/>
  <c r="Y116" i="16"/>
  <c r="Z116" i="16" s="1"/>
  <c r="AA116" i="16" s="1"/>
  <c r="X116" i="16"/>
  <c r="J116" i="16"/>
  <c r="I116" i="16"/>
  <c r="X115" i="16"/>
  <c r="I115" i="16"/>
  <c r="X114" i="16"/>
  <c r="I114" i="16"/>
  <c r="X113" i="16"/>
  <c r="J113" i="16"/>
  <c r="K113" i="16" s="1"/>
  <c r="L113" i="16" s="1"/>
  <c r="I113" i="16"/>
  <c r="Y112" i="16"/>
  <c r="Z112" i="16" s="1"/>
  <c r="AA112" i="16" s="1"/>
  <c r="X112" i="16"/>
  <c r="I112" i="16"/>
  <c r="Y111" i="16"/>
  <c r="X111" i="16"/>
  <c r="I111" i="16"/>
  <c r="X110" i="16"/>
  <c r="I110" i="16"/>
  <c r="X109" i="16"/>
  <c r="K109" i="16"/>
  <c r="L109" i="16" s="1"/>
  <c r="J109" i="16"/>
  <c r="I109" i="16"/>
  <c r="Y108" i="16"/>
  <c r="Z108" i="16" s="1"/>
  <c r="AA108" i="16" s="1"/>
  <c r="X108" i="16"/>
  <c r="J108" i="16"/>
  <c r="I108" i="16"/>
  <c r="X107" i="16"/>
  <c r="I107" i="16"/>
  <c r="X106" i="16"/>
  <c r="I106" i="16"/>
  <c r="X105" i="16"/>
  <c r="J105" i="16"/>
  <c r="K105" i="16" s="1"/>
  <c r="L105" i="16" s="1"/>
  <c r="I105" i="16"/>
  <c r="Y104" i="16"/>
  <c r="Z104" i="16" s="1"/>
  <c r="AA104" i="16" s="1"/>
  <c r="X104" i="16"/>
  <c r="I104" i="16"/>
  <c r="Y103" i="16"/>
  <c r="X103" i="16"/>
  <c r="I103" i="16"/>
  <c r="X102" i="16"/>
  <c r="I102" i="16"/>
  <c r="X101" i="16"/>
  <c r="K101" i="16"/>
  <c r="L101" i="16" s="1"/>
  <c r="J101" i="16"/>
  <c r="I101" i="16"/>
  <c r="Y100" i="16"/>
  <c r="Z100" i="16" s="1"/>
  <c r="AA100" i="16" s="1"/>
  <c r="X100" i="16"/>
  <c r="J100" i="16"/>
  <c r="I100" i="16"/>
  <c r="X99" i="16"/>
  <c r="I99" i="16"/>
  <c r="X98" i="16"/>
  <c r="I98" i="16"/>
  <c r="X97" i="16"/>
  <c r="J97" i="16"/>
  <c r="K97" i="16" s="1"/>
  <c r="L97" i="16" s="1"/>
  <c r="I97" i="16"/>
  <c r="AA96" i="16"/>
  <c r="Y96" i="16"/>
  <c r="Z96" i="16" s="1"/>
  <c r="X96" i="16"/>
  <c r="I96" i="16"/>
  <c r="X95" i="16"/>
  <c r="J95" i="16"/>
  <c r="I95" i="16"/>
  <c r="X94" i="16"/>
  <c r="I94" i="16"/>
  <c r="X93" i="16"/>
  <c r="I93" i="16"/>
  <c r="Z92" i="16"/>
  <c r="AA92" i="16" s="1"/>
  <c r="Y92" i="16"/>
  <c r="X92" i="16"/>
  <c r="I92" i="16"/>
  <c r="Y91" i="16"/>
  <c r="Z91" i="16" s="1"/>
  <c r="X91" i="16"/>
  <c r="I91" i="16"/>
  <c r="X90" i="16"/>
  <c r="I90" i="16"/>
  <c r="X89" i="16"/>
  <c r="J89" i="16"/>
  <c r="K89" i="16" s="1"/>
  <c r="L89" i="16" s="1"/>
  <c r="I89" i="16"/>
  <c r="Y88" i="16"/>
  <c r="Z88" i="16" s="1"/>
  <c r="AA88" i="16" s="1"/>
  <c r="X88" i="16"/>
  <c r="J88" i="16"/>
  <c r="K88" i="16" s="1"/>
  <c r="I88" i="16"/>
  <c r="X87" i="16"/>
  <c r="K87" i="16"/>
  <c r="L87" i="16" s="1"/>
  <c r="J87" i="16"/>
  <c r="I87" i="16"/>
  <c r="Y86" i="16"/>
  <c r="Z86" i="16" s="1"/>
  <c r="AA86" i="16" s="1"/>
  <c r="X86" i="16"/>
  <c r="J86" i="16"/>
  <c r="I86" i="16"/>
  <c r="X85" i="16"/>
  <c r="I85" i="16"/>
  <c r="X84" i="16"/>
  <c r="I84" i="16"/>
  <c r="X83" i="16"/>
  <c r="J83" i="16"/>
  <c r="K83" i="16" s="1"/>
  <c r="L83" i="16" s="1"/>
  <c r="I83" i="16"/>
  <c r="Y82" i="16"/>
  <c r="Z82" i="16" s="1"/>
  <c r="AA82" i="16" s="1"/>
  <c r="X82" i="16"/>
  <c r="I82" i="16"/>
  <c r="Y81" i="16"/>
  <c r="X81" i="16"/>
  <c r="I81" i="16"/>
  <c r="X80" i="16"/>
  <c r="I80" i="16"/>
  <c r="X79" i="16"/>
  <c r="K79" i="16"/>
  <c r="L79" i="16" s="1"/>
  <c r="J79" i="16"/>
  <c r="I79" i="16"/>
  <c r="Y78" i="16"/>
  <c r="Z78" i="16" s="1"/>
  <c r="AA78" i="16" s="1"/>
  <c r="X78" i="16"/>
  <c r="J78" i="16"/>
  <c r="I78" i="16"/>
  <c r="X77" i="16"/>
  <c r="I77" i="16"/>
  <c r="X76" i="16"/>
  <c r="I76" i="16"/>
  <c r="X75" i="16"/>
  <c r="J75" i="16"/>
  <c r="K75" i="16" s="1"/>
  <c r="L75" i="16" s="1"/>
  <c r="I75" i="16"/>
  <c r="Y74" i="16"/>
  <c r="Z74" i="16" s="1"/>
  <c r="AA74" i="16" s="1"/>
  <c r="X74" i="16"/>
  <c r="I74" i="16"/>
  <c r="Y73" i="16"/>
  <c r="X73" i="16"/>
  <c r="I73" i="16"/>
  <c r="X72" i="16"/>
  <c r="I72" i="16"/>
  <c r="X71" i="16"/>
  <c r="K71" i="16"/>
  <c r="L71" i="16" s="1"/>
  <c r="J71" i="16"/>
  <c r="I71" i="16"/>
  <c r="Y70" i="16"/>
  <c r="Z70" i="16" s="1"/>
  <c r="AA70" i="16" s="1"/>
  <c r="X70" i="16"/>
  <c r="J70" i="16"/>
  <c r="I70" i="16"/>
  <c r="X69" i="16"/>
  <c r="I69" i="16"/>
  <c r="X68" i="16"/>
  <c r="I68" i="16"/>
  <c r="X67" i="16"/>
  <c r="J67" i="16"/>
  <c r="K67" i="16" s="1"/>
  <c r="L67" i="16" s="1"/>
  <c r="I67" i="16"/>
  <c r="Y66" i="16"/>
  <c r="Z66" i="16" s="1"/>
  <c r="AA66" i="16" s="1"/>
  <c r="X66" i="16"/>
  <c r="I66" i="16"/>
  <c r="Y65" i="16"/>
  <c r="X65" i="16"/>
  <c r="I65" i="16"/>
  <c r="X64" i="16"/>
  <c r="I64" i="16"/>
  <c r="X63" i="16"/>
  <c r="K63" i="16"/>
  <c r="L63" i="16" s="1"/>
  <c r="J63" i="16"/>
  <c r="I63" i="16"/>
  <c r="Y62" i="16"/>
  <c r="Z62" i="16" s="1"/>
  <c r="AA62" i="16" s="1"/>
  <c r="X62" i="16"/>
  <c r="J62" i="16"/>
  <c r="I62" i="16"/>
  <c r="X61" i="16"/>
  <c r="I61" i="16"/>
  <c r="X60" i="16"/>
  <c r="I60" i="16"/>
  <c r="X59" i="16"/>
  <c r="J59" i="16"/>
  <c r="K59" i="16" s="1"/>
  <c r="L59" i="16" s="1"/>
  <c r="I59" i="16"/>
  <c r="Y58" i="16"/>
  <c r="Z58" i="16" s="1"/>
  <c r="AA58" i="16" s="1"/>
  <c r="X58" i="16"/>
  <c r="I58" i="16"/>
  <c r="Y57" i="16"/>
  <c r="X57" i="16"/>
  <c r="I57" i="16"/>
  <c r="X56" i="16"/>
  <c r="I56" i="16"/>
  <c r="X55" i="16"/>
  <c r="J55" i="16"/>
  <c r="K55" i="16" s="1"/>
  <c r="L55" i="16" s="1"/>
  <c r="I55" i="16"/>
  <c r="Z54" i="16"/>
  <c r="AA54" i="16" s="1"/>
  <c r="Y54" i="16"/>
  <c r="X54" i="16"/>
  <c r="I54" i="16"/>
  <c r="X53" i="16"/>
  <c r="I53" i="16"/>
  <c r="X52" i="16"/>
  <c r="I52" i="16"/>
  <c r="X51" i="16"/>
  <c r="J51" i="16"/>
  <c r="K51" i="16" s="1"/>
  <c r="L51" i="16" s="1"/>
  <c r="I51" i="16"/>
  <c r="Z50" i="16"/>
  <c r="AA50" i="16" s="1"/>
  <c r="Y50" i="16"/>
  <c r="X50" i="16"/>
  <c r="I50" i="16"/>
  <c r="X49" i="16"/>
  <c r="I49" i="16"/>
  <c r="X48" i="16"/>
  <c r="I48" i="16"/>
  <c r="X47" i="16"/>
  <c r="I47" i="16"/>
  <c r="Z46" i="16"/>
  <c r="AA46" i="16" s="1"/>
  <c r="Y46" i="16"/>
  <c r="X46" i="16"/>
  <c r="I46" i="16"/>
  <c r="Y45" i="16"/>
  <c r="X45" i="16"/>
  <c r="I45" i="16"/>
  <c r="X44" i="16"/>
  <c r="J44" i="16"/>
  <c r="I44" i="16"/>
  <c r="Y43" i="16"/>
  <c r="X43" i="16"/>
  <c r="I43" i="16"/>
  <c r="X42" i="16"/>
  <c r="I42" i="16"/>
  <c r="Y41" i="16"/>
  <c r="X41" i="16"/>
  <c r="I41" i="16"/>
  <c r="X40" i="16"/>
  <c r="J40" i="16"/>
  <c r="I40" i="16"/>
  <c r="Y39" i="16"/>
  <c r="X39" i="16"/>
  <c r="I39" i="16"/>
  <c r="X38" i="16"/>
  <c r="I38" i="16"/>
  <c r="Y37" i="16"/>
  <c r="X37" i="16"/>
  <c r="I37" i="16"/>
  <c r="X36" i="16"/>
  <c r="J36" i="16"/>
  <c r="I36" i="16"/>
  <c r="Y35" i="16"/>
  <c r="X35" i="16"/>
  <c r="I35" i="16"/>
  <c r="X34" i="16"/>
  <c r="I34" i="16"/>
  <c r="Y33" i="16"/>
  <c r="X33" i="16"/>
  <c r="I33" i="16"/>
  <c r="X32" i="16"/>
  <c r="I32" i="16"/>
  <c r="Y31" i="16"/>
  <c r="X31" i="16"/>
  <c r="I31" i="16"/>
  <c r="X30" i="16"/>
  <c r="I30" i="16"/>
  <c r="Y29" i="16"/>
  <c r="X29" i="16"/>
  <c r="I29" i="16"/>
  <c r="X28" i="16"/>
  <c r="J28" i="16"/>
  <c r="I28" i="16"/>
  <c r="Y27" i="16"/>
  <c r="X27" i="16"/>
  <c r="I27" i="16"/>
  <c r="X26" i="16"/>
  <c r="J26" i="16"/>
  <c r="I26" i="16"/>
  <c r="Y25" i="16"/>
  <c r="X25" i="16"/>
  <c r="I25" i="16"/>
  <c r="X24" i="16"/>
  <c r="I24" i="16"/>
  <c r="Y23" i="16"/>
  <c r="X23" i="16"/>
  <c r="I23" i="16"/>
  <c r="X22" i="16"/>
  <c r="I22" i="16"/>
  <c r="Y21" i="16"/>
  <c r="X21" i="16"/>
  <c r="I21" i="16"/>
  <c r="X20" i="16"/>
  <c r="J20" i="16"/>
  <c r="I20" i="16"/>
  <c r="Y19" i="16"/>
  <c r="Z19" i="16" s="1"/>
  <c r="AA19" i="16" s="1"/>
  <c r="X19" i="16"/>
  <c r="I19" i="16"/>
  <c r="X18" i="16"/>
  <c r="I18" i="16"/>
  <c r="X17" i="16"/>
  <c r="I17" i="16"/>
  <c r="X16" i="16"/>
  <c r="J16" i="16"/>
  <c r="K16" i="16" s="1"/>
  <c r="L16" i="16" s="1"/>
  <c r="I16" i="16"/>
  <c r="Y15" i="16"/>
  <c r="Z15" i="16" s="1"/>
  <c r="X15" i="16"/>
  <c r="I15" i="16"/>
  <c r="X14" i="16"/>
  <c r="I14" i="16"/>
  <c r="X13" i="16"/>
  <c r="I13" i="16"/>
  <c r="X12" i="16"/>
  <c r="J12" i="16"/>
  <c r="K12" i="16" s="1"/>
  <c r="L12" i="16" s="1"/>
  <c r="I12" i="16"/>
  <c r="Y11" i="16"/>
  <c r="Z11" i="16" s="1"/>
  <c r="AA11" i="16" s="1"/>
  <c r="X11" i="16"/>
  <c r="I11" i="16"/>
  <c r="X10" i="16"/>
  <c r="I10" i="16"/>
  <c r="X9" i="16"/>
  <c r="I9" i="16"/>
  <c r="X8" i="16"/>
  <c r="J8" i="16"/>
  <c r="K8" i="16" s="1"/>
  <c r="I8" i="16"/>
  <c r="Y7" i="16"/>
  <c r="Z7" i="16" s="1"/>
  <c r="X7" i="16"/>
  <c r="I7" i="16"/>
  <c r="X6" i="16"/>
  <c r="I6" i="16"/>
  <c r="X5" i="16"/>
  <c r="I5" i="16"/>
  <c r="X4" i="16"/>
  <c r="J4" i="16"/>
  <c r="K4" i="16" s="1"/>
  <c r="I4" i="16"/>
  <c r="Y3" i="16"/>
  <c r="Z3" i="16" s="1"/>
  <c r="X3" i="16"/>
  <c r="I3" i="16"/>
  <c r="X2" i="16"/>
  <c r="I2" i="16"/>
  <c r="H196" i="16"/>
  <c r="H197" i="16" s="1"/>
  <c r="H198" i="16" s="1"/>
  <c r="H199" i="16" s="1"/>
  <c r="H200" i="16" s="1"/>
  <c r="H201" i="16" s="1"/>
  <c r="H202" i="16" s="1"/>
  <c r="H203" i="16" s="1"/>
  <c r="H204" i="16" s="1"/>
  <c r="H205" i="16" s="1"/>
  <c r="H206" i="16" s="1"/>
  <c r="H207" i="16" s="1"/>
  <c r="H208" i="16" s="1"/>
  <c r="H209" i="16" s="1"/>
  <c r="H195" i="16"/>
  <c r="G195" i="16"/>
  <c r="G196" i="16" s="1"/>
  <c r="G197" i="16" s="1"/>
  <c r="G198" i="16" s="1"/>
  <c r="G199" i="16" s="1"/>
  <c r="G200" i="16" s="1"/>
  <c r="G201" i="16" s="1"/>
  <c r="G202" i="16" s="1"/>
  <c r="G203" i="16" s="1"/>
  <c r="G204" i="16" s="1"/>
  <c r="G205" i="16" s="1"/>
  <c r="G206" i="16" s="1"/>
  <c r="G207" i="16" s="1"/>
  <c r="G208" i="16" s="1"/>
  <c r="G209" i="16" s="1"/>
  <c r="F195" i="16"/>
  <c r="F196" i="16" s="1"/>
  <c r="F197" i="16" s="1"/>
  <c r="F198" i="16" s="1"/>
  <c r="F199" i="16" s="1"/>
  <c r="F200" i="16" s="1"/>
  <c r="F201" i="16" s="1"/>
  <c r="F202" i="16" s="1"/>
  <c r="F203" i="16" s="1"/>
  <c r="F204" i="16" s="1"/>
  <c r="F205" i="16" s="1"/>
  <c r="F206" i="16" s="1"/>
  <c r="F207" i="16" s="1"/>
  <c r="F208" i="16" s="1"/>
  <c r="F209" i="16" s="1"/>
  <c r="F118" i="16"/>
  <c r="F119" i="16" s="1"/>
  <c r="F120" i="16" s="1"/>
  <c r="F121" i="16" s="1"/>
  <c r="F122" i="16" s="1"/>
  <c r="F123" i="16" s="1"/>
  <c r="F124" i="16" s="1"/>
  <c r="F125" i="16" s="1"/>
  <c r="F126" i="16" s="1"/>
  <c r="F127" i="16" s="1"/>
  <c r="F128" i="16" s="1"/>
  <c r="F129" i="16" s="1"/>
  <c r="F117" i="16"/>
  <c r="H116" i="16"/>
  <c r="H117" i="16" s="1"/>
  <c r="H118" i="16" s="1"/>
  <c r="H119" i="16" s="1"/>
  <c r="H120" i="16" s="1"/>
  <c r="H121" i="16" s="1"/>
  <c r="H122" i="16" s="1"/>
  <c r="H123" i="16" s="1"/>
  <c r="H124" i="16" s="1"/>
  <c r="H125" i="16" s="1"/>
  <c r="H126" i="16" s="1"/>
  <c r="H127" i="16" s="1"/>
  <c r="H128" i="16" s="1"/>
  <c r="H129" i="16" s="1"/>
  <c r="F116" i="16"/>
  <c r="H115" i="16"/>
  <c r="G115" i="16"/>
  <c r="G116" i="16" s="1"/>
  <c r="G117" i="16" s="1"/>
  <c r="G118" i="16" s="1"/>
  <c r="G119" i="16" s="1"/>
  <c r="G120" i="16" s="1"/>
  <c r="G121" i="16" s="1"/>
  <c r="G122" i="16" s="1"/>
  <c r="G123" i="16" s="1"/>
  <c r="G124" i="16" s="1"/>
  <c r="G125" i="16" s="1"/>
  <c r="G126" i="16" s="1"/>
  <c r="G127" i="16" s="1"/>
  <c r="G128" i="16" s="1"/>
  <c r="G129" i="16" s="1"/>
  <c r="F115" i="16"/>
  <c r="F22" i="28" l="1"/>
  <c r="F35" i="28"/>
  <c r="J27" i="16"/>
  <c r="AI30" i="16"/>
  <c r="AJ30" i="16" s="1"/>
  <c r="AK30" i="16" s="1"/>
  <c r="AL30" i="16" s="1"/>
  <c r="AM30" i="16" s="1"/>
  <c r="AN30" i="16" s="1"/>
  <c r="AO30" i="16" s="1"/>
  <c r="AP30" i="16" s="1"/>
  <c r="AQ30" i="16" s="1"/>
  <c r="Y30" i="16"/>
  <c r="J35" i="16"/>
  <c r="K35" i="16" s="1"/>
  <c r="L35" i="16" s="1"/>
  <c r="M35" i="16" s="1"/>
  <c r="N35" i="16" s="1"/>
  <c r="O35" i="16" s="1"/>
  <c r="P35" i="16" s="1"/>
  <c r="Q35" i="16" s="1"/>
  <c r="R35" i="16" s="1"/>
  <c r="S35" i="16" s="1"/>
  <c r="T35" i="16" s="1"/>
  <c r="U35" i="16" s="1"/>
  <c r="V35" i="16" s="1"/>
  <c r="W35" i="16" s="1"/>
  <c r="J3" i="16"/>
  <c r="K3" i="16" s="1"/>
  <c r="L3" i="16" s="1"/>
  <c r="M3" i="16" s="1"/>
  <c r="N3" i="16" s="1"/>
  <c r="O3" i="16" s="1"/>
  <c r="P3" i="16" s="1"/>
  <c r="Q3" i="16" s="1"/>
  <c r="R3" i="16" s="1"/>
  <c r="S3" i="16" s="1"/>
  <c r="T3" i="16" s="1"/>
  <c r="U3" i="16" s="1"/>
  <c r="V3" i="16" s="1"/>
  <c r="W3" i="16" s="1"/>
  <c r="J7" i="16"/>
  <c r="AN13" i="16"/>
  <c r="AO13" i="16" s="1"/>
  <c r="AP13" i="16" s="1"/>
  <c r="AQ13" i="16" s="1"/>
  <c r="Y14" i="16"/>
  <c r="Z14" i="16" s="1"/>
  <c r="AA14" i="16" s="1"/>
  <c r="AB14" i="16" s="1"/>
  <c r="AC14" i="16" s="1"/>
  <c r="AD14" i="16" s="1"/>
  <c r="J15" i="16"/>
  <c r="Y18" i="16"/>
  <c r="Z18" i="16" s="1"/>
  <c r="AA18" i="16" s="1"/>
  <c r="AB18" i="16" s="1"/>
  <c r="AC18" i="16" s="1"/>
  <c r="J19" i="16"/>
  <c r="J21" i="16"/>
  <c r="K21" i="16" s="1"/>
  <c r="L21" i="16" s="1"/>
  <c r="M21" i="16" s="1"/>
  <c r="N21" i="16" s="1"/>
  <c r="O21" i="16" s="1"/>
  <c r="P21" i="16" s="1"/>
  <c r="Q21" i="16" s="1"/>
  <c r="R21" i="16" s="1"/>
  <c r="S21" i="16" s="1"/>
  <c r="T21" i="16" s="1"/>
  <c r="U21" i="16" s="1"/>
  <c r="V21" i="16" s="1"/>
  <c r="W21" i="16" s="1"/>
  <c r="J22" i="16"/>
  <c r="Z22" i="16"/>
  <c r="AA22" i="16" s="1"/>
  <c r="AB22" i="16" s="1"/>
  <c r="AC22" i="16" s="1"/>
  <c r="AD22" i="16" s="1"/>
  <c r="AE22" i="16" s="1"/>
  <c r="AF22" i="16" s="1"/>
  <c r="AG22" i="16" s="1"/>
  <c r="AH22" i="16" s="1"/>
  <c r="Y24" i="16"/>
  <c r="U24" i="16"/>
  <c r="V24" i="16" s="1"/>
  <c r="W24" i="16" s="1"/>
  <c r="K27" i="16"/>
  <c r="L27" i="16" s="1"/>
  <c r="M27" i="16" s="1"/>
  <c r="N27" i="16" s="1"/>
  <c r="O27" i="16" s="1"/>
  <c r="P27" i="16" s="1"/>
  <c r="Q27" i="16" s="1"/>
  <c r="R27" i="16" s="1"/>
  <c r="S27" i="16" s="1"/>
  <c r="T27" i="16" s="1"/>
  <c r="U27" i="16" s="1"/>
  <c r="V27" i="16" s="1"/>
  <c r="W27" i="16" s="1"/>
  <c r="N29" i="16"/>
  <c r="O29" i="16" s="1"/>
  <c r="P29" i="16" s="1"/>
  <c r="Q29" i="16" s="1"/>
  <c r="R29" i="16" s="1"/>
  <c r="S29" i="16" s="1"/>
  <c r="T29" i="16" s="1"/>
  <c r="U29" i="16" s="1"/>
  <c r="J29" i="16"/>
  <c r="L29" i="16"/>
  <c r="M29" i="16" s="1"/>
  <c r="J30" i="16"/>
  <c r="K30" i="16" s="1"/>
  <c r="L30" i="16" s="1"/>
  <c r="M30" i="16" s="1"/>
  <c r="N30" i="16" s="1"/>
  <c r="O30" i="16" s="1"/>
  <c r="P30" i="16" s="1"/>
  <c r="Q30" i="16" s="1"/>
  <c r="R30" i="16" s="1"/>
  <c r="S30" i="16" s="1"/>
  <c r="T30" i="16" s="1"/>
  <c r="U30" i="16" s="1"/>
  <c r="V30" i="16" s="1"/>
  <c r="W30" i="16" s="1"/>
  <c r="Z30" i="16"/>
  <c r="AA30" i="16" s="1"/>
  <c r="AB30" i="16" s="1"/>
  <c r="AC30" i="16" s="1"/>
  <c r="AD30" i="16" s="1"/>
  <c r="AE30" i="16" s="1"/>
  <c r="AF30" i="16" s="1"/>
  <c r="AG30" i="16" s="1"/>
  <c r="AH30" i="16" s="1"/>
  <c r="Y32" i="16"/>
  <c r="Z32" i="16" s="1"/>
  <c r="AA32" i="16" s="1"/>
  <c r="AB32" i="16" s="1"/>
  <c r="AC32" i="16" s="1"/>
  <c r="AD32" i="16" s="1"/>
  <c r="AE32" i="16" s="1"/>
  <c r="AF32" i="16" s="1"/>
  <c r="AG32" i="16" s="1"/>
  <c r="AH32" i="16" s="1"/>
  <c r="AI32" i="16" s="1"/>
  <c r="AJ32" i="16" s="1"/>
  <c r="AK32" i="16" s="1"/>
  <c r="AL32" i="16" s="1"/>
  <c r="AM32" i="16" s="1"/>
  <c r="AN32" i="16" s="1"/>
  <c r="AO32" i="16" s="1"/>
  <c r="AP32" i="16" s="1"/>
  <c r="AQ32" i="16" s="1"/>
  <c r="K32" i="16"/>
  <c r="L32" i="16" s="1"/>
  <c r="M32" i="16" s="1"/>
  <c r="N32" i="16" s="1"/>
  <c r="O32" i="16" s="1"/>
  <c r="P32" i="16" s="1"/>
  <c r="Q32" i="16" s="1"/>
  <c r="AE38" i="16"/>
  <c r="AF38" i="16" s="1"/>
  <c r="AG38" i="16" s="1"/>
  <c r="AH38" i="16" s="1"/>
  <c r="AI38" i="16" s="1"/>
  <c r="AJ38" i="16" s="1"/>
  <c r="AK38" i="16" s="1"/>
  <c r="AL38" i="16" s="1"/>
  <c r="AM38" i="16" s="1"/>
  <c r="AN38" i="16" s="1"/>
  <c r="AO38" i="16" s="1"/>
  <c r="AP38" i="16" s="1"/>
  <c r="AQ38" i="16" s="1"/>
  <c r="J38" i="16"/>
  <c r="K38" i="16" s="1"/>
  <c r="Y38" i="16"/>
  <c r="Z38" i="16" s="1"/>
  <c r="AA38" i="16" s="1"/>
  <c r="AB38" i="16" s="1"/>
  <c r="AC38" i="16" s="1"/>
  <c r="AD38" i="16" s="1"/>
  <c r="Z49" i="16"/>
  <c r="AA49" i="16" s="1"/>
  <c r="AB49" i="16" s="1"/>
  <c r="AC49" i="16" s="1"/>
  <c r="AD49" i="16" s="1"/>
  <c r="AE49" i="16" s="1"/>
  <c r="J49" i="16"/>
  <c r="K49" i="16" s="1"/>
  <c r="L49" i="16" s="1"/>
  <c r="M49" i="16" s="1"/>
  <c r="N49" i="16" s="1"/>
  <c r="O49" i="16" s="1"/>
  <c r="P49" i="16" s="1"/>
  <c r="Q49" i="16" s="1"/>
  <c r="R49" i="16" s="1"/>
  <c r="S49" i="16" s="1"/>
  <c r="T49" i="16" s="1"/>
  <c r="U49" i="16" s="1"/>
  <c r="V49" i="16" s="1"/>
  <c r="W49" i="16" s="1"/>
  <c r="Y49" i="16"/>
  <c r="J191" i="16"/>
  <c r="K191" i="16" s="1"/>
  <c r="Y191" i="16"/>
  <c r="Z191" i="16" s="1"/>
  <c r="AA191" i="16" s="1"/>
  <c r="AB191" i="16" s="1"/>
  <c r="AC191" i="16" s="1"/>
  <c r="AD191" i="16" s="1"/>
  <c r="AE191" i="16" s="1"/>
  <c r="AF191" i="16" s="1"/>
  <c r="AG191" i="16" s="1"/>
  <c r="AH191" i="16" s="1"/>
  <c r="AI191" i="16" s="1"/>
  <c r="AJ191" i="16" s="1"/>
  <c r="AK191" i="16" s="1"/>
  <c r="AL191" i="16" s="1"/>
  <c r="AM191" i="16" s="1"/>
  <c r="AN191" i="16" s="1"/>
  <c r="AO191" i="16" s="1"/>
  <c r="AP191" i="16" s="1"/>
  <c r="AQ191" i="16" s="1"/>
  <c r="L191" i="16"/>
  <c r="M191" i="16" s="1"/>
  <c r="N191" i="16" s="1"/>
  <c r="O191" i="16" s="1"/>
  <c r="P191" i="16" s="1"/>
  <c r="Q191" i="16" s="1"/>
  <c r="R191" i="16" s="1"/>
  <c r="S191" i="16" s="1"/>
  <c r="T191" i="16" s="1"/>
  <c r="U191" i="16" s="1"/>
  <c r="V191" i="16" s="1"/>
  <c r="W191" i="16" s="1"/>
  <c r="L43" i="16"/>
  <c r="M43" i="16" s="1"/>
  <c r="N43" i="16" s="1"/>
  <c r="O43" i="16" s="1"/>
  <c r="P43" i="16" s="1"/>
  <c r="Q43" i="16" s="1"/>
  <c r="R43" i="16" s="1"/>
  <c r="S43" i="16" s="1"/>
  <c r="T43" i="16" s="1"/>
  <c r="U43" i="16" s="1"/>
  <c r="V43" i="16" s="1"/>
  <c r="W43" i="16" s="1"/>
  <c r="K43" i="16"/>
  <c r="J43" i="16"/>
  <c r="K54" i="16"/>
  <c r="L54" i="16" s="1"/>
  <c r="M54" i="16" s="1"/>
  <c r="N54" i="16" s="1"/>
  <c r="O54" i="16" s="1"/>
  <c r="P54" i="16" s="1"/>
  <c r="Q54" i="16" s="1"/>
  <c r="R54" i="16" s="1"/>
  <c r="S54" i="16" s="1"/>
  <c r="T54" i="16" s="1"/>
  <c r="U54" i="16" s="1"/>
  <c r="V54" i="16" s="1"/>
  <c r="W54" i="16" s="1"/>
  <c r="J54" i="16"/>
  <c r="Y10" i="16"/>
  <c r="J11" i="16"/>
  <c r="AA3" i="16"/>
  <c r="AE3" i="16"/>
  <c r="L4" i="16"/>
  <c r="M4" i="16" s="1"/>
  <c r="N4" i="16" s="1"/>
  <c r="O4" i="16" s="1"/>
  <c r="P4" i="16" s="1"/>
  <c r="Q4" i="16" s="1"/>
  <c r="R4" i="16" s="1"/>
  <c r="S4" i="16" s="1"/>
  <c r="T4" i="16" s="1"/>
  <c r="U4" i="16" s="1"/>
  <c r="V4" i="16" s="1"/>
  <c r="W4" i="16" s="1"/>
  <c r="AF4" i="16"/>
  <c r="AG4" i="16" s="1"/>
  <c r="AH4" i="16" s="1"/>
  <c r="AI4" i="16" s="1"/>
  <c r="AJ4" i="16" s="1"/>
  <c r="AK4" i="16" s="1"/>
  <c r="AL4" i="16" s="1"/>
  <c r="AM4" i="16" s="1"/>
  <c r="AN4" i="16" s="1"/>
  <c r="AO4" i="16" s="1"/>
  <c r="AP4" i="16" s="1"/>
  <c r="AQ4" i="16" s="1"/>
  <c r="Y5" i="16"/>
  <c r="J6" i="16"/>
  <c r="K7" i="16"/>
  <c r="AA7" i="16"/>
  <c r="AB7" i="16" s="1"/>
  <c r="AC7" i="16" s="1"/>
  <c r="AD7" i="16" s="1"/>
  <c r="AE7" i="16" s="1"/>
  <c r="AF7" i="16" s="1"/>
  <c r="AG7" i="16" s="1"/>
  <c r="AH7" i="16" s="1"/>
  <c r="AI7" i="16" s="1"/>
  <c r="AJ7" i="16" s="1"/>
  <c r="AK7" i="16" s="1"/>
  <c r="AL7" i="16" s="1"/>
  <c r="AM7" i="16" s="1"/>
  <c r="AN7" i="16" s="1"/>
  <c r="AO7" i="16" s="1"/>
  <c r="AP7" i="16" s="1"/>
  <c r="AQ7" i="16" s="1"/>
  <c r="L8" i="16"/>
  <c r="AB8" i="16"/>
  <c r="M9" i="16"/>
  <c r="Y9" i="16"/>
  <c r="J10" i="16"/>
  <c r="K10" i="16" s="1"/>
  <c r="L10" i="16" s="1"/>
  <c r="M10" i="16" s="1"/>
  <c r="N10" i="16" s="1"/>
  <c r="Z10" i="16"/>
  <c r="AA10" i="16" s="1"/>
  <c r="AB10" i="16" s="1"/>
  <c r="AC10" i="16" s="1"/>
  <c r="AD10" i="16" s="1"/>
  <c r="K11" i="16"/>
  <c r="AQ11" i="16"/>
  <c r="Y13" i="16"/>
  <c r="Z13" i="16" s="1"/>
  <c r="AA13" i="16" s="1"/>
  <c r="AB13" i="16" s="1"/>
  <c r="AC13" i="16" s="1"/>
  <c r="J14" i="16"/>
  <c r="K15" i="16"/>
  <c r="AA15" i="16"/>
  <c r="Y17" i="16"/>
  <c r="J18" i="16"/>
  <c r="N18" i="16"/>
  <c r="AD18" i="16"/>
  <c r="K19" i="16"/>
  <c r="L19" i="16" s="1"/>
  <c r="M19" i="16" s="1"/>
  <c r="N19" i="16" s="1"/>
  <c r="O19" i="16" s="1"/>
  <c r="AE19" i="16"/>
  <c r="AF19" i="16" s="1"/>
  <c r="AG19" i="16" s="1"/>
  <c r="AH19" i="16" s="1"/>
  <c r="AI19" i="16" s="1"/>
  <c r="AJ19" i="16" s="1"/>
  <c r="AK19" i="16" s="1"/>
  <c r="J23" i="16"/>
  <c r="J24" i="16"/>
  <c r="K24" i="16" s="1"/>
  <c r="L24" i="16" s="1"/>
  <c r="M24" i="16" s="1"/>
  <c r="N24" i="16" s="1"/>
  <c r="O24" i="16" s="1"/>
  <c r="P24" i="16" s="1"/>
  <c r="Q24" i="16" s="1"/>
  <c r="R24" i="16" s="1"/>
  <c r="S24" i="16" s="1"/>
  <c r="Z24" i="16"/>
  <c r="AA24" i="16" s="1"/>
  <c r="AB24" i="16" s="1"/>
  <c r="AC24" i="16" s="1"/>
  <c r="AD24" i="16" s="1"/>
  <c r="AE24" i="16" s="1"/>
  <c r="AF24" i="16" s="1"/>
  <c r="AG24" i="16" s="1"/>
  <c r="AH24" i="16" s="1"/>
  <c r="AI24" i="16" s="1"/>
  <c r="AJ24" i="16" s="1"/>
  <c r="AK24" i="16" s="1"/>
  <c r="AL24" i="16" s="1"/>
  <c r="AM24" i="16" s="1"/>
  <c r="AN24" i="16" s="1"/>
  <c r="AO24" i="16" s="1"/>
  <c r="AP24" i="16" s="1"/>
  <c r="AQ24" i="16" s="1"/>
  <c r="K26" i="16"/>
  <c r="L26" i="16" s="1"/>
  <c r="Y26" i="16"/>
  <c r="Z26" i="16" s="1"/>
  <c r="AA26" i="16" s="1"/>
  <c r="AB26" i="16" s="1"/>
  <c r="AC26" i="16" s="1"/>
  <c r="AD26" i="16" s="1"/>
  <c r="AE26" i="16" s="1"/>
  <c r="AF26" i="16" s="1"/>
  <c r="AG26" i="16" s="1"/>
  <c r="AH26" i="16" s="1"/>
  <c r="AI26" i="16" s="1"/>
  <c r="AJ26" i="16" s="1"/>
  <c r="AK26" i="16" s="1"/>
  <c r="AL26" i="16" s="1"/>
  <c r="AM26" i="16" s="1"/>
  <c r="AN26" i="16" s="1"/>
  <c r="AO26" i="16" s="1"/>
  <c r="AP26" i="16" s="1"/>
  <c r="AQ26" i="16" s="1"/>
  <c r="M26" i="16"/>
  <c r="N26" i="16" s="1"/>
  <c r="O26" i="16" s="1"/>
  <c r="P26" i="16" s="1"/>
  <c r="Q26" i="16" s="1"/>
  <c r="K29" i="16"/>
  <c r="J31" i="16"/>
  <c r="K31" i="16" s="1"/>
  <c r="L31" i="16" s="1"/>
  <c r="M31" i="16" s="1"/>
  <c r="N31" i="16" s="1"/>
  <c r="O31" i="16" s="1"/>
  <c r="P31" i="16" s="1"/>
  <c r="Q31" i="16" s="1"/>
  <c r="R31" i="16" s="1"/>
  <c r="J32" i="16"/>
  <c r="R32" i="16"/>
  <c r="S32" i="16" s="1"/>
  <c r="T32" i="16" s="1"/>
  <c r="U32" i="16" s="1"/>
  <c r="V32" i="16" s="1"/>
  <c r="W32" i="16" s="1"/>
  <c r="L38" i="16"/>
  <c r="M38" i="16" s="1"/>
  <c r="N38" i="16" s="1"/>
  <c r="O38" i="16" s="1"/>
  <c r="P38" i="16" s="1"/>
  <c r="Q38" i="16" s="1"/>
  <c r="R38" i="16" s="1"/>
  <c r="S38" i="16" s="1"/>
  <c r="T38" i="16" s="1"/>
  <c r="U38" i="16" s="1"/>
  <c r="V38" i="16" s="1"/>
  <c r="W38" i="16" s="1"/>
  <c r="L39" i="16"/>
  <c r="M39" i="16" s="1"/>
  <c r="N39" i="16" s="1"/>
  <c r="O39" i="16" s="1"/>
  <c r="P39" i="16" s="1"/>
  <c r="Q39" i="16" s="1"/>
  <c r="R39" i="16" s="1"/>
  <c r="S39" i="16" s="1"/>
  <c r="T39" i="16" s="1"/>
  <c r="U39" i="16" s="1"/>
  <c r="V39" i="16" s="1"/>
  <c r="W39" i="16" s="1"/>
  <c r="K39" i="16"/>
  <c r="J39" i="16"/>
  <c r="AF49" i="16"/>
  <c r="AG49" i="16" s="1"/>
  <c r="AH49" i="16" s="1"/>
  <c r="AI49" i="16" s="1"/>
  <c r="AJ49" i="16" s="1"/>
  <c r="AK49" i="16" s="1"/>
  <c r="AL49" i="16" s="1"/>
  <c r="AM49" i="16" s="1"/>
  <c r="AN49" i="16" s="1"/>
  <c r="AO49" i="16" s="1"/>
  <c r="AP49" i="16" s="1"/>
  <c r="AQ49" i="16" s="1"/>
  <c r="AI22" i="16"/>
  <c r="AJ22" i="16" s="1"/>
  <c r="AK22" i="16" s="1"/>
  <c r="AL22" i="16" s="1"/>
  <c r="AM22" i="16" s="1"/>
  <c r="AN22" i="16" s="1"/>
  <c r="AO22" i="16" s="1"/>
  <c r="AP22" i="16" s="1"/>
  <c r="AQ22" i="16" s="1"/>
  <c r="S22" i="16"/>
  <c r="T22" i="16" s="1"/>
  <c r="K22" i="16"/>
  <c r="L22" i="16" s="1"/>
  <c r="M22" i="16" s="1"/>
  <c r="N22" i="16" s="1"/>
  <c r="O22" i="16" s="1"/>
  <c r="P22" i="16" s="1"/>
  <c r="Q22" i="16" s="1"/>
  <c r="R22" i="16" s="1"/>
  <c r="Y22" i="16"/>
  <c r="U22" i="16"/>
  <c r="V22" i="16" s="1"/>
  <c r="W22" i="16" s="1"/>
  <c r="Y6" i="16"/>
  <c r="Z6" i="16" s="1"/>
  <c r="AA6" i="16" s="1"/>
  <c r="AB6" i="16" s="1"/>
  <c r="AC6" i="16" s="1"/>
  <c r="AD6" i="16" s="1"/>
  <c r="AE6" i="16" s="1"/>
  <c r="AF6" i="16" s="1"/>
  <c r="AG6" i="16" s="1"/>
  <c r="AH6" i="16" s="1"/>
  <c r="AI6" i="16" s="1"/>
  <c r="AJ6" i="16" s="1"/>
  <c r="AK6" i="16" s="1"/>
  <c r="AL6" i="16" s="1"/>
  <c r="AM6" i="16" s="1"/>
  <c r="AN6" i="16" s="1"/>
  <c r="AO6" i="16" s="1"/>
  <c r="AP6" i="16" s="1"/>
  <c r="AQ6" i="16" s="1"/>
  <c r="AB9" i="16"/>
  <c r="AC9" i="16" s="1"/>
  <c r="AD9" i="16" s="1"/>
  <c r="AE9" i="16" s="1"/>
  <c r="AF9" i="16" s="1"/>
  <c r="AG9" i="16" s="1"/>
  <c r="AH9" i="16" s="1"/>
  <c r="AI9" i="16" s="1"/>
  <c r="AJ9" i="16" s="1"/>
  <c r="AK9" i="16" s="1"/>
  <c r="AL9" i="16" s="1"/>
  <c r="AM9" i="16" s="1"/>
  <c r="AN9" i="16" s="1"/>
  <c r="AO9" i="16" s="1"/>
  <c r="AP9" i="16" s="1"/>
  <c r="AQ9" i="16" s="1"/>
  <c r="AB3" i="16"/>
  <c r="AC3" i="16" s="1"/>
  <c r="AD3" i="16" s="1"/>
  <c r="AF3" i="16"/>
  <c r="AG3" i="16" s="1"/>
  <c r="AH3" i="16" s="1"/>
  <c r="AI3" i="16" s="1"/>
  <c r="AJ3" i="16" s="1"/>
  <c r="AK3" i="16" s="1"/>
  <c r="AL3" i="16" s="1"/>
  <c r="AM3" i="16" s="1"/>
  <c r="AN3" i="16" s="1"/>
  <c r="AO3" i="16" s="1"/>
  <c r="AP3" i="16" s="1"/>
  <c r="AQ3" i="16" s="1"/>
  <c r="Y4" i="16"/>
  <c r="Z4" i="16" s="1"/>
  <c r="AA4" i="16" s="1"/>
  <c r="AB4" i="16" s="1"/>
  <c r="AC4" i="16" s="1"/>
  <c r="AD4" i="16" s="1"/>
  <c r="AE4" i="16" s="1"/>
  <c r="J5" i="16"/>
  <c r="K5" i="16" s="1"/>
  <c r="L5" i="16" s="1"/>
  <c r="M5" i="16" s="1"/>
  <c r="N5" i="16" s="1"/>
  <c r="O5" i="16" s="1"/>
  <c r="P5" i="16" s="1"/>
  <c r="Q5" i="16" s="1"/>
  <c r="R5" i="16" s="1"/>
  <c r="S5" i="16" s="1"/>
  <c r="T5" i="16" s="1"/>
  <c r="U5" i="16" s="1"/>
  <c r="V5" i="16" s="1"/>
  <c r="W5" i="16" s="1"/>
  <c r="Z5" i="16"/>
  <c r="AA5" i="16" s="1"/>
  <c r="AB5" i="16" s="1"/>
  <c r="AC5" i="16" s="1"/>
  <c r="AD5" i="16" s="1"/>
  <c r="AE5" i="16" s="1"/>
  <c r="AF5" i="16" s="1"/>
  <c r="AG5" i="16" s="1"/>
  <c r="AH5" i="16" s="1"/>
  <c r="AI5" i="16" s="1"/>
  <c r="AJ5" i="16" s="1"/>
  <c r="AK5" i="16" s="1"/>
  <c r="AL5" i="16" s="1"/>
  <c r="AM5" i="16" s="1"/>
  <c r="AN5" i="16" s="1"/>
  <c r="AO5" i="16" s="1"/>
  <c r="AP5" i="16" s="1"/>
  <c r="AQ5" i="16" s="1"/>
  <c r="K6" i="16"/>
  <c r="L6" i="16" s="1"/>
  <c r="M6" i="16" s="1"/>
  <c r="N6" i="16" s="1"/>
  <c r="O6" i="16" s="1"/>
  <c r="P6" i="16" s="1"/>
  <c r="Q6" i="16" s="1"/>
  <c r="R6" i="16" s="1"/>
  <c r="S6" i="16" s="1"/>
  <c r="T6" i="16" s="1"/>
  <c r="U6" i="16" s="1"/>
  <c r="V6" i="16" s="1"/>
  <c r="W6" i="16" s="1"/>
  <c r="L7" i="16"/>
  <c r="M7" i="16" s="1"/>
  <c r="N7" i="16" s="1"/>
  <c r="O7" i="16" s="1"/>
  <c r="P7" i="16" s="1"/>
  <c r="Q7" i="16" s="1"/>
  <c r="R7" i="16" s="1"/>
  <c r="S7" i="16" s="1"/>
  <c r="T7" i="16" s="1"/>
  <c r="U7" i="16" s="1"/>
  <c r="V7" i="16" s="1"/>
  <c r="W7" i="16" s="1"/>
  <c r="M8" i="16"/>
  <c r="N8" i="16" s="1"/>
  <c r="O8" i="16" s="1"/>
  <c r="P8" i="16" s="1"/>
  <c r="Q8" i="16" s="1"/>
  <c r="R8" i="16" s="1"/>
  <c r="S8" i="16" s="1"/>
  <c r="T8" i="16" s="1"/>
  <c r="U8" i="16" s="1"/>
  <c r="V8" i="16" s="1"/>
  <c r="W8" i="16" s="1"/>
  <c r="Y8" i="16"/>
  <c r="Z8" i="16" s="1"/>
  <c r="AA8" i="16" s="1"/>
  <c r="AC8" i="16"/>
  <c r="AD8" i="16" s="1"/>
  <c r="AE8" i="16" s="1"/>
  <c r="AF8" i="16" s="1"/>
  <c r="AG8" i="16" s="1"/>
  <c r="AH8" i="16" s="1"/>
  <c r="AI8" i="16" s="1"/>
  <c r="AJ8" i="16" s="1"/>
  <c r="AK8" i="16" s="1"/>
  <c r="AL8" i="16" s="1"/>
  <c r="AM8" i="16" s="1"/>
  <c r="AN8" i="16" s="1"/>
  <c r="AO8" i="16" s="1"/>
  <c r="AP8" i="16" s="1"/>
  <c r="AQ8" i="16" s="1"/>
  <c r="J9" i="16"/>
  <c r="K9" i="16" s="1"/>
  <c r="L9" i="16" s="1"/>
  <c r="N9" i="16"/>
  <c r="O9" i="16" s="1"/>
  <c r="P9" i="16" s="1"/>
  <c r="Q9" i="16" s="1"/>
  <c r="R9" i="16" s="1"/>
  <c r="S9" i="16" s="1"/>
  <c r="T9" i="16" s="1"/>
  <c r="U9" i="16" s="1"/>
  <c r="V9" i="16" s="1"/>
  <c r="W9" i="16" s="1"/>
  <c r="Z9" i="16"/>
  <c r="AA9" i="16" s="1"/>
  <c r="O10" i="16"/>
  <c r="P10" i="16" s="1"/>
  <c r="Q10" i="16" s="1"/>
  <c r="R10" i="16" s="1"/>
  <c r="S10" i="16" s="1"/>
  <c r="T10" i="16" s="1"/>
  <c r="U10" i="16" s="1"/>
  <c r="V10" i="16" s="1"/>
  <c r="W10" i="16" s="1"/>
  <c r="AE10" i="16"/>
  <c r="AF10" i="16" s="1"/>
  <c r="AG10" i="16" s="1"/>
  <c r="AH10" i="16" s="1"/>
  <c r="AI10" i="16" s="1"/>
  <c r="AJ10" i="16" s="1"/>
  <c r="AK10" i="16" s="1"/>
  <c r="AL10" i="16" s="1"/>
  <c r="AM10" i="16" s="1"/>
  <c r="AN10" i="16" s="1"/>
  <c r="AO10" i="16" s="1"/>
  <c r="AP10" i="16" s="1"/>
  <c r="AQ10" i="16" s="1"/>
  <c r="L11" i="16"/>
  <c r="M11" i="16" s="1"/>
  <c r="N11" i="16" s="1"/>
  <c r="O11" i="16" s="1"/>
  <c r="P11" i="16" s="1"/>
  <c r="Q11" i="16" s="1"/>
  <c r="R11" i="16" s="1"/>
  <c r="S11" i="16" s="1"/>
  <c r="T11" i="16" s="1"/>
  <c r="U11" i="16" s="1"/>
  <c r="V11" i="16" s="1"/>
  <c r="W11" i="16" s="1"/>
  <c r="AB11" i="16"/>
  <c r="AC11" i="16" s="1"/>
  <c r="AD11" i="16" s="1"/>
  <c r="AE11" i="16" s="1"/>
  <c r="AF11" i="16" s="1"/>
  <c r="AG11" i="16" s="1"/>
  <c r="AH11" i="16" s="1"/>
  <c r="AI11" i="16" s="1"/>
  <c r="AJ11" i="16" s="1"/>
  <c r="AK11" i="16" s="1"/>
  <c r="AL11" i="16" s="1"/>
  <c r="AM11" i="16" s="1"/>
  <c r="AN11" i="16" s="1"/>
  <c r="AO11" i="16" s="1"/>
  <c r="AP11" i="16" s="1"/>
  <c r="M12" i="16"/>
  <c r="N12" i="16" s="1"/>
  <c r="O12" i="16" s="1"/>
  <c r="P12" i="16" s="1"/>
  <c r="Q12" i="16" s="1"/>
  <c r="R12" i="16" s="1"/>
  <c r="S12" i="16" s="1"/>
  <c r="T12" i="16" s="1"/>
  <c r="U12" i="16" s="1"/>
  <c r="V12" i="16" s="1"/>
  <c r="W12" i="16" s="1"/>
  <c r="Y12" i="16"/>
  <c r="Z12" i="16" s="1"/>
  <c r="AA12" i="16" s="1"/>
  <c r="AB12" i="16" s="1"/>
  <c r="AC12" i="16" s="1"/>
  <c r="AD12" i="16" s="1"/>
  <c r="AE12" i="16" s="1"/>
  <c r="AF12" i="16" s="1"/>
  <c r="AG12" i="16" s="1"/>
  <c r="AH12" i="16" s="1"/>
  <c r="AI12" i="16" s="1"/>
  <c r="AJ12" i="16" s="1"/>
  <c r="AK12" i="16" s="1"/>
  <c r="AL12" i="16" s="1"/>
  <c r="AM12" i="16" s="1"/>
  <c r="AN12" i="16" s="1"/>
  <c r="AO12" i="16" s="1"/>
  <c r="AP12" i="16" s="1"/>
  <c r="AQ12" i="16" s="1"/>
  <c r="J13" i="16"/>
  <c r="K13" i="16" s="1"/>
  <c r="L13" i="16" s="1"/>
  <c r="M13" i="16" s="1"/>
  <c r="N13" i="16"/>
  <c r="O13" i="16" s="1"/>
  <c r="P13" i="16" s="1"/>
  <c r="Q13" i="16" s="1"/>
  <c r="R13" i="16" s="1"/>
  <c r="S13" i="16" s="1"/>
  <c r="T13" i="16" s="1"/>
  <c r="U13" i="16" s="1"/>
  <c r="V13" i="16" s="1"/>
  <c r="W13" i="16" s="1"/>
  <c r="AD13" i="16"/>
  <c r="AE13" i="16" s="1"/>
  <c r="AF13" i="16" s="1"/>
  <c r="AG13" i="16" s="1"/>
  <c r="AH13" i="16" s="1"/>
  <c r="AI13" i="16" s="1"/>
  <c r="AJ13" i="16" s="1"/>
  <c r="AK13" i="16" s="1"/>
  <c r="AL13" i="16" s="1"/>
  <c r="AM13" i="16" s="1"/>
  <c r="K14" i="16"/>
  <c r="L14" i="16" s="1"/>
  <c r="M14" i="16" s="1"/>
  <c r="N14" i="16" s="1"/>
  <c r="O14" i="16"/>
  <c r="P14" i="16" s="1"/>
  <c r="Q14" i="16" s="1"/>
  <c r="R14" i="16" s="1"/>
  <c r="S14" i="16" s="1"/>
  <c r="T14" i="16" s="1"/>
  <c r="U14" i="16" s="1"/>
  <c r="V14" i="16" s="1"/>
  <c r="W14" i="16" s="1"/>
  <c r="AE14" i="16"/>
  <c r="AF14" i="16" s="1"/>
  <c r="AG14" i="16" s="1"/>
  <c r="AH14" i="16" s="1"/>
  <c r="AI14" i="16" s="1"/>
  <c r="AJ14" i="16" s="1"/>
  <c r="AK14" i="16" s="1"/>
  <c r="AL14" i="16" s="1"/>
  <c r="AM14" i="16" s="1"/>
  <c r="AN14" i="16" s="1"/>
  <c r="AO14" i="16" s="1"/>
  <c r="AP14" i="16" s="1"/>
  <c r="AQ14" i="16" s="1"/>
  <c r="L15" i="16"/>
  <c r="M15" i="16" s="1"/>
  <c r="N15" i="16" s="1"/>
  <c r="O15" i="16" s="1"/>
  <c r="P15" i="16" s="1"/>
  <c r="Q15" i="16" s="1"/>
  <c r="R15" i="16" s="1"/>
  <c r="S15" i="16" s="1"/>
  <c r="T15" i="16" s="1"/>
  <c r="U15" i="16" s="1"/>
  <c r="V15" i="16" s="1"/>
  <c r="W15" i="16" s="1"/>
  <c r="AB15" i="16"/>
  <c r="AC15" i="16" s="1"/>
  <c r="AD15" i="16" s="1"/>
  <c r="AE15" i="16" s="1"/>
  <c r="AF15" i="16" s="1"/>
  <c r="AG15" i="16" s="1"/>
  <c r="AH15" i="16" s="1"/>
  <c r="AI15" i="16" s="1"/>
  <c r="AJ15" i="16" s="1"/>
  <c r="AK15" i="16" s="1"/>
  <c r="AL15" i="16" s="1"/>
  <c r="AM15" i="16" s="1"/>
  <c r="AN15" i="16" s="1"/>
  <c r="AO15" i="16" s="1"/>
  <c r="AP15" i="16" s="1"/>
  <c r="AQ15" i="16" s="1"/>
  <c r="M16" i="16"/>
  <c r="N16" i="16" s="1"/>
  <c r="O16" i="16" s="1"/>
  <c r="P16" i="16" s="1"/>
  <c r="Q16" i="16" s="1"/>
  <c r="R16" i="16" s="1"/>
  <c r="S16" i="16" s="1"/>
  <c r="T16" i="16" s="1"/>
  <c r="U16" i="16" s="1"/>
  <c r="V16" i="16" s="1"/>
  <c r="W16" i="16" s="1"/>
  <c r="Y16" i="16"/>
  <c r="Z16" i="16" s="1"/>
  <c r="AA16" i="16" s="1"/>
  <c r="AB16" i="16" s="1"/>
  <c r="AC16" i="16" s="1"/>
  <c r="AD16" i="16" s="1"/>
  <c r="AE16" i="16" s="1"/>
  <c r="AF16" i="16" s="1"/>
  <c r="AG16" i="16" s="1"/>
  <c r="AH16" i="16" s="1"/>
  <c r="AI16" i="16" s="1"/>
  <c r="AJ16" i="16" s="1"/>
  <c r="AK16" i="16" s="1"/>
  <c r="AL16" i="16" s="1"/>
  <c r="AM16" i="16" s="1"/>
  <c r="AN16" i="16" s="1"/>
  <c r="AO16" i="16" s="1"/>
  <c r="AP16" i="16" s="1"/>
  <c r="AQ16" i="16" s="1"/>
  <c r="J17" i="16"/>
  <c r="K17" i="16" s="1"/>
  <c r="L17" i="16" s="1"/>
  <c r="M17" i="16" s="1"/>
  <c r="N17" i="16"/>
  <c r="O17" i="16" s="1"/>
  <c r="P17" i="16" s="1"/>
  <c r="Q17" i="16" s="1"/>
  <c r="R17" i="16" s="1"/>
  <c r="S17" i="16" s="1"/>
  <c r="T17" i="16" s="1"/>
  <c r="U17" i="16" s="1"/>
  <c r="V17" i="16" s="1"/>
  <c r="W17" i="16" s="1"/>
  <c r="Z17" i="16"/>
  <c r="AA17" i="16" s="1"/>
  <c r="AB17" i="16" s="1"/>
  <c r="AC17" i="16" s="1"/>
  <c r="AD17" i="16" s="1"/>
  <c r="AE17" i="16" s="1"/>
  <c r="AF17" i="16" s="1"/>
  <c r="AG17" i="16" s="1"/>
  <c r="AH17" i="16" s="1"/>
  <c r="AI17" i="16" s="1"/>
  <c r="AJ17" i="16" s="1"/>
  <c r="AK17" i="16" s="1"/>
  <c r="AL17" i="16" s="1"/>
  <c r="AM17" i="16" s="1"/>
  <c r="AN17" i="16" s="1"/>
  <c r="AO17" i="16" s="1"/>
  <c r="AP17" i="16" s="1"/>
  <c r="AQ17" i="16" s="1"/>
  <c r="K18" i="16"/>
  <c r="L18" i="16" s="1"/>
  <c r="M18" i="16" s="1"/>
  <c r="O18" i="16"/>
  <c r="P18" i="16" s="1"/>
  <c r="Q18" i="16" s="1"/>
  <c r="R18" i="16" s="1"/>
  <c r="S18" i="16" s="1"/>
  <c r="T18" i="16" s="1"/>
  <c r="U18" i="16" s="1"/>
  <c r="V18" i="16" s="1"/>
  <c r="W18" i="16" s="1"/>
  <c r="AE18" i="16"/>
  <c r="AF18" i="16" s="1"/>
  <c r="AG18" i="16" s="1"/>
  <c r="AH18" i="16" s="1"/>
  <c r="AI18" i="16" s="1"/>
  <c r="AJ18" i="16" s="1"/>
  <c r="AK18" i="16" s="1"/>
  <c r="AL18" i="16" s="1"/>
  <c r="AM18" i="16" s="1"/>
  <c r="AN18" i="16" s="1"/>
  <c r="AO18" i="16" s="1"/>
  <c r="AP18" i="16" s="1"/>
  <c r="AQ18" i="16" s="1"/>
  <c r="P19" i="16"/>
  <c r="Q19" i="16" s="1"/>
  <c r="R19" i="16" s="1"/>
  <c r="S19" i="16" s="1"/>
  <c r="T19" i="16" s="1"/>
  <c r="U19" i="16" s="1"/>
  <c r="V19" i="16" s="1"/>
  <c r="W19" i="16" s="1"/>
  <c r="AL19" i="16"/>
  <c r="AM19" i="16" s="1"/>
  <c r="AN19" i="16" s="1"/>
  <c r="AO19" i="16" s="1"/>
  <c r="AP19" i="16" s="1"/>
  <c r="AQ19" i="16" s="1"/>
  <c r="AB19" i="16"/>
  <c r="AC19" i="16" s="1"/>
  <c r="AD19" i="16" s="1"/>
  <c r="Y20" i="16"/>
  <c r="Z20" i="16" s="1"/>
  <c r="AA20" i="16"/>
  <c r="AB20" i="16" s="1"/>
  <c r="AC20" i="16" s="1"/>
  <c r="AD20" i="16" s="1"/>
  <c r="AE20" i="16" s="1"/>
  <c r="AF20" i="16" s="1"/>
  <c r="AG20" i="16" s="1"/>
  <c r="AH20" i="16" s="1"/>
  <c r="AI20" i="16" s="1"/>
  <c r="AJ20" i="16" s="1"/>
  <c r="AK20" i="16" s="1"/>
  <c r="AL20" i="16" s="1"/>
  <c r="AM20" i="16" s="1"/>
  <c r="AN20" i="16" s="1"/>
  <c r="AO20" i="16" s="1"/>
  <c r="AP20" i="16" s="1"/>
  <c r="AQ20" i="16" s="1"/>
  <c r="K20" i="16"/>
  <c r="L20" i="16" s="1"/>
  <c r="M20" i="16" s="1"/>
  <c r="N20" i="16" s="1"/>
  <c r="O20" i="16" s="1"/>
  <c r="P20" i="16" s="1"/>
  <c r="Q20" i="16" s="1"/>
  <c r="R20" i="16" s="1"/>
  <c r="S20" i="16" s="1"/>
  <c r="T20" i="16" s="1"/>
  <c r="U20" i="16" s="1"/>
  <c r="V20" i="16" s="1"/>
  <c r="W20" i="16" s="1"/>
  <c r="K23" i="16"/>
  <c r="L23" i="16" s="1"/>
  <c r="M23" i="16" s="1"/>
  <c r="N23" i="16" s="1"/>
  <c r="O23" i="16" s="1"/>
  <c r="P23" i="16" s="1"/>
  <c r="Q23" i="16" s="1"/>
  <c r="R23" i="16" s="1"/>
  <c r="S23" i="16" s="1"/>
  <c r="T23" i="16" s="1"/>
  <c r="U23" i="16" s="1"/>
  <c r="V23" i="16" s="1"/>
  <c r="W23" i="16" s="1"/>
  <c r="T24" i="16"/>
  <c r="J25" i="16"/>
  <c r="K25" i="16" s="1"/>
  <c r="P25" i="16"/>
  <c r="Q25" i="16" s="1"/>
  <c r="R25" i="16" s="1"/>
  <c r="S25" i="16" s="1"/>
  <c r="T25" i="16" s="1"/>
  <c r="U25" i="16" s="1"/>
  <c r="V25" i="16" s="1"/>
  <c r="W25" i="16" s="1"/>
  <c r="L25" i="16"/>
  <c r="M25" i="16" s="1"/>
  <c r="N25" i="16" s="1"/>
  <c r="O25" i="16" s="1"/>
  <c r="R26" i="16"/>
  <c r="S26" i="16" s="1"/>
  <c r="T26" i="16" s="1"/>
  <c r="U26" i="16" s="1"/>
  <c r="V26" i="16" s="1"/>
  <c r="W26" i="16" s="1"/>
  <c r="AG28" i="16"/>
  <c r="AH28" i="16" s="1"/>
  <c r="AI28" i="16" s="1"/>
  <c r="AJ28" i="16" s="1"/>
  <c r="AK28" i="16" s="1"/>
  <c r="AL28" i="16" s="1"/>
  <c r="AM28" i="16" s="1"/>
  <c r="AN28" i="16" s="1"/>
  <c r="AO28" i="16" s="1"/>
  <c r="AP28" i="16" s="1"/>
  <c r="AQ28" i="16" s="1"/>
  <c r="AC28" i="16"/>
  <c r="AD28" i="16" s="1"/>
  <c r="AE28" i="16" s="1"/>
  <c r="AF28" i="16" s="1"/>
  <c r="Y28" i="16"/>
  <c r="Z28" i="16" s="1"/>
  <c r="Q28" i="16"/>
  <c r="R28" i="16" s="1"/>
  <c r="M28" i="16"/>
  <c r="N28" i="16" s="1"/>
  <c r="AA28" i="16"/>
  <c r="AB28" i="16" s="1"/>
  <c r="S28" i="16"/>
  <c r="T28" i="16" s="1"/>
  <c r="U28" i="16" s="1"/>
  <c r="V28" i="16" s="1"/>
  <c r="W28" i="16" s="1"/>
  <c r="O28" i="16"/>
  <c r="P28" i="16" s="1"/>
  <c r="K28" i="16"/>
  <c r="L28" i="16" s="1"/>
  <c r="S31" i="16"/>
  <c r="T31" i="16" s="1"/>
  <c r="U31" i="16" s="1"/>
  <c r="V31" i="16" s="1"/>
  <c r="W31" i="16" s="1"/>
  <c r="J33" i="16"/>
  <c r="K33" i="16" s="1"/>
  <c r="L33" i="16" s="1"/>
  <c r="M33" i="16" s="1"/>
  <c r="N33" i="16" s="1"/>
  <c r="O33" i="16" s="1"/>
  <c r="P33" i="16" s="1"/>
  <c r="Q33" i="16" s="1"/>
  <c r="R33" i="16" s="1"/>
  <c r="S33" i="16" s="1"/>
  <c r="T33" i="16" s="1"/>
  <c r="U33" i="16" s="1"/>
  <c r="V33" i="16" s="1"/>
  <c r="W33" i="16" s="1"/>
  <c r="AP33" i="16"/>
  <c r="AQ33" i="16" s="1"/>
  <c r="K34" i="16"/>
  <c r="L34" i="16" s="1"/>
  <c r="M34" i="16" s="1"/>
  <c r="N34" i="16" s="1"/>
  <c r="O34" i="16" s="1"/>
  <c r="P34" i="16" s="1"/>
  <c r="Q34" i="16" s="1"/>
  <c r="R34" i="16" s="1"/>
  <c r="S34" i="16" s="1"/>
  <c r="T34" i="16" s="1"/>
  <c r="U34" i="16" s="1"/>
  <c r="V34" i="16" s="1"/>
  <c r="W34" i="16" s="1"/>
  <c r="J34" i="16"/>
  <c r="Y34" i="16"/>
  <c r="Z34" i="16" s="1"/>
  <c r="AA34" i="16" s="1"/>
  <c r="AB34" i="16" s="1"/>
  <c r="AC34" i="16" s="1"/>
  <c r="AD34" i="16" s="1"/>
  <c r="AE34" i="16" s="1"/>
  <c r="AF34" i="16" s="1"/>
  <c r="AG34" i="16" s="1"/>
  <c r="AH34" i="16" s="1"/>
  <c r="AI34" i="16" s="1"/>
  <c r="AJ34" i="16" s="1"/>
  <c r="AK34" i="16" s="1"/>
  <c r="AL34" i="16" s="1"/>
  <c r="AM34" i="16" s="1"/>
  <c r="AN34" i="16" s="1"/>
  <c r="AO34" i="16" s="1"/>
  <c r="AP34" i="16" s="1"/>
  <c r="AQ34" i="16" s="1"/>
  <c r="AI42" i="16"/>
  <c r="AJ42" i="16" s="1"/>
  <c r="AK42" i="16" s="1"/>
  <c r="AL42" i="16" s="1"/>
  <c r="AM42" i="16" s="1"/>
  <c r="AN42" i="16" s="1"/>
  <c r="AO42" i="16" s="1"/>
  <c r="AP42" i="16" s="1"/>
  <c r="AQ42" i="16" s="1"/>
  <c r="J42" i="16"/>
  <c r="K42" i="16" s="1"/>
  <c r="L42" i="16" s="1"/>
  <c r="M42" i="16" s="1"/>
  <c r="N42" i="16" s="1"/>
  <c r="O42" i="16" s="1"/>
  <c r="P42" i="16" s="1"/>
  <c r="Q42" i="16" s="1"/>
  <c r="R42" i="16" s="1"/>
  <c r="S42" i="16" s="1"/>
  <c r="T42" i="16" s="1"/>
  <c r="U42" i="16" s="1"/>
  <c r="V42" i="16" s="1"/>
  <c r="W42" i="16" s="1"/>
  <c r="Y42" i="16"/>
  <c r="Z42" i="16" s="1"/>
  <c r="AA42" i="16" s="1"/>
  <c r="AB42" i="16" s="1"/>
  <c r="AC42" i="16" s="1"/>
  <c r="AD42" i="16" s="1"/>
  <c r="AE42" i="16" s="1"/>
  <c r="AF42" i="16" s="1"/>
  <c r="AG42" i="16" s="1"/>
  <c r="AH42" i="16" s="1"/>
  <c r="P46" i="16"/>
  <c r="Q46" i="16" s="1"/>
  <c r="R46" i="16" s="1"/>
  <c r="S46" i="16" s="1"/>
  <c r="T46" i="16" s="1"/>
  <c r="U46" i="16" s="1"/>
  <c r="V46" i="16" s="1"/>
  <c r="W46" i="16" s="1"/>
  <c r="M46" i="16"/>
  <c r="N46" i="16" s="1"/>
  <c r="O46" i="16" s="1"/>
  <c r="K46" i="16"/>
  <c r="L46" i="16" s="1"/>
  <c r="J46" i="16"/>
  <c r="Y47" i="16"/>
  <c r="AH47" i="16"/>
  <c r="AI47" i="16" s="1"/>
  <c r="AJ47" i="16" s="1"/>
  <c r="AK47" i="16" s="1"/>
  <c r="AL47" i="16" s="1"/>
  <c r="AM47" i="16" s="1"/>
  <c r="AN47" i="16" s="1"/>
  <c r="AO47" i="16" s="1"/>
  <c r="AP47" i="16" s="1"/>
  <c r="AQ47" i="16" s="1"/>
  <c r="L47" i="16"/>
  <c r="M47" i="16" s="1"/>
  <c r="N47" i="16" s="1"/>
  <c r="O47" i="16" s="1"/>
  <c r="P47" i="16" s="1"/>
  <c r="Q47" i="16" s="1"/>
  <c r="R47" i="16" s="1"/>
  <c r="S47" i="16" s="1"/>
  <c r="T47" i="16" s="1"/>
  <c r="U47" i="16" s="1"/>
  <c r="V47" i="16" s="1"/>
  <c r="W47" i="16" s="1"/>
  <c r="AA47" i="16"/>
  <c r="AB47" i="16" s="1"/>
  <c r="AC47" i="16" s="1"/>
  <c r="AD47" i="16" s="1"/>
  <c r="AE47" i="16" s="1"/>
  <c r="AF47" i="16" s="1"/>
  <c r="AG47" i="16" s="1"/>
  <c r="K47" i="16"/>
  <c r="Z47" i="16"/>
  <c r="J47" i="16"/>
  <c r="AB21" i="16"/>
  <c r="AC21" i="16" s="1"/>
  <c r="AD21" i="16" s="1"/>
  <c r="AE21" i="16" s="1"/>
  <c r="AF21" i="16" s="1"/>
  <c r="AG21" i="16" s="1"/>
  <c r="AH21" i="16" s="1"/>
  <c r="AI21" i="16" s="1"/>
  <c r="AJ21" i="16" s="1"/>
  <c r="AK21" i="16" s="1"/>
  <c r="AL21" i="16" s="1"/>
  <c r="AM21" i="16" s="1"/>
  <c r="AN21" i="16" s="1"/>
  <c r="AO21" i="16" s="1"/>
  <c r="AP21" i="16" s="1"/>
  <c r="AQ21" i="16" s="1"/>
  <c r="Z23" i="16"/>
  <c r="AA23" i="16" s="1"/>
  <c r="AB23" i="16" s="1"/>
  <c r="AC23" i="16" s="1"/>
  <c r="AD23" i="16"/>
  <c r="AE23" i="16" s="1"/>
  <c r="AF23" i="16" s="1"/>
  <c r="AG23" i="16" s="1"/>
  <c r="AH23" i="16" s="1"/>
  <c r="AI23" i="16" s="1"/>
  <c r="AJ23" i="16" s="1"/>
  <c r="AK23" i="16" s="1"/>
  <c r="AL23" i="16" s="1"/>
  <c r="AM23" i="16" s="1"/>
  <c r="AN23" i="16" s="1"/>
  <c r="AO23" i="16" s="1"/>
  <c r="AP23" i="16" s="1"/>
  <c r="AQ23" i="16" s="1"/>
  <c r="Z27" i="16"/>
  <c r="AA27" i="16" s="1"/>
  <c r="AN29" i="16"/>
  <c r="AO29" i="16" s="1"/>
  <c r="AP29" i="16" s="1"/>
  <c r="AQ29" i="16" s="1"/>
  <c r="Z31" i="16"/>
  <c r="AA31" i="16" s="1"/>
  <c r="AB31" i="16" s="1"/>
  <c r="AC31" i="16" s="1"/>
  <c r="AD31" i="16" s="1"/>
  <c r="AE31" i="16" s="1"/>
  <c r="AF31" i="16" s="1"/>
  <c r="AG31" i="16" s="1"/>
  <c r="AH31" i="16" s="1"/>
  <c r="AI31" i="16" s="1"/>
  <c r="AJ31" i="16" s="1"/>
  <c r="AK31" i="16" s="1"/>
  <c r="AL31" i="16" s="1"/>
  <c r="AM31" i="16" s="1"/>
  <c r="AN31" i="16" s="1"/>
  <c r="AO31" i="16" s="1"/>
  <c r="AP31" i="16" s="1"/>
  <c r="AQ31" i="16" s="1"/>
  <c r="AB33" i="16"/>
  <c r="AC33" i="16" s="1"/>
  <c r="AD33" i="16" s="1"/>
  <c r="AE33" i="16" s="1"/>
  <c r="AF33" i="16" s="1"/>
  <c r="AG33" i="16" s="1"/>
  <c r="AH33" i="16" s="1"/>
  <c r="AI33" i="16" s="1"/>
  <c r="AJ33" i="16" s="1"/>
  <c r="AK33" i="16" s="1"/>
  <c r="Z35" i="16"/>
  <c r="AA35" i="16" s="1"/>
  <c r="K36" i="16"/>
  <c r="L36" i="16" s="1"/>
  <c r="Z39" i="16"/>
  <c r="AA39" i="16" s="1"/>
  <c r="AD39" i="16"/>
  <c r="AE39" i="16" s="1"/>
  <c r="K40" i="16"/>
  <c r="L40" i="16" s="1"/>
  <c r="M40" i="16" s="1"/>
  <c r="N40" i="16" s="1"/>
  <c r="O40" i="16" s="1"/>
  <c r="P40" i="16" s="1"/>
  <c r="Q40" i="16" s="1"/>
  <c r="R40" i="16" s="1"/>
  <c r="S40" i="16" s="1"/>
  <c r="T40" i="16" s="1"/>
  <c r="AA40" i="16"/>
  <c r="AB40" i="16" s="1"/>
  <c r="AC40" i="16" s="1"/>
  <c r="AD40" i="16" s="1"/>
  <c r="AE40" i="16" s="1"/>
  <c r="AF40" i="16" s="1"/>
  <c r="AG40" i="16" s="1"/>
  <c r="AH40" i="16" s="1"/>
  <c r="AI40" i="16" s="1"/>
  <c r="AJ40" i="16" s="1"/>
  <c r="Z43" i="16"/>
  <c r="AA43" i="16" s="1"/>
  <c r="K44" i="16"/>
  <c r="L44" i="16" s="1"/>
  <c r="AE45" i="16"/>
  <c r="AF45" i="16" s="1"/>
  <c r="AG45" i="16" s="1"/>
  <c r="AH45" i="16" s="1"/>
  <c r="AI45" i="16" s="1"/>
  <c r="AJ45" i="16" s="1"/>
  <c r="AK45" i="16" s="1"/>
  <c r="AL45" i="16" s="1"/>
  <c r="AM45" i="16" s="1"/>
  <c r="AN45" i="16" s="1"/>
  <c r="AO45" i="16" s="1"/>
  <c r="AP45" i="16" s="1"/>
  <c r="AQ45" i="16" s="1"/>
  <c r="R52" i="16"/>
  <c r="S52" i="16" s="1"/>
  <c r="T52" i="16" s="1"/>
  <c r="U52" i="16" s="1"/>
  <c r="V52" i="16" s="1"/>
  <c r="W52" i="16" s="1"/>
  <c r="N52" i="16"/>
  <c r="O52" i="16" s="1"/>
  <c r="P52" i="16" s="1"/>
  <c r="J52" i="16"/>
  <c r="K52" i="16" s="1"/>
  <c r="L52" i="16" s="1"/>
  <c r="Y52" i="16"/>
  <c r="Z52" i="16" s="1"/>
  <c r="AA52" i="16" s="1"/>
  <c r="AB52" i="16" s="1"/>
  <c r="AC52" i="16" s="1"/>
  <c r="AD52" i="16" s="1"/>
  <c r="AE52" i="16" s="1"/>
  <c r="AF52" i="16" s="1"/>
  <c r="AG52" i="16" s="1"/>
  <c r="AH52" i="16" s="1"/>
  <c r="AI52" i="16" s="1"/>
  <c r="AJ52" i="16" s="1"/>
  <c r="AK52" i="16" s="1"/>
  <c r="AL52" i="16" s="1"/>
  <c r="AM52" i="16" s="1"/>
  <c r="AN52" i="16" s="1"/>
  <c r="AO52" i="16" s="1"/>
  <c r="AP52" i="16" s="1"/>
  <c r="AQ52" i="16" s="1"/>
  <c r="Q52" i="16"/>
  <c r="M52" i="16"/>
  <c r="K61" i="16"/>
  <c r="L61" i="16" s="1"/>
  <c r="M61" i="16" s="1"/>
  <c r="N61" i="16" s="1"/>
  <c r="O61" i="16" s="1"/>
  <c r="P61" i="16" s="1"/>
  <c r="Q61" i="16" s="1"/>
  <c r="R61" i="16" s="1"/>
  <c r="S61" i="16" s="1"/>
  <c r="T61" i="16" s="1"/>
  <c r="U61" i="16" s="1"/>
  <c r="V61" i="16" s="1"/>
  <c r="W61" i="16" s="1"/>
  <c r="J61" i="16"/>
  <c r="Y61" i="16"/>
  <c r="Z61" i="16" s="1"/>
  <c r="AA61" i="16" s="1"/>
  <c r="AB61" i="16" s="1"/>
  <c r="AC61" i="16" s="1"/>
  <c r="AD61" i="16" s="1"/>
  <c r="AE61" i="16" s="1"/>
  <c r="AF61" i="16" s="1"/>
  <c r="AG61" i="16" s="1"/>
  <c r="AH61" i="16" s="1"/>
  <c r="AI61" i="16" s="1"/>
  <c r="AJ61" i="16" s="1"/>
  <c r="AK61" i="16" s="1"/>
  <c r="AL61" i="16" s="1"/>
  <c r="AM61" i="16" s="1"/>
  <c r="AN61" i="16" s="1"/>
  <c r="AO61" i="16" s="1"/>
  <c r="AP61" i="16" s="1"/>
  <c r="AQ61" i="16" s="1"/>
  <c r="AM69" i="16"/>
  <c r="AN69" i="16" s="1"/>
  <c r="AO69" i="16" s="1"/>
  <c r="AP69" i="16"/>
  <c r="AQ69" i="16" s="1"/>
  <c r="Z69" i="16"/>
  <c r="AA69" i="16" s="1"/>
  <c r="AB69" i="16" s="1"/>
  <c r="AC69" i="16" s="1"/>
  <c r="AD69" i="16" s="1"/>
  <c r="AE69" i="16" s="1"/>
  <c r="AF69" i="16" s="1"/>
  <c r="AG69" i="16" s="1"/>
  <c r="AH69" i="16" s="1"/>
  <c r="AI69" i="16" s="1"/>
  <c r="AJ69" i="16" s="1"/>
  <c r="AK69" i="16" s="1"/>
  <c r="AL69" i="16" s="1"/>
  <c r="J69" i="16"/>
  <c r="K69" i="16" s="1"/>
  <c r="L69" i="16"/>
  <c r="M69" i="16" s="1"/>
  <c r="N69" i="16" s="1"/>
  <c r="O69" i="16" s="1"/>
  <c r="P69" i="16" s="1"/>
  <c r="Q69" i="16" s="1"/>
  <c r="R69" i="16" s="1"/>
  <c r="S69" i="16" s="1"/>
  <c r="T69" i="16" s="1"/>
  <c r="U69" i="16" s="1"/>
  <c r="V69" i="16" s="1"/>
  <c r="W69" i="16" s="1"/>
  <c r="Y69" i="16"/>
  <c r="V76" i="16"/>
  <c r="W76" i="16" s="1"/>
  <c r="J76" i="16"/>
  <c r="Y76" i="16"/>
  <c r="Z76" i="16" s="1"/>
  <c r="AA76" i="16" s="1"/>
  <c r="AB76" i="16" s="1"/>
  <c r="AC76" i="16" s="1"/>
  <c r="AD76" i="16" s="1"/>
  <c r="AE76" i="16" s="1"/>
  <c r="AF76" i="16" s="1"/>
  <c r="AG76" i="16" s="1"/>
  <c r="AH76" i="16" s="1"/>
  <c r="AI76" i="16" s="1"/>
  <c r="AJ76" i="16"/>
  <c r="AK76" i="16" s="1"/>
  <c r="AL76" i="16" s="1"/>
  <c r="AM76" i="16" s="1"/>
  <c r="AN76" i="16" s="1"/>
  <c r="AO76" i="16" s="1"/>
  <c r="AP76" i="16" s="1"/>
  <c r="AQ76" i="16" s="1"/>
  <c r="K76" i="16"/>
  <c r="L76" i="16" s="1"/>
  <c r="M76" i="16" s="1"/>
  <c r="N76" i="16" s="1"/>
  <c r="O76" i="16" s="1"/>
  <c r="P76" i="16" s="1"/>
  <c r="Q76" i="16" s="1"/>
  <c r="R76" i="16" s="1"/>
  <c r="S76" i="16" s="1"/>
  <c r="T76" i="16" s="1"/>
  <c r="U76" i="16" s="1"/>
  <c r="J84" i="16"/>
  <c r="Y84" i="16"/>
  <c r="Z84" i="16" s="1"/>
  <c r="AA84" i="16" s="1"/>
  <c r="AB84" i="16" s="1"/>
  <c r="AC84" i="16" s="1"/>
  <c r="AD84" i="16" s="1"/>
  <c r="AE84" i="16" s="1"/>
  <c r="AF84" i="16" s="1"/>
  <c r="AG84" i="16" s="1"/>
  <c r="AH84" i="16" s="1"/>
  <c r="AI84" i="16" s="1"/>
  <c r="AJ84" i="16" s="1"/>
  <c r="AK84" i="16" s="1"/>
  <c r="AL84" i="16" s="1"/>
  <c r="AM84" i="16" s="1"/>
  <c r="AN84" i="16" s="1"/>
  <c r="AO84" i="16" s="1"/>
  <c r="AP84" i="16" s="1"/>
  <c r="AQ84" i="16" s="1"/>
  <c r="K84" i="16"/>
  <c r="L84" i="16" s="1"/>
  <c r="M84" i="16" s="1"/>
  <c r="N84" i="16" s="1"/>
  <c r="O84" i="16" s="1"/>
  <c r="P84" i="16" s="1"/>
  <c r="Q84" i="16" s="1"/>
  <c r="R84" i="16" s="1"/>
  <c r="S84" i="16" s="1"/>
  <c r="T84" i="16" s="1"/>
  <c r="U84" i="16" s="1"/>
  <c r="V84" i="16" s="1"/>
  <c r="W84" i="16" s="1"/>
  <c r="U104" i="16"/>
  <c r="V104" i="16" s="1"/>
  <c r="W104" i="16" s="1"/>
  <c r="J104" i="16"/>
  <c r="K104" i="16" s="1"/>
  <c r="L104" i="16" s="1"/>
  <c r="M104" i="16" s="1"/>
  <c r="N104" i="16" s="1"/>
  <c r="O104" i="16" s="1"/>
  <c r="P104" i="16" s="1"/>
  <c r="Q104" i="16" s="1"/>
  <c r="R104" i="16" s="1"/>
  <c r="S104" i="16" s="1"/>
  <c r="T104" i="16" s="1"/>
  <c r="O112" i="16"/>
  <c r="P112" i="16" s="1"/>
  <c r="Q112" i="16" s="1"/>
  <c r="R112" i="16" s="1"/>
  <c r="S112" i="16" s="1"/>
  <c r="T112" i="16" s="1"/>
  <c r="U112" i="16" s="1"/>
  <c r="V112" i="16" s="1"/>
  <c r="W112" i="16" s="1"/>
  <c r="J112" i="16"/>
  <c r="K112" i="16" s="1"/>
  <c r="L112" i="16" s="1"/>
  <c r="M112" i="16" s="1"/>
  <c r="N112" i="16"/>
  <c r="U120" i="16"/>
  <c r="V120" i="16" s="1"/>
  <c r="W120" i="16" s="1"/>
  <c r="J120" i="16"/>
  <c r="K120" i="16" s="1"/>
  <c r="L120" i="16" s="1"/>
  <c r="M120" i="16" s="1"/>
  <c r="N120" i="16" s="1"/>
  <c r="O120" i="16" s="1"/>
  <c r="P120" i="16" s="1"/>
  <c r="Q120" i="16" s="1"/>
  <c r="R120" i="16" s="1"/>
  <c r="S120" i="16" s="1"/>
  <c r="T120" i="16" s="1"/>
  <c r="M45" i="16"/>
  <c r="N45" i="16" s="1"/>
  <c r="O45" i="16" s="1"/>
  <c r="P45" i="16" s="1"/>
  <c r="Q45" i="16" s="1"/>
  <c r="R45" i="16" s="1"/>
  <c r="S45" i="16" s="1"/>
  <c r="T45" i="16" s="1"/>
  <c r="U45" i="16" s="1"/>
  <c r="V45" i="16" s="1"/>
  <c r="W45" i="16" s="1"/>
  <c r="J48" i="16"/>
  <c r="K48" i="16" s="1"/>
  <c r="L48" i="16" s="1"/>
  <c r="M48" i="16" s="1"/>
  <c r="N48" i="16" s="1"/>
  <c r="O48" i="16" s="1"/>
  <c r="P48" i="16" s="1"/>
  <c r="Q48" i="16" s="1"/>
  <c r="R48" i="16" s="1"/>
  <c r="S48" i="16" s="1"/>
  <c r="T48" i="16" s="1"/>
  <c r="U48" i="16" s="1"/>
  <c r="V48" i="16" s="1"/>
  <c r="W48" i="16" s="1"/>
  <c r="K50" i="16"/>
  <c r="L50" i="16" s="1"/>
  <c r="M50" i="16" s="1"/>
  <c r="N50" i="16" s="1"/>
  <c r="O50" i="16" s="1"/>
  <c r="P50" i="16" s="1"/>
  <c r="Q50" i="16" s="1"/>
  <c r="R50" i="16" s="1"/>
  <c r="S50" i="16" s="1"/>
  <c r="T50" i="16" s="1"/>
  <c r="U50" i="16" s="1"/>
  <c r="V50" i="16" s="1"/>
  <c r="W50" i="16" s="1"/>
  <c r="AA53" i="16"/>
  <c r="AB53" i="16" s="1"/>
  <c r="AC53" i="16" s="1"/>
  <c r="AD53" i="16" s="1"/>
  <c r="AE53" i="16" s="1"/>
  <c r="AF53" i="16" s="1"/>
  <c r="AG53" i="16" s="1"/>
  <c r="AH53" i="16" s="1"/>
  <c r="AI53" i="16" s="1"/>
  <c r="AJ53" i="16" s="1"/>
  <c r="AK53" i="16" s="1"/>
  <c r="AL53" i="16" s="1"/>
  <c r="AM53" i="16" s="1"/>
  <c r="AN53" i="16" s="1"/>
  <c r="AO53" i="16" s="1"/>
  <c r="AP53" i="16" s="1"/>
  <c r="AQ53" i="16" s="1"/>
  <c r="K53" i="16"/>
  <c r="L53" i="16" s="1"/>
  <c r="M53" i="16" s="1"/>
  <c r="N53" i="16"/>
  <c r="O53" i="16" s="1"/>
  <c r="P53" i="16" s="1"/>
  <c r="Q53" i="16" s="1"/>
  <c r="R53" i="16" s="1"/>
  <c r="S53" i="16" s="1"/>
  <c r="T53" i="16" s="1"/>
  <c r="U53" i="16" s="1"/>
  <c r="V53" i="16" s="1"/>
  <c r="W53" i="16" s="1"/>
  <c r="J53" i="16"/>
  <c r="AN120" i="16"/>
  <c r="AO120" i="16" s="1"/>
  <c r="AP120" i="16" s="1"/>
  <c r="AQ120" i="16" s="1"/>
  <c r="Z21" i="16"/>
  <c r="AA21" i="16" s="1"/>
  <c r="Z25" i="16"/>
  <c r="AA25" i="16" s="1"/>
  <c r="AB25" i="16" s="1"/>
  <c r="AC25" i="16" s="1"/>
  <c r="AD25" i="16" s="1"/>
  <c r="AE25" i="16" s="1"/>
  <c r="AF25" i="16" s="1"/>
  <c r="AG25" i="16" s="1"/>
  <c r="AH25" i="16" s="1"/>
  <c r="AI25" i="16" s="1"/>
  <c r="AJ25" i="16" s="1"/>
  <c r="AK25" i="16" s="1"/>
  <c r="AL25" i="16" s="1"/>
  <c r="AM25" i="16" s="1"/>
  <c r="AN25" i="16" s="1"/>
  <c r="AO25" i="16" s="1"/>
  <c r="AP25" i="16" s="1"/>
  <c r="AQ25" i="16" s="1"/>
  <c r="AB27" i="16"/>
  <c r="AC27" i="16" s="1"/>
  <c r="AD27" i="16" s="1"/>
  <c r="AE27" i="16" s="1"/>
  <c r="AF27" i="16" s="1"/>
  <c r="AG27" i="16" s="1"/>
  <c r="AH27" i="16" s="1"/>
  <c r="AI27" i="16" s="1"/>
  <c r="AJ27" i="16" s="1"/>
  <c r="AK27" i="16" s="1"/>
  <c r="AL27" i="16" s="1"/>
  <c r="AM27" i="16" s="1"/>
  <c r="AN27" i="16" s="1"/>
  <c r="AO27" i="16" s="1"/>
  <c r="AP27" i="16" s="1"/>
  <c r="AQ27" i="16" s="1"/>
  <c r="V29" i="16"/>
  <c r="W29" i="16" s="1"/>
  <c r="Z29" i="16"/>
  <c r="AA29" i="16" s="1"/>
  <c r="AB29" i="16" s="1"/>
  <c r="AC29" i="16" s="1"/>
  <c r="AD29" i="16" s="1"/>
  <c r="AE29" i="16" s="1"/>
  <c r="AF29" i="16" s="1"/>
  <c r="AG29" i="16" s="1"/>
  <c r="AH29" i="16" s="1"/>
  <c r="AI29" i="16" s="1"/>
  <c r="AJ29" i="16" s="1"/>
  <c r="AK29" i="16" s="1"/>
  <c r="AL29" i="16"/>
  <c r="AM29" i="16" s="1"/>
  <c r="Z33" i="16"/>
  <c r="AA33" i="16" s="1"/>
  <c r="AL33" i="16"/>
  <c r="AM33" i="16" s="1"/>
  <c r="AN33" i="16" s="1"/>
  <c r="AO33" i="16" s="1"/>
  <c r="AB35" i="16"/>
  <c r="AC35" i="16" s="1"/>
  <c r="AD35" i="16" s="1"/>
  <c r="AE35" i="16" s="1"/>
  <c r="AF35" i="16" s="1"/>
  <c r="AG35" i="16" s="1"/>
  <c r="AH35" i="16" s="1"/>
  <c r="AI35" i="16" s="1"/>
  <c r="AJ35" i="16" s="1"/>
  <c r="AK35" i="16" s="1"/>
  <c r="AL35" i="16" s="1"/>
  <c r="AM35" i="16" s="1"/>
  <c r="AN35" i="16" s="1"/>
  <c r="AO35" i="16" s="1"/>
  <c r="AP35" i="16" s="1"/>
  <c r="AQ35" i="16" s="1"/>
  <c r="M36" i="16"/>
  <c r="N36" i="16" s="1"/>
  <c r="O36" i="16" s="1"/>
  <c r="P36" i="16" s="1"/>
  <c r="Q36" i="16" s="1"/>
  <c r="R36" i="16" s="1"/>
  <c r="S36" i="16" s="1"/>
  <c r="T36" i="16" s="1"/>
  <c r="U36" i="16" s="1"/>
  <c r="V36" i="16" s="1"/>
  <c r="W36" i="16" s="1"/>
  <c r="Y36" i="16"/>
  <c r="Z36" i="16" s="1"/>
  <c r="AA36" i="16" s="1"/>
  <c r="AB36" i="16" s="1"/>
  <c r="AC36" i="16" s="1"/>
  <c r="AD36" i="16" s="1"/>
  <c r="AE36" i="16" s="1"/>
  <c r="AF36" i="16" s="1"/>
  <c r="AG36" i="16" s="1"/>
  <c r="AH36" i="16" s="1"/>
  <c r="AI36" i="16" s="1"/>
  <c r="AJ36" i="16" s="1"/>
  <c r="AK36" i="16" s="1"/>
  <c r="AL36" i="16" s="1"/>
  <c r="AM36" i="16" s="1"/>
  <c r="AN36" i="16" s="1"/>
  <c r="AO36" i="16" s="1"/>
  <c r="AP36" i="16" s="1"/>
  <c r="AQ36" i="16" s="1"/>
  <c r="J37" i="16"/>
  <c r="K37" i="16" s="1"/>
  <c r="L37" i="16" s="1"/>
  <c r="M37" i="16" s="1"/>
  <c r="N37" i="16"/>
  <c r="O37" i="16" s="1"/>
  <c r="P37" i="16" s="1"/>
  <c r="Q37" i="16" s="1"/>
  <c r="R37" i="16" s="1"/>
  <c r="S37" i="16" s="1"/>
  <c r="T37" i="16" s="1"/>
  <c r="U37" i="16" s="1"/>
  <c r="V37" i="16" s="1"/>
  <c r="W37" i="16" s="1"/>
  <c r="Z37" i="16"/>
  <c r="AA37" i="16" s="1"/>
  <c r="AB37" i="16" s="1"/>
  <c r="AC37" i="16" s="1"/>
  <c r="AD37" i="16" s="1"/>
  <c r="AE37" i="16" s="1"/>
  <c r="AF37" i="16" s="1"/>
  <c r="AG37" i="16" s="1"/>
  <c r="AH37" i="16" s="1"/>
  <c r="AI37" i="16" s="1"/>
  <c r="AJ37" i="16" s="1"/>
  <c r="AK37" i="16" s="1"/>
  <c r="AL37" i="16" s="1"/>
  <c r="AM37" i="16" s="1"/>
  <c r="AN37" i="16" s="1"/>
  <c r="AO37" i="16" s="1"/>
  <c r="AP37" i="16" s="1"/>
  <c r="AQ37" i="16" s="1"/>
  <c r="AB39" i="16"/>
  <c r="AC39" i="16" s="1"/>
  <c r="AF39" i="16"/>
  <c r="AG39" i="16" s="1"/>
  <c r="AH39" i="16" s="1"/>
  <c r="AI39" i="16" s="1"/>
  <c r="AJ39" i="16" s="1"/>
  <c r="AK39" i="16" s="1"/>
  <c r="AL39" i="16" s="1"/>
  <c r="AM39" i="16" s="1"/>
  <c r="AN39" i="16" s="1"/>
  <c r="AO39" i="16" s="1"/>
  <c r="AP39" i="16" s="1"/>
  <c r="AQ39" i="16" s="1"/>
  <c r="U40" i="16"/>
  <c r="V40" i="16" s="1"/>
  <c r="W40" i="16" s="1"/>
  <c r="Y40" i="16"/>
  <c r="Z40" i="16" s="1"/>
  <c r="AK40" i="16"/>
  <c r="AL40" i="16" s="1"/>
  <c r="AM40" i="16" s="1"/>
  <c r="AN40" i="16" s="1"/>
  <c r="AO40" i="16" s="1"/>
  <c r="AP40" i="16" s="1"/>
  <c r="AQ40" i="16" s="1"/>
  <c r="J41" i="16"/>
  <c r="K41" i="16" s="1"/>
  <c r="L41" i="16" s="1"/>
  <c r="M41" i="16" s="1"/>
  <c r="N41" i="16" s="1"/>
  <c r="O41" i="16" s="1"/>
  <c r="P41" i="16" s="1"/>
  <c r="Q41" i="16" s="1"/>
  <c r="R41" i="16" s="1"/>
  <c r="S41" i="16" s="1"/>
  <c r="T41" i="16" s="1"/>
  <c r="U41" i="16" s="1"/>
  <c r="V41" i="16" s="1"/>
  <c r="W41" i="16" s="1"/>
  <c r="Z41" i="16"/>
  <c r="AA41" i="16" s="1"/>
  <c r="AB41" i="16" s="1"/>
  <c r="AC41" i="16" s="1"/>
  <c r="AD41" i="16" s="1"/>
  <c r="AE41" i="16" s="1"/>
  <c r="AF41" i="16" s="1"/>
  <c r="AG41" i="16" s="1"/>
  <c r="AH41" i="16" s="1"/>
  <c r="AI41" i="16" s="1"/>
  <c r="AJ41" i="16" s="1"/>
  <c r="AK41" i="16" s="1"/>
  <c r="AL41" i="16" s="1"/>
  <c r="AM41" i="16" s="1"/>
  <c r="AN41" i="16" s="1"/>
  <c r="AO41" i="16" s="1"/>
  <c r="AP41" i="16" s="1"/>
  <c r="AQ41" i="16" s="1"/>
  <c r="AB43" i="16"/>
  <c r="AC43" i="16" s="1"/>
  <c r="AD43" i="16" s="1"/>
  <c r="AE43" i="16" s="1"/>
  <c r="AF43" i="16" s="1"/>
  <c r="AG43" i="16" s="1"/>
  <c r="AH43" i="16" s="1"/>
  <c r="AI43" i="16" s="1"/>
  <c r="AJ43" i="16" s="1"/>
  <c r="AK43" i="16" s="1"/>
  <c r="AL43" i="16" s="1"/>
  <c r="AM43" i="16" s="1"/>
  <c r="AN43" i="16" s="1"/>
  <c r="AO43" i="16" s="1"/>
  <c r="AP43" i="16" s="1"/>
  <c r="AQ43" i="16" s="1"/>
  <c r="M44" i="16"/>
  <c r="N44" i="16" s="1"/>
  <c r="O44" i="16" s="1"/>
  <c r="P44" i="16" s="1"/>
  <c r="Q44" i="16"/>
  <c r="R44" i="16" s="1"/>
  <c r="S44" i="16" s="1"/>
  <c r="T44" i="16" s="1"/>
  <c r="U44" i="16" s="1"/>
  <c r="V44" i="16" s="1"/>
  <c r="W44" i="16" s="1"/>
  <c r="Y44" i="16"/>
  <c r="Z44" i="16" s="1"/>
  <c r="AA44" i="16" s="1"/>
  <c r="AB44" i="16" s="1"/>
  <c r="AC44" i="16" s="1"/>
  <c r="AD44" i="16" s="1"/>
  <c r="AE44" i="16" s="1"/>
  <c r="AF44" i="16" s="1"/>
  <c r="AG44" i="16" s="1"/>
  <c r="AH44" i="16" s="1"/>
  <c r="AI44" i="16" s="1"/>
  <c r="AJ44" i="16" s="1"/>
  <c r="AK44" i="16" s="1"/>
  <c r="AL44" i="16" s="1"/>
  <c r="AM44" i="16" s="1"/>
  <c r="AN44" i="16" s="1"/>
  <c r="AO44" i="16" s="1"/>
  <c r="AP44" i="16" s="1"/>
  <c r="AQ44" i="16" s="1"/>
  <c r="J45" i="16"/>
  <c r="K45" i="16" s="1"/>
  <c r="L45" i="16" s="1"/>
  <c r="Z45" i="16"/>
  <c r="AA45" i="16" s="1"/>
  <c r="AB45" i="16" s="1"/>
  <c r="AC45" i="16" s="1"/>
  <c r="AD45" i="16" s="1"/>
  <c r="Y48" i="16"/>
  <c r="Z48" i="16" s="1"/>
  <c r="AA48" i="16" s="1"/>
  <c r="AB48" i="16" s="1"/>
  <c r="AC48" i="16" s="1"/>
  <c r="AD48" i="16" s="1"/>
  <c r="AE48" i="16" s="1"/>
  <c r="AF48" i="16" s="1"/>
  <c r="AG48" i="16" s="1"/>
  <c r="AH48" i="16" s="1"/>
  <c r="AI48" i="16" s="1"/>
  <c r="AJ48" i="16" s="1"/>
  <c r="AK48" i="16" s="1"/>
  <c r="AL48" i="16" s="1"/>
  <c r="AM48" i="16" s="1"/>
  <c r="AN48" i="16" s="1"/>
  <c r="AO48" i="16" s="1"/>
  <c r="AP48" i="16" s="1"/>
  <c r="AQ48" i="16" s="1"/>
  <c r="J50" i="16"/>
  <c r="Y53" i="16"/>
  <c r="Z53" i="16" s="1"/>
  <c r="J56" i="16"/>
  <c r="K56" i="16" s="1"/>
  <c r="L56" i="16" s="1"/>
  <c r="Y56" i="16"/>
  <c r="Z56" i="16" s="1"/>
  <c r="AA56" i="16" s="1"/>
  <c r="AB56" i="16" s="1"/>
  <c r="AC56" i="16" s="1"/>
  <c r="AD56" i="16" s="1"/>
  <c r="AE56" i="16" s="1"/>
  <c r="AF56" i="16" s="1"/>
  <c r="AG56" i="16" s="1"/>
  <c r="AH56" i="16" s="1"/>
  <c r="AI56" i="16" s="1"/>
  <c r="AJ56" i="16" s="1"/>
  <c r="AK56" i="16" s="1"/>
  <c r="AL56" i="16" s="1"/>
  <c r="AM56" i="16" s="1"/>
  <c r="AN56" i="16" s="1"/>
  <c r="AO56" i="16" s="1"/>
  <c r="AP56" i="16" s="1"/>
  <c r="AQ56" i="16" s="1"/>
  <c r="M56" i="16"/>
  <c r="N56" i="16" s="1"/>
  <c r="O56" i="16" s="1"/>
  <c r="P56" i="16" s="1"/>
  <c r="Q56" i="16" s="1"/>
  <c r="R56" i="16" s="1"/>
  <c r="S56" i="16" s="1"/>
  <c r="T56" i="16" s="1"/>
  <c r="U56" i="16" s="1"/>
  <c r="V56" i="16" s="1"/>
  <c r="W56" i="16" s="1"/>
  <c r="L58" i="16"/>
  <c r="M58" i="16" s="1"/>
  <c r="N58" i="16" s="1"/>
  <c r="O58" i="16" s="1"/>
  <c r="P58" i="16" s="1"/>
  <c r="Q58" i="16" s="1"/>
  <c r="R58" i="16" s="1"/>
  <c r="S58" i="16" s="1"/>
  <c r="T58" i="16" s="1"/>
  <c r="U58" i="16" s="1"/>
  <c r="V58" i="16" s="1"/>
  <c r="W58" i="16" s="1"/>
  <c r="K58" i="16"/>
  <c r="J58" i="16"/>
  <c r="R60" i="16"/>
  <c r="S60" i="16" s="1"/>
  <c r="T60" i="16" s="1"/>
  <c r="J60" i="16"/>
  <c r="K60" i="16" s="1"/>
  <c r="Y60" i="16"/>
  <c r="Z60" i="16" s="1"/>
  <c r="AA60" i="16" s="1"/>
  <c r="AB60" i="16" s="1"/>
  <c r="AC60" i="16" s="1"/>
  <c r="AD60" i="16" s="1"/>
  <c r="AE60" i="16" s="1"/>
  <c r="AF60" i="16" s="1"/>
  <c r="AG60" i="16" s="1"/>
  <c r="AH60" i="16" s="1"/>
  <c r="AI60" i="16" s="1"/>
  <c r="AJ60" i="16" s="1"/>
  <c r="AK60" i="16" s="1"/>
  <c r="AL60" i="16" s="1"/>
  <c r="AM60" i="16" s="1"/>
  <c r="AN60" i="16" s="1"/>
  <c r="AO60" i="16" s="1"/>
  <c r="AP60" i="16" s="1"/>
  <c r="AQ60" i="16" s="1"/>
  <c r="U60" i="16"/>
  <c r="V60" i="16" s="1"/>
  <c r="W60" i="16" s="1"/>
  <c r="L60" i="16"/>
  <c r="M60" i="16" s="1"/>
  <c r="N60" i="16" s="1"/>
  <c r="O60" i="16" s="1"/>
  <c r="P60" i="16" s="1"/>
  <c r="Q60" i="16" s="1"/>
  <c r="J66" i="16"/>
  <c r="K66" i="16" s="1"/>
  <c r="L66" i="16" s="1"/>
  <c r="M66" i="16" s="1"/>
  <c r="N66" i="16" s="1"/>
  <c r="O66" i="16" s="1"/>
  <c r="P66" i="16" s="1"/>
  <c r="Q66" i="16" s="1"/>
  <c r="R66" i="16" s="1"/>
  <c r="S66" i="16" s="1"/>
  <c r="T66" i="16" s="1"/>
  <c r="U66" i="16" s="1"/>
  <c r="V66" i="16" s="1"/>
  <c r="W66" i="16" s="1"/>
  <c r="J68" i="16"/>
  <c r="K68" i="16" s="1"/>
  <c r="Y68" i="16"/>
  <c r="Z68" i="16" s="1"/>
  <c r="AA68" i="16" s="1"/>
  <c r="AB68" i="16" s="1"/>
  <c r="AC68" i="16" s="1"/>
  <c r="AD68" i="16" s="1"/>
  <c r="AE68" i="16" s="1"/>
  <c r="AF68" i="16" s="1"/>
  <c r="AG68" i="16" s="1"/>
  <c r="AH68" i="16" s="1"/>
  <c r="AI68" i="16" s="1"/>
  <c r="AJ68" i="16" s="1"/>
  <c r="AK68" i="16" s="1"/>
  <c r="AL68" i="16" s="1"/>
  <c r="AM68" i="16" s="1"/>
  <c r="AN68" i="16" s="1"/>
  <c r="AO68" i="16" s="1"/>
  <c r="AP68" i="16" s="1"/>
  <c r="AQ68" i="16" s="1"/>
  <c r="L68" i="16"/>
  <c r="M68" i="16" s="1"/>
  <c r="N68" i="16" s="1"/>
  <c r="O68" i="16" s="1"/>
  <c r="P68" i="16" s="1"/>
  <c r="Q68" i="16" s="1"/>
  <c r="R68" i="16" s="1"/>
  <c r="S68" i="16" s="1"/>
  <c r="T68" i="16" s="1"/>
  <c r="U68" i="16" s="1"/>
  <c r="V68" i="16" s="1"/>
  <c r="W68" i="16" s="1"/>
  <c r="T96" i="16"/>
  <c r="U96" i="16" s="1"/>
  <c r="V96" i="16" s="1"/>
  <c r="W96" i="16" s="1"/>
  <c r="Q96" i="16"/>
  <c r="R96" i="16" s="1"/>
  <c r="S96" i="16" s="1"/>
  <c r="J96" i="16"/>
  <c r="K96" i="16" s="1"/>
  <c r="L96" i="16" s="1"/>
  <c r="M96" i="16"/>
  <c r="N96" i="16" s="1"/>
  <c r="O96" i="16" s="1"/>
  <c r="P96" i="16" s="1"/>
  <c r="AD98" i="16"/>
  <c r="AE98" i="16" s="1"/>
  <c r="AF98" i="16" s="1"/>
  <c r="AG98" i="16" s="1"/>
  <c r="AH98" i="16" s="1"/>
  <c r="AI98" i="16" s="1"/>
  <c r="AJ98" i="16" s="1"/>
  <c r="AK98" i="16" s="1"/>
  <c r="AL98" i="16" s="1"/>
  <c r="AM98" i="16" s="1"/>
  <c r="AN98" i="16" s="1"/>
  <c r="AO98" i="16" s="1"/>
  <c r="AP98" i="16" s="1"/>
  <c r="AQ98" i="16" s="1"/>
  <c r="Z98" i="16"/>
  <c r="J98" i="16"/>
  <c r="Y98" i="16"/>
  <c r="AA98" i="16"/>
  <c r="AB98" i="16" s="1"/>
  <c r="AC98" i="16" s="1"/>
  <c r="K98" i="16"/>
  <c r="L98" i="16" s="1"/>
  <c r="M98" i="16" s="1"/>
  <c r="N98" i="16" s="1"/>
  <c r="O98" i="16" s="1"/>
  <c r="P98" i="16" s="1"/>
  <c r="Q98" i="16" s="1"/>
  <c r="R98" i="16" s="1"/>
  <c r="S98" i="16" s="1"/>
  <c r="T98" i="16" s="1"/>
  <c r="U98" i="16" s="1"/>
  <c r="V98" i="16" s="1"/>
  <c r="W98" i="16" s="1"/>
  <c r="AD106" i="16"/>
  <c r="AE106" i="16" s="1"/>
  <c r="AF106" i="16" s="1"/>
  <c r="AG106" i="16" s="1"/>
  <c r="AH106" i="16" s="1"/>
  <c r="AI106" i="16" s="1"/>
  <c r="AJ106" i="16" s="1"/>
  <c r="AK106" i="16" s="1"/>
  <c r="AL106" i="16" s="1"/>
  <c r="AM106" i="16" s="1"/>
  <c r="AN106" i="16" s="1"/>
  <c r="AO106" i="16" s="1"/>
  <c r="AP106" i="16" s="1"/>
  <c r="AQ106" i="16" s="1"/>
  <c r="Z106" i="16"/>
  <c r="J106" i="16"/>
  <c r="Y106" i="16"/>
  <c r="AA106" i="16"/>
  <c r="AB106" i="16" s="1"/>
  <c r="AC106" i="16" s="1"/>
  <c r="K106" i="16"/>
  <c r="L106" i="16" s="1"/>
  <c r="M106" i="16" s="1"/>
  <c r="N106" i="16" s="1"/>
  <c r="O106" i="16" s="1"/>
  <c r="P106" i="16" s="1"/>
  <c r="Q106" i="16" s="1"/>
  <c r="R106" i="16" s="1"/>
  <c r="S106" i="16" s="1"/>
  <c r="T106" i="16" s="1"/>
  <c r="U106" i="16" s="1"/>
  <c r="V106" i="16" s="1"/>
  <c r="W106" i="16" s="1"/>
  <c r="AD114" i="16"/>
  <c r="AE114" i="16" s="1"/>
  <c r="AF114" i="16" s="1"/>
  <c r="AG114" i="16" s="1"/>
  <c r="AH114" i="16" s="1"/>
  <c r="AI114" i="16" s="1"/>
  <c r="AJ114" i="16" s="1"/>
  <c r="AK114" i="16" s="1"/>
  <c r="AL114" i="16" s="1"/>
  <c r="AM114" i="16" s="1"/>
  <c r="AN114" i="16" s="1"/>
  <c r="AO114" i="16" s="1"/>
  <c r="AP114" i="16" s="1"/>
  <c r="AQ114" i="16" s="1"/>
  <c r="Z114" i="16"/>
  <c r="J114" i="16"/>
  <c r="Y114" i="16"/>
  <c r="AA114" i="16"/>
  <c r="AB114" i="16" s="1"/>
  <c r="AC114" i="16" s="1"/>
  <c r="K114" i="16"/>
  <c r="L114" i="16" s="1"/>
  <c r="M114" i="16" s="1"/>
  <c r="N114" i="16" s="1"/>
  <c r="O114" i="16" s="1"/>
  <c r="P114" i="16" s="1"/>
  <c r="Q114" i="16" s="1"/>
  <c r="R114" i="16" s="1"/>
  <c r="S114" i="16" s="1"/>
  <c r="T114" i="16" s="1"/>
  <c r="U114" i="16" s="1"/>
  <c r="V114" i="16" s="1"/>
  <c r="W114" i="16" s="1"/>
  <c r="AD122" i="16"/>
  <c r="AE122" i="16" s="1"/>
  <c r="AF122" i="16" s="1"/>
  <c r="AG122" i="16" s="1"/>
  <c r="AH122" i="16" s="1"/>
  <c r="AI122" i="16" s="1"/>
  <c r="AJ122" i="16" s="1"/>
  <c r="AK122" i="16" s="1"/>
  <c r="AL122" i="16" s="1"/>
  <c r="AM122" i="16" s="1"/>
  <c r="AN122" i="16" s="1"/>
  <c r="AO122" i="16" s="1"/>
  <c r="AP122" i="16" s="1"/>
  <c r="AQ122" i="16" s="1"/>
  <c r="Z122" i="16"/>
  <c r="J122" i="16"/>
  <c r="Y122" i="16"/>
  <c r="AA122" i="16"/>
  <c r="AB122" i="16" s="1"/>
  <c r="AC122" i="16" s="1"/>
  <c r="K122" i="16"/>
  <c r="L122" i="16" s="1"/>
  <c r="M122" i="16" s="1"/>
  <c r="N122" i="16" s="1"/>
  <c r="O122" i="16" s="1"/>
  <c r="P122" i="16" s="1"/>
  <c r="Q122" i="16" s="1"/>
  <c r="R122" i="16" s="1"/>
  <c r="S122" i="16" s="1"/>
  <c r="T122" i="16" s="1"/>
  <c r="U122" i="16" s="1"/>
  <c r="V122" i="16" s="1"/>
  <c r="W122" i="16" s="1"/>
  <c r="L74" i="16"/>
  <c r="M74" i="16" s="1"/>
  <c r="N74" i="16" s="1"/>
  <c r="O74" i="16" s="1"/>
  <c r="P74" i="16" s="1"/>
  <c r="Q74" i="16" s="1"/>
  <c r="R74" i="16" s="1"/>
  <c r="S74" i="16" s="1"/>
  <c r="T74" i="16" s="1"/>
  <c r="U74" i="16" s="1"/>
  <c r="V74" i="16" s="1"/>
  <c r="W74" i="16" s="1"/>
  <c r="K74" i="16"/>
  <c r="AA77" i="16"/>
  <c r="AB77" i="16" s="1"/>
  <c r="AC77" i="16" s="1"/>
  <c r="K77" i="16"/>
  <c r="L77" i="16" s="1"/>
  <c r="M77" i="16" s="1"/>
  <c r="N77" i="16" s="1"/>
  <c r="O77" i="16" s="1"/>
  <c r="P77" i="16" s="1"/>
  <c r="Q77" i="16" s="1"/>
  <c r="R77" i="16" s="1"/>
  <c r="S77" i="16" s="1"/>
  <c r="T77" i="16" s="1"/>
  <c r="U77" i="16" s="1"/>
  <c r="V77" i="16" s="1"/>
  <c r="W77" i="16" s="1"/>
  <c r="AD77" i="16"/>
  <c r="AE77" i="16" s="1"/>
  <c r="AF77" i="16" s="1"/>
  <c r="AG77" i="16" s="1"/>
  <c r="AH77" i="16" s="1"/>
  <c r="AI77" i="16" s="1"/>
  <c r="AJ77" i="16" s="1"/>
  <c r="AK77" i="16" s="1"/>
  <c r="AL77" i="16" s="1"/>
  <c r="AM77" i="16" s="1"/>
  <c r="AN77" i="16" s="1"/>
  <c r="AO77" i="16" s="1"/>
  <c r="AP77" i="16" s="1"/>
  <c r="AQ77" i="16" s="1"/>
  <c r="J77" i="16"/>
  <c r="Z85" i="16"/>
  <c r="AA85" i="16" s="1"/>
  <c r="AB85" i="16" s="1"/>
  <c r="AC85" i="16" s="1"/>
  <c r="AD85" i="16" s="1"/>
  <c r="AE85" i="16" s="1"/>
  <c r="J85" i="16"/>
  <c r="K85" i="16" s="1"/>
  <c r="L85" i="16" s="1"/>
  <c r="M85" i="16" s="1"/>
  <c r="N85" i="16" s="1"/>
  <c r="O85" i="16" s="1"/>
  <c r="P85" i="16" s="1"/>
  <c r="Q85" i="16" s="1"/>
  <c r="R85" i="16" s="1"/>
  <c r="S85" i="16" s="1"/>
  <c r="T85" i="16" s="1"/>
  <c r="U85" i="16" s="1"/>
  <c r="V85" i="16" s="1"/>
  <c r="W85" i="16" s="1"/>
  <c r="AF85" i="16"/>
  <c r="AG85" i="16" s="1"/>
  <c r="AH85" i="16" s="1"/>
  <c r="AI85" i="16" s="1"/>
  <c r="AJ85" i="16" s="1"/>
  <c r="AK85" i="16" s="1"/>
  <c r="AL85" i="16" s="1"/>
  <c r="AM85" i="16" s="1"/>
  <c r="AN85" i="16" s="1"/>
  <c r="AO85" i="16" s="1"/>
  <c r="AP85" i="16" s="1"/>
  <c r="AQ85" i="16" s="1"/>
  <c r="Z94" i="16"/>
  <c r="AA94" i="16" s="1"/>
  <c r="AB94" i="16" s="1"/>
  <c r="AC94" i="16" s="1"/>
  <c r="AD94" i="16" s="1"/>
  <c r="AE94" i="16" s="1"/>
  <c r="AF94" i="16" s="1"/>
  <c r="AG94" i="16" s="1"/>
  <c r="AH94" i="16" s="1"/>
  <c r="AI94" i="16" s="1"/>
  <c r="AJ94" i="16" s="1"/>
  <c r="AK94" i="16" s="1"/>
  <c r="AL94" i="16" s="1"/>
  <c r="AM94" i="16" s="1"/>
  <c r="AN94" i="16" s="1"/>
  <c r="AO94" i="16" s="1"/>
  <c r="AP94" i="16" s="1"/>
  <c r="AQ94" i="16" s="1"/>
  <c r="J94" i="16"/>
  <c r="K94" i="16" s="1"/>
  <c r="L94" i="16" s="1"/>
  <c r="M94" i="16" s="1"/>
  <c r="N94" i="16" s="1"/>
  <c r="O94" i="16" s="1"/>
  <c r="P94" i="16" s="1"/>
  <c r="Q94" i="16" s="1"/>
  <c r="R94" i="16" s="1"/>
  <c r="S94" i="16" s="1"/>
  <c r="T94" i="16" s="1"/>
  <c r="U94" i="16" s="1"/>
  <c r="V94" i="16" s="1"/>
  <c r="W94" i="16" s="1"/>
  <c r="J178" i="16"/>
  <c r="K178" i="16" s="1"/>
  <c r="L178" i="16" s="1"/>
  <c r="M178" i="16" s="1"/>
  <c r="N178" i="16" s="1"/>
  <c r="O178" i="16" s="1"/>
  <c r="P178" i="16" s="1"/>
  <c r="Q178" i="16" s="1"/>
  <c r="R178" i="16" s="1"/>
  <c r="S178" i="16" s="1"/>
  <c r="T178" i="16" s="1"/>
  <c r="U178" i="16" s="1"/>
  <c r="V178" i="16" s="1"/>
  <c r="W178" i="16" s="1"/>
  <c r="Z64" i="16"/>
  <c r="AA64" i="16" s="1"/>
  <c r="AB64" i="16" s="1"/>
  <c r="J64" i="16"/>
  <c r="K64" i="16" s="1"/>
  <c r="L64" i="16" s="1"/>
  <c r="M64" i="16" s="1"/>
  <c r="N64" i="16" s="1"/>
  <c r="O64" i="16" s="1"/>
  <c r="P64" i="16" s="1"/>
  <c r="Q64" i="16" s="1"/>
  <c r="R64" i="16" s="1"/>
  <c r="S64" i="16" s="1"/>
  <c r="T64" i="16" s="1"/>
  <c r="U64" i="16" s="1"/>
  <c r="V64" i="16" s="1"/>
  <c r="W64" i="16" s="1"/>
  <c r="AC64" i="16"/>
  <c r="AD64" i="16" s="1"/>
  <c r="AE64" i="16" s="1"/>
  <c r="AF64" i="16" s="1"/>
  <c r="AG64" i="16" s="1"/>
  <c r="AH64" i="16" s="1"/>
  <c r="AI64" i="16" s="1"/>
  <c r="AJ64" i="16" s="1"/>
  <c r="AK64" i="16" s="1"/>
  <c r="AL64" i="16" s="1"/>
  <c r="AM64" i="16" s="1"/>
  <c r="AN64" i="16" s="1"/>
  <c r="AO64" i="16" s="1"/>
  <c r="AP64" i="16" s="1"/>
  <c r="AQ64" i="16" s="1"/>
  <c r="Y64" i="16"/>
  <c r="R72" i="16"/>
  <c r="S72" i="16" s="1"/>
  <c r="T72" i="16" s="1"/>
  <c r="J72" i="16"/>
  <c r="K72" i="16" s="1"/>
  <c r="L72" i="16" s="1"/>
  <c r="Y72" i="16"/>
  <c r="Z72" i="16" s="1"/>
  <c r="AA72" i="16" s="1"/>
  <c r="AB72" i="16" s="1"/>
  <c r="AC72" i="16" s="1"/>
  <c r="AD72" i="16" s="1"/>
  <c r="AE72" i="16" s="1"/>
  <c r="AF72" i="16" s="1"/>
  <c r="AG72" i="16" s="1"/>
  <c r="AH72" i="16" s="1"/>
  <c r="AI72" i="16" s="1"/>
  <c r="AJ72" i="16" s="1"/>
  <c r="AK72" i="16" s="1"/>
  <c r="AL72" i="16" s="1"/>
  <c r="AM72" i="16" s="1"/>
  <c r="AN72" i="16" s="1"/>
  <c r="AO72" i="16" s="1"/>
  <c r="AP72" i="16" s="1"/>
  <c r="AQ72" i="16" s="1"/>
  <c r="U72" i="16"/>
  <c r="V72" i="16" s="1"/>
  <c r="W72" i="16" s="1"/>
  <c r="M72" i="16"/>
  <c r="N72" i="16" s="1"/>
  <c r="O72" i="16" s="1"/>
  <c r="P72" i="16" s="1"/>
  <c r="Q72" i="16" s="1"/>
  <c r="J74" i="16"/>
  <c r="Y77" i="16"/>
  <c r="Z77" i="16" s="1"/>
  <c r="N80" i="16"/>
  <c r="O80" i="16" s="1"/>
  <c r="P80" i="16" s="1"/>
  <c r="J80" i="16"/>
  <c r="K80" i="16" s="1"/>
  <c r="L80" i="16" s="1"/>
  <c r="Y80" i="16"/>
  <c r="Z80" i="16" s="1"/>
  <c r="AA80" i="16" s="1"/>
  <c r="AB80" i="16" s="1"/>
  <c r="AC80" i="16" s="1"/>
  <c r="AD80" i="16" s="1"/>
  <c r="AE80" i="16" s="1"/>
  <c r="AF80" i="16" s="1"/>
  <c r="AG80" i="16" s="1"/>
  <c r="AH80" i="16" s="1"/>
  <c r="AI80" i="16" s="1"/>
  <c r="AJ80" i="16" s="1"/>
  <c r="AK80" i="16" s="1"/>
  <c r="AL80" i="16" s="1"/>
  <c r="AM80" i="16" s="1"/>
  <c r="AN80" i="16" s="1"/>
  <c r="AO80" i="16" s="1"/>
  <c r="AP80" i="16" s="1"/>
  <c r="AQ80" i="16" s="1"/>
  <c r="Q80" i="16"/>
  <c r="R80" i="16" s="1"/>
  <c r="S80" i="16" s="1"/>
  <c r="T80" i="16" s="1"/>
  <c r="U80" i="16" s="1"/>
  <c r="V80" i="16" s="1"/>
  <c r="W80" i="16" s="1"/>
  <c r="M80" i="16"/>
  <c r="J82" i="16"/>
  <c r="K82" i="16" s="1"/>
  <c r="L82" i="16" s="1"/>
  <c r="M82" i="16" s="1"/>
  <c r="N82" i="16" s="1"/>
  <c r="O82" i="16" s="1"/>
  <c r="P82" i="16" s="1"/>
  <c r="Q82" i="16" s="1"/>
  <c r="R82" i="16" s="1"/>
  <c r="S82" i="16" s="1"/>
  <c r="T82" i="16" s="1"/>
  <c r="U82" i="16" s="1"/>
  <c r="V82" i="16" s="1"/>
  <c r="W82" i="16" s="1"/>
  <c r="Y85" i="16"/>
  <c r="AD90" i="16"/>
  <c r="AE90" i="16" s="1"/>
  <c r="AF90" i="16" s="1"/>
  <c r="AG90" i="16" s="1"/>
  <c r="AH90" i="16" s="1"/>
  <c r="AI90" i="16" s="1"/>
  <c r="AJ90" i="16" s="1"/>
  <c r="AK90" i="16" s="1"/>
  <c r="AL90" i="16" s="1"/>
  <c r="AM90" i="16" s="1"/>
  <c r="AN90" i="16" s="1"/>
  <c r="AO90" i="16" s="1"/>
  <c r="AP90" i="16" s="1"/>
  <c r="AQ90" i="16" s="1"/>
  <c r="J90" i="16"/>
  <c r="K90" i="16"/>
  <c r="L90" i="16" s="1"/>
  <c r="M90" i="16" s="1"/>
  <c r="N90" i="16" s="1"/>
  <c r="O90" i="16" s="1"/>
  <c r="P90" i="16" s="1"/>
  <c r="Q90" i="16" s="1"/>
  <c r="R90" i="16" s="1"/>
  <c r="S90" i="16" s="1"/>
  <c r="T90" i="16" s="1"/>
  <c r="U90" i="16" s="1"/>
  <c r="V90" i="16" s="1"/>
  <c r="W90" i="16" s="1"/>
  <c r="Y90" i="16"/>
  <c r="Z90" i="16" s="1"/>
  <c r="AA90" i="16" s="1"/>
  <c r="AB90" i="16" s="1"/>
  <c r="AC90" i="16" s="1"/>
  <c r="J91" i="16"/>
  <c r="K91" i="16" s="1"/>
  <c r="L91" i="16" s="1"/>
  <c r="M91" i="16" s="1"/>
  <c r="N91" i="16" s="1"/>
  <c r="O91" i="16" s="1"/>
  <c r="P91" i="16" s="1"/>
  <c r="Q91" i="16" s="1"/>
  <c r="R91" i="16" s="1"/>
  <c r="S91" i="16" s="1"/>
  <c r="T91" i="16" s="1"/>
  <c r="U91" i="16" s="1"/>
  <c r="V91" i="16" s="1"/>
  <c r="W91" i="16" s="1"/>
  <c r="Y94" i="16"/>
  <c r="Z99" i="16"/>
  <c r="AA99" i="16" s="1"/>
  <c r="AB99" i="16" s="1"/>
  <c r="AC99" i="16" s="1"/>
  <c r="AD99" i="16" s="1"/>
  <c r="AE99" i="16" s="1"/>
  <c r="AF99" i="16" s="1"/>
  <c r="AG99" i="16" s="1"/>
  <c r="AH99" i="16" s="1"/>
  <c r="AI99" i="16" s="1"/>
  <c r="AJ99" i="16" s="1"/>
  <c r="AK99" i="16" s="1"/>
  <c r="AL99" i="16" s="1"/>
  <c r="AM99" i="16" s="1"/>
  <c r="AN99" i="16" s="1"/>
  <c r="AO99" i="16" s="1"/>
  <c r="AP99" i="16" s="1"/>
  <c r="AQ99" i="16" s="1"/>
  <c r="J99" i="16"/>
  <c r="K99" i="16" s="1"/>
  <c r="L99" i="16" s="1"/>
  <c r="M99" i="16" s="1"/>
  <c r="N99" i="16" s="1"/>
  <c r="O99" i="16" s="1"/>
  <c r="P99" i="16" s="1"/>
  <c r="Q99" i="16" s="1"/>
  <c r="R99" i="16" s="1"/>
  <c r="S99" i="16" s="1"/>
  <c r="T99" i="16" s="1"/>
  <c r="U99" i="16" s="1"/>
  <c r="V99" i="16" s="1"/>
  <c r="W99" i="16" s="1"/>
  <c r="Y99" i="16"/>
  <c r="AA107" i="16"/>
  <c r="AB107" i="16" s="1"/>
  <c r="AC107" i="16" s="1"/>
  <c r="AD107" i="16" s="1"/>
  <c r="AE107" i="16" s="1"/>
  <c r="AF107" i="16" s="1"/>
  <c r="AG107" i="16" s="1"/>
  <c r="AH107" i="16" s="1"/>
  <c r="AI107" i="16" s="1"/>
  <c r="AJ107" i="16" s="1"/>
  <c r="AK107" i="16" s="1"/>
  <c r="AL107" i="16" s="1"/>
  <c r="AM107" i="16" s="1"/>
  <c r="AN107" i="16" s="1"/>
  <c r="AO107" i="16" s="1"/>
  <c r="AP107" i="16" s="1"/>
  <c r="AQ107" i="16" s="1"/>
  <c r="K107" i="16"/>
  <c r="L107" i="16" s="1"/>
  <c r="M107" i="16" s="1"/>
  <c r="N107" i="16" s="1"/>
  <c r="O107" i="16" s="1"/>
  <c r="P107" i="16" s="1"/>
  <c r="Q107" i="16" s="1"/>
  <c r="R107" i="16" s="1"/>
  <c r="S107" i="16" s="1"/>
  <c r="T107" i="16" s="1"/>
  <c r="U107" i="16" s="1"/>
  <c r="V107" i="16" s="1"/>
  <c r="W107" i="16" s="1"/>
  <c r="J107" i="16"/>
  <c r="Y107" i="16"/>
  <c r="Z107" i="16" s="1"/>
  <c r="AI115" i="16"/>
  <c r="AJ115" i="16" s="1"/>
  <c r="AK115" i="16" s="1"/>
  <c r="AL115" i="16" s="1"/>
  <c r="AM115" i="16" s="1"/>
  <c r="AN115" i="16" s="1"/>
  <c r="AO115" i="16" s="1"/>
  <c r="AP115" i="16" s="1"/>
  <c r="AQ115" i="16" s="1"/>
  <c r="Z115" i="16"/>
  <c r="AA115" i="16" s="1"/>
  <c r="AB115" i="16" s="1"/>
  <c r="AC115" i="16" s="1"/>
  <c r="AD115" i="16" s="1"/>
  <c r="AE115" i="16" s="1"/>
  <c r="AF115" i="16" s="1"/>
  <c r="AG115" i="16" s="1"/>
  <c r="AH115" i="16" s="1"/>
  <c r="J115" i="16"/>
  <c r="K115" i="16" s="1"/>
  <c r="L115" i="16" s="1"/>
  <c r="M115" i="16" s="1"/>
  <c r="N115" i="16" s="1"/>
  <c r="O115" i="16" s="1"/>
  <c r="P115" i="16" s="1"/>
  <c r="Q115" i="16" s="1"/>
  <c r="R115" i="16" s="1"/>
  <c r="S115" i="16" s="1"/>
  <c r="T115" i="16" s="1"/>
  <c r="U115" i="16" s="1"/>
  <c r="V115" i="16" s="1"/>
  <c r="W115" i="16" s="1"/>
  <c r="Y115" i="16"/>
  <c r="K123" i="16"/>
  <c r="L123" i="16" s="1"/>
  <c r="M123" i="16" s="1"/>
  <c r="N123" i="16" s="1"/>
  <c r="O123" i="16" s="1"/>
  <c r="P123" i="16" s="1"/>
  <c r="Q123" i="16" s="1"/>
  <c r="R123" i="16" s="1"/>
  <c r="S123" i="16" s="1"/>
  <c r="T123" i="16" s="1"/>
  <c r="U123" i="16" s="1"/>
  <c r="V123" i="16" s="1"/>
  <c r="W123" i="16" s="1"/>
  <c r="J123" i="16"/>
  <c r="Y123" i="16"/>
  <c r="Z123" i="16" s="1"/>
  <c r="AA123" i="16" s="1"/>
  <c r="AB123" i="16" s="1"/>
  <c r="AC123" i="16" s="1"/>
  <c r="AD123" i="16" s="1"/>
  <c r="AE123" i="16" s="1"/>
  <c r="AF123" i="16" s="1"/>
  <c r="AG123" i="16" s="1"/>
  <c r="AH123" i="16" s="1"/>
  <c r="AI123" i="16" s="1"/>
  <c r="AJ123" i="16" s="1"/>
  <c r="AK123" i="16" s="1"/>
  <c r="AL123" i="16" s="1"/>
  <c r="AM123" i="16" s="1"/>
  <c r="AN123" i="16" s="1"/>
  <c r="AO123" i="16" s="1"/>
  <c r="AP123" i="16" s="1"/>
  <c r="AQ123" i="16" s="1"/>
  <c r="AE57" i="16"/>
  <c r="AF57" i="16" s="1"/>
  <c r="AG57" i="16" s="1"/>
  <c r="AH57" i="16"/>
  <c r="AI57" i="16" s="1"/>
  <c r="AJ57" i="16" s="1"/>
  <c r="AK57" i="16" s="1"/>
  <c r="AL57" i="16" s="1"/>
  <c r="AM57" i="16" s="1"/>
  <c r="Z57" i="16"/>
  <c r="AA57" i="16" s="1"/>
  <c r="AB57" i="16" s="1"/>
  <c r="AC57" i="16" s="1"/>
  <c r="AD57" i="16" s="1"/>
  <c r="J57" i="16"/>
  <c r="K57" i="16" s="1"/>
  <c r="L57" i="16" s="1"/>
  <c r="M57" i="16" s="1"/>
  <c r="N57" i="16" s="1"/>
  <c r="O57" i="16" s="1"/>
  <c r="P57" i="16" s="1"/>
  <c r="Q57" i="16" s="1"/>
  <c r="R57" i="16" s="1"/>
  <c r="S57" i="16" s="1"/>
  <c r="T57" i="16" s="1"/>
  <c r="U57" i="16" s="1"/>
  <c r="V57" i="16" s="1"/>
  <c r="W57" i="16" s="1"/>
  <c r="AN57" i="16"/>
  <c r="AO57" i="16" s="1"/>
  <c r="AP57" i="16" s="1"/>
  <c r="AQ57" i="16" s="1"/>
  <c r="K62" i="16"/>
  <c r="L62" i="16" s="1"/>
  <c r="M62" i="16" s="1"/>
  <c r="N62" i="16" s="1"/>
  <c r="O62" i="16" s="1"/>
  <c r="P62" i="16" s="1"/>
  <c r="Q62" i="16"/>
  <c r="R62" i="16" s="1"/>
  <c r="S62" i="16" s="1"/>
  <c r="T62" i="16" s="1"/>
  <c r="U62" i="16" s="1"/>
  <c r="V62" i="16" s="1"/>
  <c r="W62" i="16" s="1"/>
  <c r="Z65" i="16"/>
  <c r="AA65" i="16" s="1"/>
  <c r="AB65" i="16" s="1"/>
  <c r="AC65" i="16" s="1"/>
  <c r="AD65" i="16" s="1"/>
  <c r="AE65" i="16" s="1"/>
  <c r="AF65" i="16" s="1"/>
  <c r="AG65" i="16" s="1"/>
  <c r="AH65" i="16" s="1"/>
  <c r="AI65" i="16" s="1"/>
  <c r="AJ65" i="16" s="1"/>
  <c r="AK65" i="16" s="1"/>
  <c r="AL65" i="16" s="1"/>
  <c r="AM65" i="16" s="1"/>
  <c r="AN65" i="16" s="1"/>
  <c r="AO65" i="16" s="1"/>
  <c r="AP65" i="16" s="1"/>
  <c r="AQ65" i="16" s="1"/>
  <c r="J65" i="16"/>
  <c r="K65" i="16" s="1"/>
  <c r="L65" i="16" s="1"/>
  <c r="M65" i="16" s="1"/>
  <c r="N65" i="16" s="1"/>
  <c r="O65" i="16" s="1"/>
  <c r="P65" i="16" s="1"/>
  <c r="Q65" i="16" s="1"/>
  <c r="R65" i="16" s="1"/>
  <c r="S65" i="16" s="1"/>
  <c r="T65" i="16" s="1"/>
  <c r="U65" i="16" s="1"/>
  <c r="V65" i="16" s="1"/>
  <c r="W65" i="16" s="1"/>
  <c r="L70" i="16"/>
  <c r="M70" i="16" s="1"/>
  <c r="N70" i="16" s="1"/>
  <c r="O70" i="16" s="1"/>
  <c r="P70" i="16" s="1"/>
  <c r="Q70" i="16" s="1"/>
  <c r="R70" i="16" s="1"/>
  <c r="S70" i="16" s="1"/>
  <c r="T70" i="16" s="1"/>
  <c r="U70" i="16" s="1"/>
  <c r="V70" i="16" s="1"/>
  <c r="W70" i="16" s="1"/>
  <c r="K70" i="16"/>
  <c r="AM73" i="16"/>
  <c r="AN73" i="16" s="1"/>
  <c r="AO73" i="16" s="1"/>
  <c r="AP73" i="16" s="1"/>
  <c r="AQ73" i="16" s="1"/>
  <c r="Z73" i="16"/>
  <c r="AA73" i="16" s="1"/>
  <c r="AB73" i="16" s="1"/>
  <c r="AC73" i="16" s="1"/>
  <c r="AD73" i="16" s="1"/>
  <c r="AE73" i="16" s="1"/>
  <c r="AF73" i="16" s="1"/>
  <c r="AG73" i="16" s="1"/>
  <c r="AH73" i="16" s="1"/>
  <c r="AI73" i="16" s="1"/>
  <c r="AJ73" i="16" s="1"/>
  <c r="AK73" i="16" s="1"/>
  <c r="AL73" i="16" s="1"/>
  <c r="J73" i="16"/>
  <c r="K73" i="16" s="1"/>
  <c r="L73" i="16" s="1"/>
  <c r="M73" i="16" s="1"/>
  <c r="N73" i="16" s="1"/>
  <c r="O73" i="16" s="1"/>
  <c r="P73" i="16" s="1"/>
  <c r="Q73" i="16" s="1"/>
  <c r="R73" i="16" s="1"/>
  <c r="S73" i="16" s="1"/>
  <c r="T73" i="16" s="1"/>
  <c r="U73" i="16" s="1"/>
  <c r="V73" i="16" s="1"/>
  <c r="W73" i="16" s="1"/>
  <c r="K78" i="16"/>
  <c r="L78" i="16" s="1"/>
  <c r="M78" i="16" s="1"/>
  <c r="N78" i="16" s="1"/>
  <c r="O78" i="16" s="1"/>
  <c r="P78" i="16" s="1"/>
  <c r="Q78" i="16" s="1"/>
  <c r="R78" i="16" s="1"/>
  <c r="S78" i="16" s="1"/>
  <c r="T78" i="16" s="1"/>
  <c r="U78" i="16" s="1"/>
  <c r="V78" i="16" s="1"/>
  <c r="W78" i="16" s="1"/>
  <c r="AM81" i="16"/>
  <c r="AN81" i="16" s="1"/>
  <c r="AO81" i="16" s="1"/>
  <c r="AP81" i="16"/>
  <c r="AQ81" i="16" s="1"/>
  <c r="Z81" i="16"/>
  <c r="AA81" i="16" s="1"/>
  <c r="AB81" i="16" s="1"/>
  <c r="AC81" i="16" s="1"/>
  <c r="AD81" i="16" s="1"/>
  <c r="AE81" i="16" s="1"/>
  <c r="AF81" i="16" s="1"/>
  <c r="AG81" i="16" s="1"/>
  <c r="AH81" i="16" s="1"/>
  <c r="AI81" i="16" s="1"/>
  <c r="AJ81" i="16" s="1"/>
  <c r="AK81" i="16" s="1"/>
  <c r="AL81" i="16" s="1"/>
  <c r="J81" i="16"/>
  <c r="K81" i="16" s="1"/>
  <c r="L81" i="16" s="1"/>
  <c r="M81" i="16" s="1"/>
  <c r="N81" i="16" s="1"/>
  <c r="O81" i="16" s="1"/>
  <c r="P81" i="16" s="1"/>
  <c r="Q81" i="16" s="1"/>
  <c r="R81" i="16" s="1"/>
  <c r="S81" i="16" s="1"/>
  <c r="T81" i="16" s="1"/>
  <c r="U81" i="16" s="1"/>
  <c r="V81" i="16" s="1"/>
  <c r="W81" i="16" s="1"/>
  <c r="K86" i="16"/>
  <c r="L86" i="16" s="1"/>
  <c r="M86" i="16" s="1"/>
  <c r="N86" i="16" s="1"/>
  <c r="O86" i="16" s="1"/>
  <c r="P86" i="16" s="1"/>
  <c r="Q86" i="16" s="1"/>
  <c r="R86" i="16" s="1"/>
  <c r="S86" i="16" s="1"/>
  <c r="T86" i="16" s="1"/>
  <c r="U86" i="16" s="1"/>
  <c r="V86" i="16" s="1"/>
  <c r="W86" i="16" s="1"/>
  <c r="U127" i="16"/>
  <c r="V127" i="16" s="1"/>
  <c r="W127" i="16" s="1"/>
  <c r="O131" i="16"/>
  <c r="P131" i="16" s="1"/>
  <c r="Q131" i="16" s="1"/>
  <c r="R131" i="16"/>
  <c r="S131" i="16" s="1"/>
  <c r="T131" i="16" s="1"/>
  <c r="U131" i="16" s="1"/>
  <c r="V131" i="16" s="1"/>
  <c r="W131" i="16" s="1"/>
  <c r="J131" i="16"/>
  <c r="K131" i="16" s="1"/>
  <c r="L131" i="16" s="1"/>
  <c r="M131" i="16" s="1"/>
  <c r="N131" i="16" s="1"/>
  <c r="Y131" i="16"/>
  <c r="Z131" i="16" s="1"/>
  <c r="AA131" i="16" s="1"/>
  <c r="AB131" i="16" s="1"/>
  <c r="AC131" i="16" s="1"/>
  <c r="AD131" i="16" s="1"/>
  <c r="AE131" i="16" s="1"/>
  <c r="AF131" i="16" s="1"/>
  <c r="AG131" i="16" s="1"/>
  <c r="AH131" i="16" s="1"/>
  <c r="AI131" i="16" s="1"/>
  <c r="AJ131" i="16" s="1"/>
  <c r="AK131" i="16" s="1"/>
  <c r="AL131" i="16" s="1"/>
  <c r="AM131" i="16" s="1"/>
  <c r="AN131" i="16" s="1"/>
  <c r="AO131" i="16" s="1"/>
  <c r="AP131" i="16" s="1"/>
  <c r="AQ131" i="16" s="1"/>
  <c r="AI139" i="16"/>
  <c r="AJ139" i="16" s="1"/>
  <c r="AK139" i="16" s="1"/>
  <c r="AL139" i="16" s="1"/>
  <c r="AM139" i="16" s="1"/>
  <c r="AN139" i="16" s="1"/>
  <c r="AO139" i="16" s="1"/>
  <c r="AP139" i="16" s="1"/>
  <c r="AQ139" i="16" s="1"/>
  <c r="Z139" i="16"/>
  <c r="AA139" i="16" s="1"/>
  <c r="AB139" i="16" s="1"/>
  <c r="AC139" i="16" s="1"/>
  <c r="AD139" i="16" s="1"/>
  <c r="AE139" i="16" s="1"/>
  <c r="AF139" i="16" s="1"/>
  <c r="AG139" i="16" s="1"/>
  <c r="AH139" i="16" s="1"/>
  <c r="J139" i="16"/>
  <c r="K139" i="16" s="1"/>
  <c r="L139" i="16" s="1"/>
  <c r="M139" i="16" s="1"/>
  <c r="N139" i="16" s="1"/>
  <c r="O139" i="16" s="1"/>
  <c r="P139" i="16" s="1"/>
  <c r="Q139" i="16" s="1"/>
  <c r="R139" i="16" s="1"/>
  <c r="S139" i="16" s="1"/>
  <c r="T139" i="16" s="1"/>
  <c r="U139" i="16" s="1"/>
  <c r="V139" i="16" s="1"/>
  <c r="W139" i="16" s="1"/>
  <c r="Y139" i="16"/>
  <c r="J146" i="16"/>
  <c r="K146" i="16" s="1"/>
  <c r="L146" i="16" s="1"/>
  <c r="M146" i="16" s="1"/>
  <c r="N146" i="16" s="1"/>
  <c r="O146" i="16" s="1"/>
  <c r="P146" i="16" s="1"/>
  <c r="Q146" i="16" s="1"/>
  <c r="R146" i="16" s="1"/>
  <c r="S146" i="16" s="1"/>
  <c r="T146" i="16" s="1"/>
  <c r="U146" i="16" s="1"/>
  <c r="V146" i="16" s="1"/>
  <c r="W146" i="16" s="1"/>
  <c r="J149" i="16"/>
  <c r="AB149" i="16"/>
  <c r="AC149" i="16" s="1"/>
  <c r="AD149" i="16" s="1"/>
  <c r="AE149" i="16" s="1"/>
  <c r="AF149" i="16" s="1"/>
  <c r="AG149" i="16" s="1"/>
  <c r="AH149" i="16" s="1"/>
  <c r="AI149" i="16" s="1"/>
  <c r="AJ149" i="16" s="1"/>
  <c r="AK149" i="16" s="1"/>
  <c r="AL149" i="16" s="1"/>
  <c r="AM149" i="16" s="1"/>
  <c r="AN149" i="16" s="1"/>
  <c r="AO149" i="16" s="1"/>
  <c r="AP149" i="16" s="1"/>
  <c r="AQ149" i="16" s="1"/>
  <c r="L149" i="16"/>
  <c r="M149" i="16" s="1"/>
  <c r="N149" i="16" s="1"/>
  <c r="O149" i="16" s="1"/>
  <c r="P149" i="16" s="1"/>
  <c r="Q149" i="16" s="1"/>
  <c r="R149" i="16" s="1"/>
  <c r="S149" i="16" s="1"/>
  <c r="T149" i="16" s="1"/>
  <c r="U149" i="16" s="1"/>
  <c r="V149" i="16" s="1"/>
  <c r="W149" i="16" s="1"/>
  <c r="K149" i="16"/>
  <c r="Y149" i="16"/>
  <c r="Z149" i="16" s="1"/>
  <c r="AA149" i="16" s="1"/>
  <c r="V151" i="16"/>
  <c r="W151" i="16" s="1"/>
  <c r="O151" i="16"/>
  <c r="P151" i="16" s="1"/>
  <c r="Q151" i="16" s="1"/>
  <c r="R151" i="16" s="1"/>
  <c r="J151" i="16"/>
  <c r="K151" i="16" s="1"/>
  <c r="L151" i="16" s="1"/>
  <c r="M151" i="16" s="1"/>
  <c r="N151" i="16" s="1"/>
  <c r="M173" i="16"/>
  <c r="N173" i="16" s="1"/>
  <c r="O173" i="16" s="1"/>
  <c r="P173" i="16" s="1"/>
  <c r="Q173" i="16" s="1"/>
  <c r="R173" i="16" s="1"/>
  <c r="S173" i="16" s="1"/>
  <c r="T173" i="16" s="1"/>
  <c r="U173" i="16" s="1"/>
  <c r="V173" i="16" s="1"/>
  <c r="W173" i="16" s="1"/>
  <c r="J173" i="16"/>
  <c r="Q219" i="16"/>
  <c r="R219" i="16" s="1"/>
  <c r="S219" i="16" s="1"/>
  <c r="T219" i="16" s="1"/>
  <c r="U219" i="16" s="1"/>
  <c r="V219" i="16" s="1"/>
  <c r="W219" i="16" s="1"/>
  <c r="J219" i="16"/>
  <c r="K219" i="16" s="1"/>
  <c r="L219" i="16" s="1"/>
  <c r="M219" i="16" s="1"/>
  <c r="N219" i="16" s="1"/>
  <c r="O219" i="16" s="1"/>
  <c r="P219" i="16" s="1"/>
  <c r="AC224" i="16"/>
  <c r="AD224" i="16" s="1"/>
  <c r="Y224" i="16"/>
  <c r="Z224" i="16"/>
  <c r="AA224" i="16" s="1"/>
  <c r="AB224" i="16" s="1"/>
  <c r="AE224" i="16"/>
  <c r="AF224" i="16" s="1"/>
  <c r="AG224" i="16" s="1"/>
  <c r="AH224" i="16" s="1"/>
  <c r="AI224" i="16" s="1"/>
  <c r="AJ224" i="16" s="1"/>
  <c r="AK224" i="16" s="1"/>
  <c r="AL224" i="16" s="1"/>
  <c r="AM224" i="16" s="1"/>
  <c r="AN224" i="16" s="1"/>
  <c r="AO224" i="16" s="1"/>
  <c r="AP224" i="16" s="1"/>
  <c r="AQ224" i="16" s="1"/>
  <c r="J224" i="16"/>
  <c r="K224" i="16" s="1"/>
  <c r="L224" i="16" s="1"/>
  <c r="M224" i="16" s="1"/>
  <c r="N224" i="16" s="1"/>
  <c r="O224" i="16" s="1"/>
  <c r="P224" i="16" s="1"/>
  <c r="Q224" i="16" s="1"/>
  <c r="R224" i="16" s="1"/>
  <c r="S224" i="16" s="1"/>
  <c r="T224" i="16" s="1"/>
  <c r="U224" i="16" s="1"/>
  <c r="V224" i="16" s="1"/>
  <c r="W224" i="16" s="1"/>
  <c r="Z157" i="16"/>
  <c r="AA157" i="16" s="1"/>
  <c r="AB157" i="16" s="1"/>
  <c r="AC157" i="16" s="1"/>
  <c r="AD157" i="16" s="1"/>
  <c r="AE157" i="16" s="1"/>
  <c r="AF157" i="16" s="1"/>
  <c r="AG157" i="16" s="1"/>
  <c r="AH157" i="16" s="1"/>
  <c r="AI157" i="16" s="1"/>
  <c r="AJ157" i="16" s="1"/>
  <c r="AK157" i="16" s="1"/>
  <c r="AL157" i="16" s="1"/>
  <c r="AM157" i="16" s="1"/>
  <c r="AN157" i="16" s="1"/>
  <c r="AO157" i="16" s="1"/>
  <c r="AP157" i="16" s="1"/>
  <c r="AQ157" i="16" s="1"/>
  <c r="J157" i="16"/>
  <c r="K157" i="16" s="1"/>
  <c r="L157" i="16" s="1"/>
  <c r="M157" i="16" s="1"/>
  <c r="N157" i="16" s="1"/>
  <c r="O157" i="16" s="1"/>
  <c r="P157" i="16" s="1"/>
  <c r="Q157" i="16" s="1"/>
  <c r="R157" i="16" s="1"/>
  <c r="S157" i="16" s="1"/>
  <c r="T157" i="16" s="1"/>
  <c r="U157" i="16" s="1"/>
  <c r="V157" i="16" s="1"/>
  <c r="W157" i="16" s="1"/>
  <c r="Y157" i="16"/>
  <c r="J165" i="16"/>
  <c r="K165" i="16" s="1"/>
  <c r="Y165" i="16"/>
  <c r="Z165" i="16" s="1"/>
  <c r="AA165" i="16" s="1"/>
  <c r="AB165" i="16" s="1"/>
  <c r="AC165" i="16" s="1"/>
  <c r="AD165" i="16" s="1"/>
  <c r="AE165" i="16" s="1"/>
  <c r="AF165" i="16" s="1"/>
  <c r="AG165" i="16" s="1"/>
  <c r="AH165" i="16" s="1"/>
  <c r="AI165" i="16" s="1"/>
  <c r="AJ165" i="16" s="1"/>
  <c r="AK165" i="16" s="1"/>
  <c r="AL165" i="16" s="1"/>
  <c r="AM165" i="16" s="1"/>
  <c r="AN165" i="16" s="1"/>
  <c r="AO165" i="16" s="1"/>
  <c r="AP165" i="16" s="1"/>
  <c r="AQ165" i="16" s="1"/>
  <c r="L165" i="16"/>
  <c r="M165" i="16" s="1"/>
  <c r="N165" i="16" s="1"/>
  <c r="O165" i="16" s="1"/>
  <c r="P165" i="16" s="1"/>
  <c r="Q165" i="16" s="1"/>
  <c r="R165" i="16" s="1"/>
  <c r="S165" i="16" s="1"/>
  <c r="T165" i="16" s="1"/>
  <c r="U165" i="16" s="1"/>
  <c r="V165" i="16" s="1"/>
  <c r="W165" i="16" s="1"/>
  <c r="Z176" i="16"/>
  <c r="AA176" i="16" s="1"/>
  <c r="AB176" i="16" s="1"/>
  <c r="AC176" i="16" s="1"/>
  <c r="AD176" i="16" s="1"/>
  <c r="AE176" i="16" s="1"/>
  <c r="J176" i="16"/>
  <c r="AF176" i="16"/>
  <c r="AG176" i="16" s="1"/>
  <c r="AH176" i="16" s="1"/>
  <c r="AI176" i="16" s="1"/>
  <c r="AJ176" i="16" s="1"/>
  <c r="AK176" i="16" s="1"/>
  <c r="AL176" i="16" s="1"/>
  <c r="AM176" i="16" s="1"/>
  <c r="AN176" i="16" s="1"/>
  <c r="AO176" i="16" s="1"/>
  <c r="AP176" i="16" s="1"/>
  <c r="AQ176" i="16" s="1"/>
  <c r="K176" i="16"/>
  <c r="L176" i="16" s="1"/>
  <c r="M176" i="16" s="1"/>
  <c r="N176" i="16" s="1"/>
  <c r="O176" i="16" s="1"/>
  <c r="P176" i="16" s="1"/>
  <c r="Q176" i="16" s="1"/>
  <c r="R176" i="16" s="1"/>
  <c r="S176" i="16" s="1"/>
  <c r="T176" i="16" s="1"/>
  <c r="U176" i="16" s="1"/>
  <c r="V176" i="16" s="1"/>
  <c r="W176" i="16" s="1"/>
  <c r="Y176" i="16"/>
  <c r="J128" i="16"/>
  <c r="K128" i="16" s="1"/>
  <c r="L128" i="16" s="1"/>
  <c r="M128" i="16" s="1"/>
  <c r="N128" i="16" s="1"/>
  <c r="O128" i="16" s="1"/>
  <c r="P128" i="16" s="1"/>
  <c r="Q128" i="16" s="1"/>
  <c r="R128" i="16" s="1"/>
  <c r="S128" i="16" s="1"/>
  <c r="T128" i="16" s="1"/>
  <c r="U128" i="16" s="1"/>
  <c r="V128" i="16" s="1"/>
  <c r="W128" i="16" s="1"/>
  <c r="Z130" i="16"/>
  <c r="AA130" i="16" s="1"/>
  <c r="AB130" i="16" s="1"/>
  <c r="J130" i="16"/>
  <c r="K130" i="16" s="1"/>
  <c r="AC130" i="16"/>
  <c r="AD130" i="16" s="1"/>
  <c r="AE130" i="16" s="1"/>
  <c r="AF130" i="16" s="1"/>
  <c r="AG130" i="16" s="1"/>
  <c r="AH130" i="16" s="1"/>
  <c r="AI130" i="16" s="1"/>
  <c r="AJ130" i="16" s="1"/>
  <c r="AK130" i="16" s="1"/>
  <c r="AL130" i="16" s="1"/>
  <c r="AM130" i="16" s="1"/>
  <c r="AN130" i="16" s="1"/>
  <c r="AO130" i="16" s="1"/>
  <c r="AP130" i="16" s="1"/>
  <c r="AQ130" i="16" s="1"/>
  <c r="Y130" i="16"/>
  <c r="L130" i="16"/>
  <c r="M130" i="16" s="1"/>
  <c r="N130" i="16" s="1"/>
  <c r="O130" i="16" s="1"/>
  <c r="P130" i="16" s="1"/>
  <c r="Q130" i="16" s="1"/>
  <c r="R130" i="16" s="1"/>
  <c r="S130" i="16" s="1"/>
  <c r="T130" i="16" s="1"/>
  <c r="U130" i="16" s="1"/>
  <c r="V130" i="16" s="1"/>
  <c r="W130" i="16" s="1"/>
  <c r="J136" i="16"/>
  <c r="K136" i="16" s="1"/>
  <c r="L136" i="16" s="1"/>
  <c r="M136" i="16" s="1"/>
  <c r="N136" i="16" s="1"/>
  <c r="O136" i="16" s="1"/>
  <c r="P136" i="16" s="1"/>
  <c r="Q136" i="16" s="1"/>
  <c r="R136" i="16" s="1"/>
  <c r="S136" i="16" s="1"/>
  <c r="T136" i="16" s="1"/>
  <c r="U136" i="16" s="1"/>
  <c r="V136" i="16" s="1"/>
  <c r="W136" i="16" s="1"/>
  <c r="J138" i="16"/>
  <c r="K138" i="16" s="1"/>
  <c r="Y138" i="16"/>
  <c r="Z138" i="16" s="1"/>
  <c r="AA138" i="16" s="1"/>
  <c r="AB138" i="16" s="1"/>
  <c r="AC138" i="16" s="1"/>
  <c r="AD138" i="16" s="1"/>
  <c r="AE138" i="16" s="1"/>
  <c r="AF138" i="16" s="1"/>
  <c r="AG138" i="16" s="1"/>
  <c r="AH138" i="16" s="1"/>
  <c r="AI138" i="16" s="1"/>
  <c r="AJ138" i="16" s="1"/>
  <c r="AK138" i="16" s="1"/>
  <c r="AL138" i="16" s="1"/>
  <c r="AM138" i="16" s="1"/>
  <c r="AN138" i="16" s="1"/>
  <c r="AO138" i="16" s="1"/>
  <c r="AP138" i="16" s="1"/>
  <c r="AQ138" i="16" s="1"/>
  <c r="L138" i="16"/>
  <c r="M138" i="16" s="1"/>
  <c r="N138" i="16" s="1"/>
  <c r="O138" i="16" s="1"/>
  <c r="P138" i="16" s="1"/>
  <c r="Q138" i="16" s="1"/>
  <c r="R138" i="16" s="1"/>
  <c r="S138" i="16" s="1"/>
  <c r="T138" i="16" s="1"/>
  <c r="U138" i="16" s="1"/>
  <c r="V138" i="16" s="1"/>
  <c r="W138" i="16" s="1"/>
  <c r="J144" i="16"/>
  <c r="K144" i="16" s="1"/>
  <c r="L144" i="16" s="1"/>
  <c r="M144" i="16" s="1"/>
  <c r="N144" i="16" s="1"/>
  <c r="O144" i="16" s="1"/>
  <c r="P144" i="16" s="1"/>
  <c r="Q144" i="16" s="1"/>
  <c r="R144" i="16" s="1"/>
  <c r="S144" i="16" s="1"/>
  <c r="T144" i="16" s="1"/>
  <c r="U144" i="16" s="1"/>
  <c r="V144" i="16" s="1"/>
  <c r="W144" i="16" s="1"/>
  <c r="S151" i="16"/>
  <c r="T151" i="16" s="1"/>
  <c r="U151" i="16" s="1"/>
  <c r="J155" i="16"/>
  <c r="K155" i="16" s="1"/>
  <c r="L155" i="16" s="1"/>
  <c r="M155" i="16" s="1"/>
  <c r="N155" i="16" s="1"/>
  <c r="O155" i="16" s="1"/>
  <c r="P155" i="16" s="1"/>
  <c r="Q155" i="16" s="1"/>
  <c r="R155" i="16" s="1"/>
  <c r="S155" i="16" s="1"/>
  <c r="T155" i="16" s="1"/>
  <c r="U155" i="16" s="1"/>
  <c r="V155" i="16" s="1"/>
  <c r="W155" i="16" s="1"/>
  <c r="J163" i="16"/>
  <c r="K163" i="16" s="1"/>
  <c r="L163" i="16" s="1"/>
  <c r="M163" i="16" s="1"/>
  <c r="N163" i="16" s="1"/>
  <c r="O163" i="16" s="1"/>
  <c r="P163" i="16" s="1"/>
  <c r="Q163" i="16" s="1"/>
  <c r="R163" i="16" s="1"/>
  <c r="S163" i="16" s="1"/>
  <c r="T163" i="16" s="1"/>
  <c r="U163" i="16" s="1"/>
  <c r="V163" i="16" s="1"/>
  <c r="W163" i="16" s="1"/>
  <c r="AJ59" i="16"/>
  <c r="AK59" i="16" s="1"/>
  <c r="AL59" i="16" s="1"/>
  <c r="AM59" i="16" s="1"/>
  <c r="AN59" i="16" s="1"/>
  <c r="AO59" i="16" s="1"/>
  <c r="AP59" i="16" s="1"/>
  <c r="AQ59" i="16" s="1"/>
  <c r="Y93" i="16"/>
  <c r="Z93" i="16" s="1"/>
  <c r="AA93" i="16" s="1"/>
  <c r="AB93" i="16" s="1"/>
  <c r="AC93" i="16" s="1"/>
  <c r="AD93" i="16" s="1"/>
  <c r="AE93" i="16" s="1"/>
  <c r="AF93" i="16" s="1"/>
  <c r="AG93" i="16" s="1"/>
  <c r="AH93" i="16" s="1"/>
  <c r="AI93" i="16" s="1"/>
  <c r="AJ93" i="16" s="1"/>
  <c r="AK93" i="16" s="1"/>
  <c r="AL93" i="16" s="1"/>
  <c r="AM93" i="16" s="1"/>
  <c r="AN93" i="16" s="1"/>
  <c r="AO93" i="16" s="1"/>
  <c r="AP93" i="16" s="1"/>
  <c r="AQ93" i="16" s="1"/>
  <c r="S95" i="16"/>
  <c r="T95" i="16" s="1"/>
  <c r="U95" i="16" s="1"/>
  <c r="V95" i="16" s="1"/>
  <c r="W95" i="16" s="1"/>
  <c r="K95" i="16"/>
  <c r="L95" i="16" s="1"/>
  <c r="M95" i="16" s="1"/>
  <c r="R102" i="16"/>
  <c r="S102" i="16" s="1"/>
  <c r="T102" i="16" s="1"/>
  <c r="U102" i="16" s="1"/>
  <c r="V102" i="16" s="1"/>
  <c r="W102" i="16" s="1"/>
  <c r="J102" i="16"/>
  <c r="Y102" i="16"/>
  <c r="Z102" i="16" s="1"/>
  <c r="AA102" i="16" s="1"/>
  <c r="AB102" i="16" s="1"/>
  <c r="AC102" i="16" s="1"/>
  <c r="AD102" i="16" s="1"/>
  <c r="AE102" i="16" s="1"/>
  <c r="AF102" i="16" s="1"/>
  <c r="AG102" i="16" s="1"/>
  <c r="AH102" i="16" s="1"/>
  <c r="AI102" i="16" s="1"/>
  <c r="AJ102" i="16" s="1"/>
  <c r="AK102" i="16" s="1"/>
  <c r="AL102" i="16" s="1"/>
  <c r="AM102" i="16" s="1"/>
  <c r="AN102" i="16" s="1"/>
  <c r="AO102" i="16" s="1"/>
  <c r="AP102" i="16" s="1"/>
  <c r="AQ102" i="16" s="1"/>
  <c r="J110" i="16"/>
  <c r="Y110" i="16"/>
  <c r="Z110" i="16" s="1"/>
  <c r="AA110" i="16" s="1"/>
  <c r="AB110" i="16" s="1"/>
  <c r="AC110" i="16" s="1"/>
  <c r="AD110" i="16" s="1"/>
  <c r="AE110" i="16" s="1"/>
  <c r="AF110" i="16" s="1"/>
  <c r="AG110" i="16" s="1"/>
  <c r="AH110" i="16" s="1"/>
  <c r="AI110" i="16" s="1"/>
  <c r="AJ110" i="16" s="1"/>
  <c r="AK110" i="16" s="1"/>
  <c r="AL110" i="16" s="1"/>
  <c r="AM110" i="16" s="1"/>
  <c r="AN110" i="16" s="1"/>
  <c r="AO110" i="16" s="1"/>
  <c r="AP110" i="16" s="1"/>
  <c r="AQ110" i="16" s="1"/>
  <c r="Z118" i="16"/>
  <c r="AA118" i="16" s="1"/>
  <c r="AB118" i="16" s="1"/>
  <c r="AC118" i="16" s="1"/>
  <c r="AD118" i="16" s="1"/>
  <c r="AE118" i="16" s="1"/>
  <c r="AF118" i="16" s="1"/>
  <c r="AG118" i="16" s="1"/>
  <c r="AH118" i="16" s="1"/>
  <c r="AI118" i="16" s="1"/>
  <c r="AJ118" i="16" s="1"/>
  <c r="AK118" i="16" s="1"/>
  <c r="AL118" i="16" s="1"/>
  <c r="AM118" i="16" s="1"/>
  <c r="AN118" i="16" s="1"/>
  <c r="AO118" i="16" s="1"/>
  <c r="AP118" i="16" s="1"/>
  <c r="AQ118" i="16" s="1"/>
  <c r="J118" i="16"/>
  <c r="K118" i="16" s="1"/>
  <c r="L118" i="16" s="1"/>
  <c r="Y118" i="16"/>
  <c r="M118" i="16"/>
  <c r="N118" i="16" s="1"/>
  <c r="O118" i="16" s="1"/>
  <c r="P118" i="16" s="1"/>
  <c r="Q118" i="16" s="1"/>
  <c r="R118" i="16" s="1"/>
  <c r="J126" i="16"/>
  <c r="K126" i="16" s="1"/>
  <c r="L126" i="16" s="1"/>
  <c r="M126" i="16" s="1"/>
  <c r="N126" i="16" s="1"/>
  <c r="O126" i="16" s="1"/>
  <c r="P126" i="16" s="1"/>
  <c r="Q126" i="16" s="1"/>
  <c r="R126" i="16" s="1"/>
  <c r="S126" i="16" s="1"/>
  <c r="T126" i="16" s="1"/>
  <c r="U126" i="16" s="1"/>
  <c r="V126" i="16" s="1"/>
  <c r="W126" i="16" s="1"/>
  <c r="Y126" i="16"/>
  <c r="Z126" i="16" s="1"/>
  <c r="J134" i="16"/>
  <c r="Y134" i="16"/>
  <c r="Z134" i="16" s="1"/>
  <c r="AA134" i="16" s="1"/>
  <c r="AB134" i="16" s="1"/>
  <c r="AC134" i="16" s="1"/>
  <c r="AD134" i="16" s="1"/>
  <c r="AE134" i="16" s="1"/>
  <c r="AF134" i="16" s="1"/>
  <c r="AG134" i="16" s="1"/>
  <c r="AH134" i="16" s="1"/>
  <c r="AI134" i="16" s="1"/>
  <c r="AJ134" i="16" s="1"/>
  <c r="AK134" i="16" s="1"/>
  <c r="AL134" i="16" s="1"/>
  <c r="AM134" i="16" s="1"/>
  <c r="AN134" i="16" s="1"/>
  <c r="AO134" i="16" s="1"/>
  <c r="AP134" i="16" s="1"/>
  <c r="AQ134" i="16" s="1"/>
  <c r="J142" i="16"/>
  <c r="Y142" i="16"/>
  <c r="Z142" i="16" s="1"/>
  <c r="AA142" i="16" s="1"/>
  <c r="AB142" i="16" s="1"/>
  <c r="AC142" i="16" s="1"/>
  <c r="AD142" i="16" s="1"/>
  <c r="AE142" i="16" s="1"/>
  <c r="AF142" i="16" s="1"/>
  <c r="AG142" i="16" s="1"/>
  <c r="AH142" i="16" s="1"/>
  <c r="AI142" i="16" s="1"/>
  <c r="AJ142" i="16" s="1"/>
  <c r="AK142" i="16" s="1"/>
  <c r="AL142" i="16" s="1"/>
  <c r="AM142" i="16" s="1"/>
  <c r="AN142" i="16" s="1"/>
  <c r="AO142" i="16" s="1"/>
  <c r="AP142" i="16" s="1"/>
  <c r="AQ142" i="16" s="1"/>
  <c r="Z145" i="16"/>
  <c r="J145" i="16"/>
  <c r="K145" i="16" s="1"/>
  <c r="L145" i="16" s="1"/>
  <c r="M145" i="16" s="1"/>
  <c r="N145" i="16" s="1"/>
  <c r="O145" i="16" s="1"/>
  <c r="P145" i="16" s="1"/>
  <c r="Q145" i="16" s="1"/>
  <c r="R145" i="16" s="1"/>
  <c r="S145" i="16" s="1"/>
  <c r="AA145" i="16"/>
  <c r="AB145" i="16" s="1"/>
  <c r="AC145" i="16" s="1"/>
  <c r="AD145" i="16" s="1"/>
  <c r="AE145" i="16" s="1"/>
  <c r="AF145" i="16" s="1"/>
  <c r="AG145" i="16" s="1"/>
  <c r="AH145" i="16" s="1"/>
  <c r="AI145" i="16" s="1"/>
  <c r="AJ145" i="16" s="1"/>
  <c r="AK145" i="16" s="1"/>
  <c r="AL145" i="16" s="1"/>
  <c r="AM145" i="16" s="1"/>
  <c r="AN145" i="16" s="1"/>
  <c r="AO145" i="16" s="1"/>
  <c r="AP145" i="16" s="1"/>
  <c r="AQ145" i="16" s="1"/>
  <c r="Y145" i="16"/>
  <c r="T145" i="16"/>
  <c r="U145" i="16" s="1"/>
  <c r="V145" i="16" s="1"/>
  <c r="W145" i="16" s="1"/>
  <c r="Z158" i="16"/>
  <c r="AA158" i="16" s="1"/>
  <c r="AB158" i="16" s="1"/>
  <c r="AC158" i="16" s="1"/>
  <c r="AD158" i="16" s="1"/>
  <c r="AE158" i="16" s="1"/>
  <c r="AF158" i="16" s="1"/>
  <c r="AG158" i="16" s="1"/>
  <c r="AH158" i="16" s="1"/>
  <c r="AI158" i="16" s="1"/>
  <c r="AJ158" i="16" s="1"/>
  <c r="AK158" i="16" s="1"/>
  <c r="AL158" i="16" s="1"/>
  <c r="AM158" i="16" s="1"/>
  <c r="AN158" i="16" s="1"/>
  <c r="AO158" i="16" s="1"/>
  <c r="AP158" i="16" s="1"/>
  <c r="AQ158" i="16" s="1"/>
  <c r="J158" i="16"/>
  <c r="K158" i="16" s="1"/>
  <c r="L158" i="16" s="1"/>
  <c r="M158" i="16" s="1"/>
  <c r="N158" i="16" s="1"/>
  <c r="O158" i="16" s="1"/>
  <c r="P158" i="16" s="1"/>
  <c r="Q158" i="16" s="1"/>
  <c r="R158" i="16" s="1"/>
  <c r="S158" i="16" s="1"/>
  <c r="T158" i="16" s="1"/>
  <c r="U158" i="16" s="1"/>
  <c r="V158" i="16" s="1"/>
  <c r="W158" i="16" s="1"/>
  <c r="Y158" i="16"/>
  <c r="O166" i="16"/>
  <c r="P166" i="16" s="1"/>
  <c r="Q166" i="16" s="1"/>
  <c r="R166" i="16"/>
  <c r="S166" i="16" s="1"/>
  <c r="T166" i="16" s="1"/>
  <c r="U166" i="16" s="1"/>
  <c r="V166" i="16" s="1"/>
  <c r="W166" i="16" s="1"/>
  <c r="J166" i="16"/>
  <c r="K166" i="16" s="1"/>
  <c r="L166" i="16" s="1"/>
  <c r="M166" i="16" s="1"/>
  <c r="N166" i="16" s="1"/>
  <c r="Y166" i="16"/>
  <c r="Z166" i="16" s="1"/>
  <c r="AA166" i="16" s="1"/>
  <c r="AB166" i="16" s="1"/>
  <c r="AC166" i="16" s="1"/>
  <c r="AD166" i="16" s="1"/>
  <c r="AE166" i="16" s="1"/>
  <c r="AF166" i="16" s="1"/>
  <c r="AG166" i="16" s="1"/>
  <c r="AH166" i="16" s="1"/>
  <c r="AI166" i="16" s="1"/>
  <c r="AJ166" i="16" s="1"/>
  <c r="AK166" i="16" s="1"/>
  <c r="AL166" i="16" s="1"/>
  <c r="AM166" i="16" s="1"/>
  <c r="AN166" i="16" s="1"/>
  <c r="AO166" i="16" s="1"/>
  <c r="AP166" i="16" s="1"/>
  <c r="AQ166" i="16" s="1"/>
  <c r="J170" i="16"/>
  <c r="K170" i="16" s="1"/>
  <c r="Y189" i="16"/>
  <c r="Z189" i="16" s="1"/>
  <c r="AA189" i="16" s="1"/>
  <c r="AB189" i="16" s="1"/>
  <c r="AC189" i="16" s="1"/>
  <c r="AD189" i="16" s="1"/>
  <c r="AE189" i="16"/>
  <c r="AF189" i="16" s="1"/>
  <c r="AG189" i="16" s="1"/>
  <c r="AH189" i="16" s="1"/>
  <c r="AI189" i="16" s="1"/>
  <c r="AJ189" i="16" s="1"/>
  <c r="AK189" i="16" s="1"/>
  <c r="AL189" i="16" s="1"/>
  <c r="AM189" i="16" s="1"/>
  <c r="AN189" i="16" s="1"/>
  <c r="AO189" i="16" s="1"/>
  <c r="AP189" i="16" s="1"/>
  <c r="AQ189" i="16" s="1"/>
  <c r="J189" i="16"/>
  <c r="K189" i="16" s="1"/>
  <c r="L189" i="16" s="1"/>
  <c r="M189" i="16" s="1"/>
  <c r="N189" i="16" s="1"/>
  <c r="O189" i="16" s="1"/>
  <c r="P189" i="16" s="1"/>
  <c r="Q189" i="16" s="1"/>
  <c r="R189" i="16" s="1"/>
  <c r="S189" i="16" s="1"/>
  <c r="T189" i="16" s="1"/>
  <c r="U189" i="16" s="1"/>
  <c r="V189" i="16" s="1"/>
  <c r="W189" i="16" s="1"/>
  <c r="Y193" i="16"/>
  <c r="Z193" i="16" s="1"/>
  <c r="AH193" i="16"/>
  <c r="AI193" i="16" s="1"/>
  <c r="AA193" i="16"/>
  <c r="AB193" i="16" s="1"/>
  <c r="AC193" i="16" s="1"/>
  <c r="AD193" i="16" s="1"/>
  <c r="AE193" i="16" s="1"/>
  <c r="AF193" i="16" s="1"/>
  <c r="AG193" i="16" s="1"/>
  <c r="J193" i="16"/>
  <c r="K193" i="16" s="1"/>
  <c r="L193" i="16" s="1"/>
  <c r="M193" i="16" s="1"/>
  <c r="N193" i="16" s="1"/>
  <c r="O193" i="16" s="1"/>
  <c r="P193" i="16" s="1"/>
  <c r="Q193" i="16" s="1"/>
  <c r="R193" i="16" s="1"/>
  <c r="S193" i="16" s="1"/>
  <c r="T193" i="16" s="1"/>
  <c r="U193" i="16" s="1"/>
  <c r="V193" i="16" s="1"/>
  <c r="W193" i="16" s="1"/>
  <c r="AK205" i="16"/>
  <c r="AL205" i="16" s="1"/>
  <c r="AM205" i="16" s="1"/>
  <c r="AN205" i="16" s="1"/>
  <c r="AO205" i="16" s="1"/>
  <c r="AP205" i="16" s="1"/>
  <c r="AQ205" i="16" s="1"/>
  <c r="Y205" i="16"/>
  <c r="Z205" i="16" s="1"/>
  <c r="AA205" i="16" s="1"/>
  <c r="AB205" i="16" s="1"/>
  <c r="AC205" i="16" s="1"/>
  <c r="AD205" i="16" s="1"/>
  <c r="AE205" i="16"/>
  <c r="AF205" i="16" s="1"/>
  <c r="AG205" i="16" s="1"/>
  <c r="AH205" i="16" s="1"/>
  <c r="AI205" i="16" s="1"/>
  <c r="AJ205" i="16" s="1"/>
  <c r="J205" i="16"/>
  <c r="K205" i="16" s="1"/>
  <c r="L205" i="16" s="1"/>
  <c r="M205" i="16" s="1"/>
  <c r="N205" i="16"/>
  <c r="O205" i="16" s="1"/>
  <c r="P205" i="16" s="1"/>
  <c r="Q205" i="16" s="1"/>
  <c r="R205" i="16" s="1"/>
  <c r="S205" i="16" s="1"/>
  <c r="T205" i="16" s="1"/>
  <c r="U205" i="16" s="1"/>
  <c r="V205" i="16" s="1"/>
  <c r="W205" i="16" s="1"/>
  <c r="AB46" i="16"/>
  <c r="AC46" i="16" s="1"/>
  <c r="AD46" i="16" s="1"/>
  <c r="AE46" i="16" s="1"/>
  <c r="AF46" i="16"/>
  <c r="AG46" i="16" s="1"/>
  <c r="AH46" i="16" s="1"/>
  <c r="AI46" i="16" s="1"/>
  <c r="AJ46" i="16" s="1"/>
  <c r="AK46" i="16" s="1"/>
  <c r="AL46" i="16" s="1"/>
  <c r="AM46" i="16" s="1"/>
  <c r="AN46" i="16" s="1"/>
  <c r="AO46" i="16" s="1"/>
  <c r="AP46" i="16" s="1"/>
  <c r="AQ46" i="16" s="1"/>
  <c r="AB50" i="16"/>
  <c r="AC50" i="16" s="1"/>
  <c r="AD50" i="16" s="1"/>
  <c r="AE50" i="16" s="1"/>
  <c r="AF50" i="16"/>
  <c r="AG50" i="16" s="1"/>
  <c r="AH50" i="16" s="1"/>
  <c r="AI50" i="16" s="1"/>
  <c r="AJ50" i="16"/>
  <c r="AK50" i="16" s="1"/>
  <c r="AL50" i="16" s="1"/>
  <c r="AM50" i="16" s="1"/>
  <c r="AN50" i="16" s="1"/>
  <c r="AO50" i="16" s="1"/>
  <c r="AP50" i="16" s="1"/>
  <c r="AQ50" i="16" s="1"/>
  <c r="M51" i="16"/>
  <c r="N51" i="16" s="1"/>
  <c r="O51" i="16" s="1"/>
  <c r="P51" i="16" s="1"/>
  <c r="Q51" i="16" s="1"/>
  <c r="R51" i="16" s="1"/>
  <c r="S51" i="16" s="1"/>
  <c r="T51" i="16" s="1"/>
  <c r="U51" i="16" s="1"/>
  <c r="V51" i="16" s="1"/>
  <c r="W51" i="16" s="1"/>
  <c r="Y51" i="16"/>
  <c r="Z51" i="16" s="1"/>
  <c r="AA51" i="16" s="1"/>
  <c r="AB51" i="16" s="1"/>
  <c r="AC51" i="16" s="1"/>
  <c r="AD51" i="16" s="1"/>
  <c r="AE51" i="16" s="1"/>
  <c r="AF51" i="16" s="1"/>
  <c r="AG51" i="16" s="1"/>
  <c r="AH51" i="16" s="1"/>
  <c r="AI51" i="16" s="1"/>
  <c r="AJ51" i="16" s="1"/>
  <c r="AK51" i="16" s="1"/>
  <c r="AL51" i="16" s="1"/>
  <c r="AM51" i="16" s="1"/>
  <c r="AN51" i="16" s="1"/>
  <c r="AO51" i="16" s="1"/>
  <c r="AP51" i="16" s="1"/>
  <c r="AQ51" i="16" s="1"/>
  <c r="AB54" i="16"/>
  <c r="AC54" i="16" s="1"/>
  <c r="AD54" i="16" s="1"/>
  <c r="AE54" i="16" s="1"/>
  <c r="AF54" i="16" s="1"/>
  <c r="AG54" i="16" s="1"/>
  <c r="AH54" i="16" s="1"/>
  <c r="AI54" i="16" s="1"/>
  <c r="AJ54" i="16" s="1"/>
  <c r="AK54" i="16" s="1"/>
  <c r="AL54" i="16" s="1"/>
  <c r="AM54" i="16" s="1"/>
  <c r="AN54" i="16" s="1"/>
  <c r="AO54" i="16" s="1"/>
  <c r="AP54" i="16" s="1"/>
  <c r="AQ54" i="16" s="1"/>
  <c r="M55" i="16"/>
  <c r="N55" i="16" s="1"/>
  <c r="O55" i="16" s="1"/>
  <c r="P55" i="16" s="1"/>
  <c r="Q55" i="16"/>
  <c r="R55" i="16" s="1"/>
  <c r="S55" i="16" s="1"/>
  <c r="T55" i="16" s="1"/>
  <c r="U55" i="16" s="1"/>
  <c r="V55" i="16" s="1"/>
  <c r="W55" i="16" s="1"/>
  <c r="Y55" i="16"/>
  <c r="Z55" i="16" s="1"/>
  <c r="AA55" i="16" s="1"/>
  <c r="AB55" i="16" s="1"/>
  <c r="AC55" i="16" s="1"/>
  <c r="AD55" i="16" s="1"/>
  <c r="AE55" i="16" s="1"/>
  <c r="AF55" i="16" s="1"/>
  <c r="AG55" i="16"/>
  <c r="AH55" i="16" s="1"/>
  <c r="AI55" i="16" s="1"/>
  <c r="AJ55" i="16" s="1"/>
  <c r="AK55" i="16" s="1"/>
  <c r="AL55" i="16" s="1"/>
  <c r="AM55" i="16" s="1"/>
  <c r="AN55" i="16" s="1"/>
  <c r="AO55" i="16" s="1"/>
  <c r="AP55" i="16" s="1"/>
  <c r="AQ55" i="16" s="1"/>
  <c r="AB58" i="16"/>
  <c r="AC58" i="16" s="1"/>
  <c r="AD58" i="16" s="1"/>
  <c r="AE58" i="16" s="1"/>
  <c r="AF58" i="16"/>
  <c r="AG58" i="16" s="1"/>
  <c r="AH58" i="16" s="1"/>
  <c r="AI58" i="16" s="1"/>
  <c r="AJ58" i="16"/>
  <c r="AK58" i="16" s="1"/>
  <c r="AL58" i="16" s="1"/>
  <c r="AM58" i="16" s="1"/>
  <c r="AN58" i="16" s="1"/>
  <c r="AO58" i="16" s="1"/>
  <c r="AP58" i="16" s="1"/>
  <c r="AQ58" i="16" s="1"/>
  <c r="M59" i="16"/>
  <c r="N59" i="16" s="1"/>
  <c r="O59" i="16" s="1"/>
  <c r="P59" i="16" s="1"/>
  <c r="Q59" i="16"/>
  <c r="R59" i="16" s="1"/>
  <c r="S59" i="16" s="1"/>
  <c r="T59" i="16" s="1"/>
  <c r="U59" i="16"/>
  <c r="V59" i="16" s="1"/>
  <c r="W59" i="16" s="1"/>
  <c r="Y59" i="16"/>
  <c r="Z59" i="16" s="1"/>
  <c r="AA59" i="16" s="1"/>
  <c r="AB59" i="16" s="1"/>
  <c r="AC59" i="16" s="1"/>
  <c r="AD59" i="16" s="1"/>
  <c r="AE59" i="16" s="1"/>
  <c r="AF59" i="16" s="1"/>
  <c r="AG59" i="16" s="1"/>
  <c r="AH59" i="16" s="1"/>
  <c r="AI59" i="16" s="1"/>
  <c r="AB62" i="16"/>
  <c r="AC62" i="16" s="1"/>
  <c r="AD62" i="16" s="1"/>
  <c r="AE62" i="16" s="1"/>
  <c r="AF62" i="16" s="1"/>
  <c r="AG62" i="16" s="1"/>
  <c r="AH62" i="16" s="1"/>
  <c r="AI62" i="16" s="1"/>
  <c r="AJ62" i="16" s="1"/>
  <c r="AK62" i="16" s="1"/>
  <c r="AL62" i="16" s="1"/>
  <c r="AM62" i="16" s="1"/>
  <c r="AN62" i="16" s="1"/>
  <c r="AO62" i="16" s="1"/>
  <c r="AP62" i="16" s="1"/>
  <c r="AQ62" i="16" s="1"/>
  <c r="M63" i="16"/>
  <c r="N63" i="16" s="1"/>
  <c r="O63" i="16" s="1"/>
  <c r="P63" i="16" s="1"/>
  <c r="Q63" i="16"/>
  <c r="R63" i="16" s="1"/>
  <c r="S63" i="16" s="1"/>
  <c r="T63" i="16" s="1"/>
  <c r="U63" i="16" s="1"/>
  <c r="V63" i="16" s="1"/>
  <c r="W63" i="16" s="1"/>
  <c r="Y63" i="16"/>
  <c r="Z63" i="16" s="1"/>
  <c r="AA63" i="16" s="1"/>
  <c r="AB63" i="16" s="1"/>
  <c r="AC63" i="16" s="1"/>
  <c r="AD63" i="16" s="1"/>
  <c r="AE63" i="16" s="1"/>
  <c r="AF63" i="16" s="1"/>
  <c r="AG63" i="16"/>
  <c r="AH63" i="16" s="1"/>
  <c r="AI63" i="16" s="1"/>
  <c r="AJ63" i="16" s="1"/>
  <c r="AK63" i="16" s="1"/>
  <c r="AL63" i="16" s="1"/>
  <c r="AM63" i="16" s="1"/>
  <c r="AN63" i="16" s="1"/>
  <c r="AO63" i="16" s="1"/>
  <c r="AP63" i="16" s="1"/>
  <c r="AQ63" i="16" s="1"/>
  <c r="AB66" i="16"/>
  <c r="AC66" i="16" s="1"/>
  <c r="AD66" i="16" s="1"/>
  <c r="AE66" i="16" s="1"/>
  <c r="AF66" i="16"/>
  <c r="AG66" i="16" s="1"/>
  <c r="AH66" i="16" s="1"/>
  <c r="AI66" i="16" s="1"/>
  <c r="AJ66" i="16"/>
  <c r="AK66" i="16" s="1"/>
  <c r="AL66" i="16" s="1"/>
  <c r="AM66" i="16" s="1"/>
  <c r="AN66" i="16" s="1"/>
  <c r="AO66" i="16" s="1"/>
  <c r="AP66" i="16" s="1"/>
  <c r="AQ66" i="16" s="1"/>
  <c r="M67" i="16"/>
  <c r="N67" i="16" s="1"/>
  <c r="O67" i="16" s="1"/>
  <c r="P67" i="16" s="1"/>
  <c r="Q67" i="16"/>
  <c r="R67" i="16" s="1"/>
  <c r="S67" i="16" s="1"/>
  <c r="T67" i="16" s="1"/>
  <c r="U67" i="16"/>
  <c r="V67" i="16" s="1"/>
  <c r="W67" i="16" s="1"/>
  <c r="Y67" i="16"/>
  <c r="Z67" i="16" s="1"/>
  <c r="AA67" i="16" s="1"/>
  <c r="AB67" i="16" s="1"/>
  <c r="AC67" i="16" s="1"/>
  <c r="AD67" i="16" s="1"/>
  <c r="AE67" i="16" s="1"/>
  <c r="AF67" i="16" s="1"/>
  <c r="AG67" i="16" s="1"/>
  <c r="AH67" i="16" s="1"/>
  <c r="AI67" i="16" s="1"/>
  <c r="AJ67" i="16" s="1"/>
  <c r="AK67" i="16" s="1"/>
  <c r="AL67" i="16" s="1"/>
  <c r="AM67" i="16" s="1"/>
  <c r="AN67" i="16" s="1"/>
  <c r="AO67" i="16" s="1"/>
  <c r="AP67" i="16" s="1"/>
  <c r="AQ67" i="16" s="1"/>
  <c r="AB70" i="16"/>
  <c r="AC70" i="16" s="1"/>
  <c r="AD70" i="16" s="1"/>
  <c r="AE70" i="16" s="1"/>
  <c r="AF70" i="16" s="1"/>
  <c r="AG70" i="16" s="1"/>
  <c r="AH70" i="16" s="1"/>
  <c r="AI70" i="16" s="1"/>
  <c r="AJ70" i="16" s="1"/>
  <c r="AK70" i="16" s="1"/>
  <c r="AL70" i="16" s="1"/>
  <c r="AM70" i="16" s="1"/>
  <c r="AN70" i="16" s="1"/>
  <c r="AO70" i="16" s="1"/>
  <c r="AP70" i="16" s="1"/>
  <c r="AQ70" i="16" s="1"/>
  <c r="M71" i="16"/>
  <c r="N71" i="16" s="1"/>
  <c r="O71" i="16" s="1"/>
  <c r="P71" i="16" s="1"/>
  <c r="Q71" i="16"/>
  <c r="R71" i="16" s="1"/>
  <c r="S71" i="16" s="1"/>
  <c r="T71" i="16" s="1"/>
  <c r="U71" i="16" s="1"/>
  <c r="V71" i="16" s="1"/>
  <c r="W71" i="16" s="1"/>
  <c r="Y71" i="16"/>
  <c r="Z71" i="16" s="1"/>
  <c r="AA71" i="16" s="1"/>
  <c r="AB71" i="16" s="1"/>
  <c r="AC71" i="16" s="1"/>
  <c r="AD71" i="16" s="1"/>
  <c r="AE71" i="16" s="1"/>
  <c r="AF71" i="16" s="1"/>
  <c r="AG71" i="16"/>
  <c r="AH71" i="16" s="1"/>
  <c r="AI71" i="16" s="1"/>
  <c r="AJ71" i="16" s="1"/>
  <c r="AK71" i="16" s="1"/>
  <c r="AL71" i="16" s="1"/>
  <c r="AM71" i="16" s="1"/>
  <c r="AN71" i="16" s="1"/>
  <c r="AO71" i="16" s="1"/>
  <c r="AP71" i="16" s="1"/>
  <c r="AQ71" i="16" s="1"/>
  <c r="AB74" i="16"/>
  <c r="AC74" i="16" s="1"/>
  <c r="AD74" i="16" s="1"/>
  <c r="AE74" i="16" s="1"/>
  <c r="AF74" i="16"/>
  <c r="AG74" i="16" s="1"/>
  <c r="AH74" i="16" s="1"/>
  <c r="AI74" i="16" s="1"/>
  <c r="AJ74" i="16"/>
  <c r="AK74" i="16" s="1"/>
  <c r="AL74" i="16" s="1"/>
  <c r="AM74" i="16" s="1"/>
  <c r="AN74" i="16" s="1"/>
  <c r="AO74" i="16" s="1"/>
  <c r="AP74" i="16" s="1"/>
  <c r="AQ74" i="16" s="1"/>
  <c r="M75" i="16"/>
  <c r="N75" i="16" s="1"/>
  <c r="O75" i="16" s="1"/>
  <c r="P75" i="16" s="1"/>
  <c r="Q75" i="16"/>
  <c r="R75" i="16" s="1"/>
  <c r="S75" i="16" s="1"/>
  <c r="T75" i="16" s="1"/>
  <c r="U75" i="16"/>
  <c r="V75" i="16" s="1"/>
  <c r="W75" i="16" s="1"/>
  <c r="Y75" i="16"/>
  <c r="Z75" i="16" s="1"/>
  <c r="AA75" i="16" s="1"/>
  <c r="AB75" i="16" s="1"/>
  <c r="AC75" i="16" s="1"/>
  <c r="AD75" i="16" s="1"/>
  <c r="AE75" i="16" s="1"/>
  <c r="AF75" i="16" s="1"/>
  <c r="AG75" i="16" s="1"/>
  <c r="AH75" i="16" s="1"/>
  <c r="AI75" i="16" s="1"/>
  <c r="AJ75" i="16" s="1"/>
  <c r="AK75" i="16" s="1"/>
  <c r="AL75" i="16" s="1"/>
  <c r="AM75" i="16" s="1"/>
  <c r="AN75" i="16" s="1"/>
  <c r="AO75" i="16" s="1"/>
  <c r="AP75" i="16" s="1"/>
  <c r="AQ75" i="16" s="1"/>
  <c r="AB78" i="16"/>
  <c r="AC78" i="16" s="1"/>
  <c r="AD78" i="16" s="1"/>
  <c r="AE78" i="16" s="1"/>
  <c r="AF78" i="16" s="1"/>
  <c r="AG78" i="16" s="1"/>
  <c r="AH78" i="16" s="1"/>
  <c r="AI78" i="16" s="1"/>
  <c r="AJ78" i="16" s="1"/>
  <c r="AK78" i="16" s="1"/>
  <c r="AL78" i="16" s="1"/>
  <c r="AM78" i="16" s="1"/>
  <c r="AN78" i="16" s="1"/>
  <c r="AO78" i="16" s="1"/>
  <c r="AP78" i="16" s="1"/>
  <c r="AQ78" i="16" s="1"/>
  <c r="M79" i="16"/>
  <c r="N79" i="16" s="1"/>
  <c r="O79" i="16" s="1"/>
  <c r="P79" i="16" s="1"/>
  <c r="Q79" i="16"/>
  <c r="R79" i="16" s="1"/>
  <c r="S79" i="16" s="1"/>
  <c r="T79" i="16" s="1"/>
  <c r="U79" i="16" s="1"/>
  <c r="V79" i="16" s="1"/>
  <c r="W79" i="16" s="1"/>
  <c r="Y79" i="16"/>
  <c r="Z79" i="16" s="1"/>
  <c r="AA79" i="16" s="1"/>
  <c r="AB79" i="16" s="1"/>
  <c r="AC79" i="16" s="1"/>
  <c r="AD79" i="16" s="1"/>
  <c r="AE79" i="16" s="1"/>
  <c r="AF79" i="16" s="1"/>
  <c r="AG79" i="16"/>
  <c r="AH79" i="16" s="1"/>
  <c r="AI79" i="16" s="1"/>
  <c r="AJ79" i="16" s="1"/>
  <c r="AK79" i="16" s="1"/>
  <c r="AL79" i="16" s="1"/>
  <c r="AM79" i="16" s="1"/>
  <c r="AN79" i="16" s="1"/>
  <c r="AO79" i="16" s="1"/>
  <c r="AP79" i="16" s="1"/>
  <c r="AQ79" i="16" s="1"/>
  <c r="AB82" i="16"/>
  <c r="AC82" i="16" s="1"/>
  <c r="AD82" i="16" s="1"/>
  <c r="AE82" i="16" s="1"/>
  <c r="AF82" i="16"/>
  <c r="AG82" i="16" s="1"/>
  <c r="AH82" i="16" s="1"/>
  <c r="AI82" i="16" s="1"/>
  <c r="AJ82" i="16"/>
  <c r="AK82" i="16" s="1"/>
  <c r="AL82" i="16" s="1"/>
  <c r="AM82" i="16" s="1"/>
  <c r="AN82" i="16" s="1"/>
  <c r="AO82" i="16" s="1"/>
  <c r="AP82" i="16" s="1"/>
  <c r="AQ82" i="16" s="1"/>
  <c r="M83" i="16"/>
  <c r="N83" i="16" s="1"/>
  <c r="O83" i="16" s="1"/>
  <c r="P83" i="16" s="1"/>
  <c r="Q83" i="16"/>
  <c r="R83" i="16" s="1"/>
  <c r="S83" i="16" s="1"/>
  <c r="T83" i="16" s="1"/>
  <c r="U83" i="16"/>
  <c r="V83" i="16" s="1"/>
  <c r="W83" i="16" s="1"/>
  <c r="Y83" i="16"/>
  <c r="Z83" i="16" s="1"/>
  <c r="AA83" i="16" s="1"/>
  <c r="AB83" i="16" s="1"/>
  <c r="AC83" i="16" s="1"/>
  <c r="AD83" i="16" s="1"/>
  <c r="AE83" i="16" s="1"/>
  <c r="AF83" i="16" s="1"/>
  <c r="AG83" i="16" s="1"/>
  <c r="AH83" i="16" s="1"/>
  <c r="AI83" i="16" s="1"/>
  <c r="AJ83" i="16" s="1"/>
  <c r="AK83" i="16" s="1"/>
  <c r="AL83" i="16" s="1"/>
  <c r="AM83" i="16" s="1"/>
  <c r="AN83" i="16" s="1"/>
  <c r="AO83" i="16" s="1"/>
  <c r="AP83" i="16" s="1"/>
  <c r="AQ83" i="16" s="1"/>
  <c r="AB86" i="16"/>
  <c r="AC86" i="16" s="1"/>
  <c r="AD86" i="16" s="1"/>
  <c r="AE86" i="16" s="1"/>
  <c r="AF86" i="16" s="1"/>
  <c r="AG86" i="16" s="1"/>
  <c r="AH86" i="16" s="1"/>
  <c r="AI86" i="16" s="1"/>
  <c r="AJ86" i="16" s="1"/>
  <c r="AK86" i="16" s="1"/>
  <c r="AL86" i="16" s="1"/>
  <c r="AM86" i="16" s="1"/>
  <c r="AN86" i="16" s="1"/>
  <c r="AO86" i="16" s="1"/>
  <c r="AP86" i="16" s="1"/>
  <c r="AQ86" i="16" s="1"/>
  <c r="M87" i="16"/>
  <c r="N87" i="16" s="1"/>
  <c r="O87" i="16" s="1"/>
  <c r="P87" i="16" s="1"/>
  <c r="Q87" i="16"/>
  <c r="R87" i="16" s="1"/>
  <c r="S87" i="16" s="1"/>
  <c r="T87" i="16" s="1"/>
  <c r="U87" i="16" s="1"/>
  <c r="V87" i="16" s="1"/>
  <c r="W87" i="16" s="1"/>
  <c r="Y87" i="16"/>
  <c r="Z87" i="16" s="1"/>
  <c r="AA87" i="16" s="1"/>
  <c r="AB87" i="16" s="1"/>
  <c r="AC87" i="16" s="1"/>
  <c r="AD87" i="16" s="1"/>
  <c r="AE87" i="16" s="1"/>
  <c r="AF87" i="16" s="1"/>
  <c r="AG87" i="16"/>
  <c r="AH87" i="16" s="1"/>
  <c r="AI87" i="16" s="1"/>
  <c r="AJ87" i="16" s="1"/>
  <c r="AK87" i="16" s="1"/>
  <c r="AL87" i="16" s="1"/>
  <c r="AM87" i="16" s="1"/>
  <c r="AN87" i="16" s="1"/>
  <c r="AO87" i="16" s="1"/>
  <c r="AP87" i="16" s="1"/>
  <c r="AQ87" i="16" s="1"/>
  <c r="L88" i="16"/>
  <c r="M88" i="16" s="1"/>
  <c r="N88" i="16" s="1"/>
  <c r="O88" i="16" s="1"/>
  <c r="P88" i="16" s="1"/>
  <c r="Q88" i="16" s="1"/>
  <c r="R88" i="16" s="1"/>
  <c r="S88" i="16" s="1"/>
  <c r="T88" i="16" s="1"/>
  <c r="U88" i="16" s="1"/>
  <c r="V88" i="16" s="1"/>
  <c r="W88" i="16" s="1"/>
  <c r="AO89" i="16"/>
  <c r="AP89" i="16" s="1"/>
  <c r="AQ89" i="16" s="1"/>
  <c r="Y89" i="16"/>
  <c r="Z89" i="16" s="1"/>
  <c r="AA89" i="16" s="1"/>
  <c r="AB89" i="16" s="1"/>
  <c r="AC89" i="16" s="1"/>
  <c r="M89" i="16"/>
  <c r="N89" i="16" s="1"/>
  <c r="O89" i="16" s="1"/>
  <c r="P89" i="16" s="1"/>
  <c r="Q89" i="16" s="1"/>
  <c r="R89" i="16" s="1"/>
  <c r="S89" i="16" s="1"/>
  <c r="T89" i="16" s="1"/>
  <c r="U89" i="16" s="1"/>
  <c r="V89" i="16" s="1"/>
  <c r="W89" i="16" s="1"/>
  <c r="AD89" i="16"/>
  <c r="AE89" i="16" s="1"/>
  <c r="AF89" i="16" s="1"/>
  <c r="AG89" i="16" s="1"/>
  <c r="AH89" i="16" s="1"/>
  <c r="AI89" i="16" s="1"/>
  <c r="AJ89" i="16" s="1"/>
  <c r="AK89" i="16" s="1"/>
  <c r="AL89" i="16" s="1"/>
  <c r="AM89" i="16" s="1"/>
  <c r="AN89" i="16" s="1"/>
  <c r="AM91" i="16"/>
  <c r="AN91" i="16" s="1"/>
  <c r="AO91" i="16" s="1"/>
  <c r="AP91" i="16" s="1"/>
  <c r="AQ91" i="16" s="1"/>
  <c r="AA91" i="16"/>
  <c r="AB91" i="16" s="1"/>
  <c r="AC91" i="16"/>
  <c r="AD91" i="16" s="1"/>
  <c r="AE91" i="16" s="1"/>
  <c r="AF91" i="16" s="1"/>
  <c r="AG91" i="16" s="1"/>
  <c r="AH91" i="16" s="1"/>
  <c r="AI91" i="16" s="1"/>
  <c r="AJ91" i="16" s="1"/>
  <c r="AK91" i="16" s="1"/>
  <c r="AL91" i="16" s="1"/>
  <c r="J92" i="16"/>
  <c r="K92" i="16" s="1"/>
  <c r="L92" i="16" s="1"/>
  <c r="M92" i="16" s="1"/>
  <c r="N92" i="16" s="1"/>
  <c r="O92" i="16" s="1"/>
  <c r="P92" i="16" s="1"/>
  <c r="Q92" i="16" s="1"/>
  <c r="R92" i="16" s="1"/>
  <c r="S92" i="16" s="1"/>
  <c r="T92" i="16" s="1"/>
  <c r="U92" i="16" s="1"/>
  <c r="V92" i="16" s="1"/>
  <c r="W92" i="16" s="1"/>
  <c r="J93" i="16"/>
  <c r="K93" i="16" s="1"/>
  <c r="L93" i="16" s="1"/>
  <c r="M93" i="16" s="1"/>
  <c r="N93" i="16" s="1"/>
  <c r="O93" i="16" s="1"/>
  <c r="P93" i="16" s="1"/>
  <c r="Q93" i="16" s="1"/>
  <c r="R93" i="16" s="1"/>
  <c r="S93" i="16" s="1"/>
  <c r="T93" i="16" s="1"/>
  <c r="U93" i="16" s="1"/>
  <c r="V93" i="16" s="1"/>
  <c r="W93" i="16" s="1"/>
  <c r="N95" i="16"/>
  <c r="O95" i="16" s="1"/>
  <c r="P95" i="16" s="1"/>
  <c r="Q95" i="16" s="1"/>
  <c r="R95" i="16" s="1"/>
  <c r="Y95" i="16"/>
  <c r="Z95" i="16" s="1"/>
  <c r="AA95" i="16" s="1"/>
  <c r="AB95" i="16" s="1"/>
  <c r="AC95" i="16" s="1"/>
  <c r="AD95" i="16" s="1"/>
  <c r="AE95" i="16" s="1"/>
  <c r="AF95" i="16" s="1"/>
  <c r="AG95" i="16" s="1"/>
  <c r="AH95" i="16" s="1"/>
  <c r="AI95" i="16" s="1"/>
  <c r="AJ95" i="16" s="1"/>
  <c r="AK95" i="16" s="1"/>
  <c r="AL95" i="16" s="1"/>
  <c r="AM95" i="16" s="1"/>
  <c r="AN95" i="16" s="1"/>
  <c r="AO95" i="16" s="1"/>
  <c r="AP95" i="16" s="1"/>
  <c r="AQ95" i="16" s="1"/>
  <c r="K100" i="16"/>
  <c r="L100" i="16" s="1"/>
  <c r="M100" i="16" s="1"/>
  <c r="N100" i="16" s="1"/>
  <c r="O100" i="16" s="1"/>
  <c r="P100" i="16" s="1"/>
  <c r="Q100" i="16" s="1"/>
  <c r="R100" i="16" s="1"/>
  <c r="S100" i="16" s="1"/>
  <c r="T100" i="16" s="1"/>
  <c r="U100" i="16" s="1"/>
  <c r="V100" i="16" s="1"/>
  <c r="W100" i="16" s="1"/>
  <c r="K102" i="16"/>
  <c r="L102" i="16" s="1"/>
  <c r="M102" i="16" s="1"/>
  <c r="N102" i="16" s="1"/>
  <c r="O102" i="16" s="1"/>
  <c r="P102" i="16" s="1"/>
  <c r="Q102" i="16" s="1"/>
  <c r="AI103" i="16"/>
  <c r="AJ103" i="16" s="1"/>
  <c r="AK103" i="16" s="1"/>
  <c r="AL103" i="16" s="1"/>
  <c r="AM103" i="16" s="1"/>
  <c r="AN103" i="16" s="1"/>
  <c r="AO103" i="16" s="1"/>
  <c r="AP103" i="16" s="1"/>
  <c r="AQ103" i="16" s="1"/>
  <c r="Z103" i="16"/>
  <c r="AA103" i="16" s="1"/>
  <c r="AB103" i="16" s="1"/>
  <c r="AC103" i="16" s="1"/>
  <c r="AD103" i="16" s="1"/>
  <c r="AE103" i="16" s="1"/>
  <c r="J103" i="16"/>
  <c r="K103" i="16" s="1"/>
  <c r="L103" i="16" s="1"/>
  <c r="M103" i="16" s="1"/>
  <c r="N103" i="16" s="1"/>
  <c r="O103" i="16" s="1"/>
  <c r="P103" i="16" s="1"/>
  <c r="Q103" i="16" s="1"/>
  <c r="R103" i="16" s="1"/>
  <c r="S103" i="16" s="1"/>
  <c r="T103" i="16" s="1"/>
  <c r="U103" i="16" s="1"/>
  <c r="V103" i="16" s="1"/>
  <c r="W103" i="16" s="1"/>
  <c r="AF103" i="16"/>
  <c r="AG103" i="16" s="1"/>
  <c r="AH103" i="16" s="1"/>
  <c r="K108" i="16"/>
  <c r="L108" i="16" s="1"/>
  <c r="M108" i="16" s="1"/>
  <c r="N108" i="16" s="1"/>
  <c r="O108" i="16" s="1"/>
  <c r="P108" i="16" s="1"/>
  <c r="Q108" i="16" s="1"/>
  <c r="R108" i="16" s="1"/>
  <c r="S108" i="16" s="1"/>
  <c r="T108" i="16" s="1"/>
  <c r="U108" i="16" s="1"/>
  <c r="V108" i="16" s="1"/>
  <c r="W108" i="16" s="1"/>
  <c r="K110" i="16"/>
  <c r="L110" i="16" s="1"/>
  <c r="M110" i="16" s="1"/>
  <c r="N110" i="16" s="1"/>
  <c r="O110" i="16" s="1"/>
  <c r="P110" i="16" s="1"/>
  <c r="Q110" i="16" s="1"/>
  <c r="R110" i="16" s="1"/>
  <c r="S110" i="16" s="1"/>
  <c r="T110" i="16" s="1"/>
  <c r="U110" i="16" s="1"/>
  <c r="V110" i="16" s="1"/>
  <c r="W110" i="16" s="1"/>
  <c r="Z111" i="16"/>
  <c r="AA111" i="16" s="1"/>
  <c r="AB111" i="16" s="1"/>
  <c r="AC111" i="16" s="1"/>
  <c r="AD111" i="16" s="1"/>
  <c r="AE111" i="16" s="1"/>
  <c r="AF111" i="16" s="1"/>
  <c r="AG111" i="16" s="1"/>
  <c r="AH111" i="16" s="1"/>
  <c r="AI111" i="16" s="1"/>
  <c r="AJ111" i="16" s="1"/>
  <c r="AK111" i="16" s="1"/>
  <c r="AL111" i="16" s="1"/>
  <c r="AM111" i="16" s="1"/>
  <c r="AN111" i="16" s="1"/>
  <c r="AO111" i="16" s="1"/>
  <c r="AP111" i="16" s="1"/>
  <c r="AQ111" i="16" s="1"/>
  <c r="J111" i="16"/>
  <c r="K111" i="16" s="1"/>
  <c r="L111" i="16" s="1"/>
  <c r="M111" i="16" s="1"/>
  <c r="N111" i="16" s="1"/>
  <c r="O111" i="16" s="1"/>
  <c r="P111" i="16" s="1"/>
  <c r="Q111" i="16" s="1"/>
  <c r="R111" i="16" s="1"/>
  <c r="S111" i="16" s="1"/>
  <c r="T111" i="16" s="1"/>
  <c r="U111" i="16" s="1"/>
  <c r="V111" i="16" s="1"/>
  <c r="W111" i="16" s="1"/>
  <c r="K116" i="16"/>
  <c r="L116" i="16" s="1"/>
  <c r="M116" i="16" s="1"/>
  <c r="N116" i="16" s="1"/>
  <c r="O116" i="16" s="1"/>
  <c r="P116" i="16" s="1"/>
  <c r="Q116" i="16"/>
  <c r="R116" i="16" s="1"/>
  <c r="S116" i="16" s="1"/>
  <c r="T116" i="16" s="1"/>
  <c r="U116" i="16" s="1"/>
  <c r="V116" i="16" s="1"/>
  <c r="W116" i="16" s="1"/>
  <c r="S118" i="16"/>
  <c r="T118" i="16" s="1"/>
  <c r="U118" i="16" s="1"/>
  <c r="V118" i="16" s="1"/>
  <c r="W118" i="16" s="1"/>
  <c r="AQ119" i="16"/>
  <c r="AA119" i="16"/>
  <c r="AB119" i="16" s="1"/>
  <c r="AC119" i="16" s="1"/>
  <c r="K119" i="16"/>
  <c r="L119" i="16" s="1"/>
  <c r="M119" i="16" s="1"/>
  <c r="N119" i="16" s="1"/>
  <c r="O119" i="16" s="1"/>
  <c r="P119" i="16" s="1"/>
  <c r="Q119" i="16" s="1"/>
  <c r="R119" i="16" s="1"/>
  <c r="S119" i="16" s="1"/>
  <c r="T119" i="16" s="1"/>
  <c r="U119" i="16" s="1"/>
  <c r="V119" i="16" s="1"/>
  <c r="W119" i="16" s="1"/>
  <c r="AD119" i="16"/>
  <c r="AE119" i="16" s="1"/>
  <c r="AF119" i="16" s="1"/>
  <c r="AG119" i="16" s="1"/>
  <c r="AH119" i="16" s="1"/>
  <c r="AI119" i="16" s="1"/>
  <c r="AJ119" i="16" s="1"/>
  <c r="AK119" i="16" s="1"/>
  <c r="AL119" i="16" s="1"/>
  <c r="AM119" i="16" s="1"/>
  <c r="AN119" i="16" s="1"/>
  <c r="AO119" i="16" s="1"/>
  <c r="AP119" i="16" s="1"/>
  <c r="Z119" i="16"/>
  <c r="J119" i="16"/>
  <c r="S124" i="16"/>
  <c r="T124" i="16" s="1"/>
  <c r="U124" i="16" s="1"/>
  <c r="V124" i="16" s="1"/>
  <c r="W124" i="16" s="1"/>
  <c r="K124" i="16"/>
  <c r="L124" i="16" s="1"/>
  <c r="M124" i="16" s="1"/>
  <c r="N124" i="16" s="1"/>
  <c r="O124" i="16" s="1"/>
  <c r="P124" i="16" s="1"/>
  <c r="Q124" i="16" s="1"/>
  <c r="R124" i="16" s="1"/>
  <c r="AN124" i="16"/>
  <c r="AO124" i="16" s="1"/>
  <c r="AP124" i="16" s="1"/>
  <c r="AQ124" i="16" s="1"/>
  <c r="AA126" i="16"/>
  <c r="AB126" i="16" s="1"/>
  <c r="AC126" i="16" s="1"/>
  <c r="AD126" i="16" s="1"/>
  <c r="AE126" i="16" s="1"/>
  <c r="AF126" i="16" s="1"/>
  <c r="AG126" i="16" s="1"/>
  <c r="AH126" i="16" s="1"/>
  <c r="AI126" i="16" s="1"/>
  <c r="AJ126" i="16" s="1"/>
  <c r="AK126" i="16" s="1"/>
  <c r="AL126" i="16" s="1"/>
  <c r="AM126" i="16" s="1"/>
  <c r="AN126" i="16" s="1"/>
  <c r="AO126" i="16" s="1"/>
  <c r="AP126" i="16" s="1"/>
  <c r="AQ126" i="16" s="1"/>
  <c r="AM127" i="16"/>
  <c r="AN127" i="16" s="1"/>
  <c r="AO127" i="16" s="1"/>
  <c r="AP127" i="16"/>
  <c r="AQ127" i="16" s="1"/>
  <c r="Z127" i="16"/>
  <c r="AA127" i="16" s="1"/>
  <c r="AB127" i="16" s="1"/>
  <c r="AC127" i="16" s="1"/>
  <c r="AD127" i="16" s="1"/>
  <c r="AE127" i="16" s="1"/>
  <c r="AF127" i="16" s="1"/>
  <c r="AG127" i="16" s="1"/>
  <c r="AH127" i="16" s="1"/>
  <c r="AI127" i="16" s="1"/>
  <c r="AJ127" i="16" s="1"/>
  <c r="AK127" i="16" s="1"/>
  <c r="AL127" i="16" s="1"/>
  <c r="J127" i="16"/>
  <c r="K127" i="16" s="1"/>
  <c r="L127" i="16" s="1"/>
  <c r="M127" i="16" s="1"/>
  <c r="N127" i="16" s="1"/>
  <c r="O127" i="16" s="1"/>
  <c r="P127" i="16" s="1"/>
  <c r="Q127" i="16" s="1"/>
  <c r="R127" i="16" s="1"/>
  <c r="S127" i="16" s="1"/>
  <c r="T127" i="16" s="1"/>
  <c r="O132" i="16"/>
  <c r="P132" i="16" s="1"/>
  <c r="Q132" i="16" s="1"/>
  <c r="R132" i="16" s="1"/>
  <c r="S132" i="16" s="1"/>
  <c r="T132" i="16" s="1"/>
  <c r="U132" i="16" s="1"/>
  <c r="V132" i="16" s="1"/>
  <c r="W132" i="16" s="1"/>
  <c r="K132" i="16"/>
  <c r="L132" i="16" s="1"/>
  <c r="M132" i="16" s="1"/>
  <c r="N132" i="16" s="1"/>
  <c r="K134" i="16"/>
  <c r="L134" i="16" s="1"/>
  <c r="M134" i="16" s="1"/>
  <c r="N134" i="16" s="1"/>
  <c r="O134" i="16" s="1"/>
  <c r="P134" i="16" s="1"/>
  <c r="Q134" i="16" s="1"/>
  <c r="R134" i="16" s="1"/>
  <c r="S134" i="16" s="1"/>
  <c r="T134" i="16" s="1"/>
  <c r="U134" i="16" s="1"/>
  <c r="V134" i="16" s="1"/>
  <c r="W134" i="16" s="1"/>
  <c r="Z135" i="16"/>
  <c r="AA135" i="16" s="1"/>
  <c r="AB135" i="16" s="1"/>
  <c r="AC135" i="16" s="1"/>
  <c r="AD135" i="16" s="1"/>
  <c r="AE135" i="16" s="1"/>
  <c r="J135" i="16"/>
  <c r="K135" i="16" s="1"/>
  <c r="L135" i="16" s="1"/>
  <c r="M135" i="16" s="1"/>
  <c r="N135" i="16" s="1"/>
  <c r="O135" i="16" s="1"/>
  <c r="P135" i="16" s="1"/>
  <c r="Q135" i="16" s="1"/>
  <c r="R135" i="16" s="1"/>
  <c r="S135" i="16" s="1"/>
  <c r="T135" i="16" s="1"/>
  <c r="U135" i="16" s="1"/>
  <c r="V135" i="16" s="1"/>
  <c r="W135" i="16" s="1"/>
  <c r="AF135" i="16"/>
  <c r="AG135" i="16" s="1"/>
  <c r="AH135" i="16" s="1"/>
  <c r="AI135" i="16" s="1"/>
  <c r="AJ135" i="16" s="1"/>
  <c r="AK135" i="16" s="1"/>
  <c r="AL135" i="16" s="1"/>
  <c r="AM135" i="16" s="1"/>
  <c r="AN135" i="16" s="1"/>
  <c r="AO135" i="16" s="1"/>
  <c r="AP135" i="16" s="1"/>
  <c r="AQ135" i="16" s="1"/>
  <c r="L140" i="16"/>
  <c r="M140" i="16" s="1"/>
  <c r="N140" i="16" s="1"/>
  <c r="O140" i="16" s="1"/>
  <c r="P140" i="16" s="1"/>
  <c r="Q140" i="16" s="1"/>
  <c r="R140" i="16" s="1"/>
  <c r="S140" i="16" s="1"/>
  <c r="T140" i="16" s="1"/>
  <c r="U140" i="16" s="1"/>
  <c r="V140" i="16" s="1"/>
  <c r="W140" i="16" s="1"/>
  <c r="K140" i="16"/>
  <c r="K142" i="16"/>
  <c r="L142" i="16" s="1"/>
  <c r="M142" i="16" s="1"/>
  <c r="N142" i="16" s="1"/>
  <c r="O142" i="16" s="1"/>
  <c r="P142" i="16" s="1"/>
  <c r="Q142" i="16" s="1"/>
  <c r="R142" i="16" s="1"/>
  <c r="S142" i="16" s="1"/>
  <c r="T142" i="16" s="1"/>
  <c r="U142" i="16" s="1"/>
  <c r="V142" i="16" s="1"/>
  <c r="W142" i="16" s="1"/>
  <c r="AE143" i="16"/>
  <c r="AF143" i="16" s="1"/>
  <c r="AG143" i="16" s="1"/>
  <c r="AH143" i="16" s="1"/>
  <c r="AI143" i="16" s="1"/>
  <c r="AJ143" i="16" s="1"/>
  <c r="AK143" i="16" s="1"/>
  <c r="AL143" i="16" s="1"/>
  <c r="AM143" i="16" s="1"/>
  <c r="AN143" i="16" s="1"/>
  <c r="AO143" i="16" s="1"/>
  <c r="AP143" i="16" s="1"/>
  <c r="AQ143" i="16" s="1"/>
  <c r="Z143" i="16"/>
  <c r="AA143" i="16" s="1"/>
  <c r="AB143" i="16" s="1"/>
  <c r="AC143" i="16" s="1"/>
  <c r="AD143" i="16" s="1"/>
  <c r="J143" i="16"/>
  <c r="K143" i="16" s="1"/>
  <c r="L143" i="16" s="1"/>
  <c r="M143" i="16" s="1"/>
  <c r="N143" i="16" s="1"/>
  <c r="O143" i="16" s="1"/>
  <c r="P143" i="16" s="1"/>
  <c r="Q143" i="16" s="1"/>
  <c r="R143" i="16" s="1"/>
  <c r="S143" i="16" s="1"/>
  <c r="T143" i="16" s="1"/>
  <c r="U143" i="16" s="1"/>
  <c r="V143" i="16" s="1"/>
  <c r="W143" i="16" s="1"/>
  <c r="L154" i="16"/>
  <c r="M154" i="16" s="1"/>
  <c r="N154" i="16" s="1"/>
  <c r="O154" i="16" s="1"/>
  <c r="P154" i="16" s="1"/>
  <c r="Q154" i="16" s="1"/>
  <c r="R154" i="16" s="1"/>
  <c r="S154" i="16" s="1"/>
  <c r="T154" i="16" s="1"/>
  <c r="U154" i="16" s="1"/>
  <c r="V154" i="16" s="1"/>
  <c r="W154" i="16" s="1"/>
  <c r="L170" i="16"/>
  <c r="M170" i="16" s="1"/>
  <c r="N170" i="16" s="1"/>
  <c r="O170" i="16" s="1"/>
  <c r="P170" i="16" s="1"/>
  <c r="Q170" i="16" s="1"/>
  <c r="R170" i="16" s="1"/>
  <c r="S170" i="16" s="1"/>
  <c r="T170" i="16" s="1"/>
  <c r="U170" i="16" s="1"/>
  <c r="V170" i="16" s="1"/>
  <c r="W170" i="16" s="1"/>
  <c r="N180" i="16"/>
  <c r="O180" i="16" s="1"/>
  <c r="P180" i="16" s="1"/>
  <c r="Q180" i="16" s="1"/>
  <c r="R180" i="16" s="1"/>
  <c r="S180" i="16" s="1"/>
  <c r="T180" i="16" s="1"/>
  <c r="U180" i="16" s="1"/>
  <c r="V180" i="16" s="1"/>
  <c r="W180" i="16" s="1"/>
  <c r="J180" i="16"/>
  <c r="K180" i="16" s="1"/>
  <c r="Y180" i="16"/>
  <c r="Z180" i="16" s="1"/>
  <c r="AA180" i="16" s="1"/>
  <c r="AB180" i="16" s="1"/>
  <c r="AC180" i="16" s="1"/>
  <c r="AD180" i="16" s="1"/>
  <c r="AE180" i="16" s="1"/>
  <c r="AF180" i="16" s="1"/>
  <c r="AG180" i="16" s="1"/>
  <c r="AH180" i="16" s="1"/>
  <c r="AI180" i="16" s="1"/>
  <c r="AJ180" i="16" s="1"/>
  <c r="AK180" i="16" s="1"/>
  <c r="AL180" i="16" s="1"/>
  <c r="AM180" i="16" s="1"/>
  <c r="AN180" i="16" s="1"/>
  <c r="AO180" i="16" s="1"/>
  <c r="AP180" i="16" s="1"/>
  <c r="AQ180" i="16" s="1"/>
  <c r="L180" i="16"/>
  <c r="M180" i="16" s="1"/>
  <c r="J192" i="16"/>
  <c r="K192" i="16" s="1"/>
  <c r="L192" i="16" s="1"/>
  <c r="M192" i="16" s="1"/>
  <c r="N192" i="16" s="1"/>
  <c r="O192" i="16" s="1"/>
  <c r="P192" i="16" s="1"/>
  <c r="Q192" i="16" s="1"/>
  <c r="R192" i="16" s="1"/>
  <c r="S192" i="16" s="1"/>
  <c r="T192" i="16" s="1"/>
  <c r="U192" i="16" s="1"/>
  <c r="V192" i="16" s="1"/>
  <c r="W192" i="16" s="1"/>
  <c r="AJ193" i="16"/>
  <c r="AK193" i="16" s="1"/>
  <c r="AL193" i="16" s="1"/>
  <c r="AM193" i="16" s="1"/>
  <c r="AN193" i="16" s="1"/>
  <c r="AO193" i="16" s="1"/>
  <c r="AP193" i="16" s="1"/>
  <c r="AQ193" i="16" s="1"/>
  <c r="Z195" i="16"/>
  <c r="AA195" i="16" s="1"/>
  <c r="AB195" i="16" s="1"/>
  <c r="AC195" i="16" s="1"/>
  <c r="AD195" i="16" s="1"/>
  <c r="AE195" i="16" s="1"/>
  <c r="AF195" i="16" s="1"/>
  <c r="AG195" i="16" s="1"/>
  <c r="AH195" i="16" s="1"/>
  <c r="AI195" i="16" s="1"/>
  <c r="AJ195" i="16" s="1"/>
  <c r="AK195" i="16" s="1"/>
  <c r="AL195" i="16" s="1"/>
  <c r="AM195" i="16" s="1"/>
  <c r="AN195" i="16" s="1"/>
  <c r="AO195" i="16" s="1"/>
  <c r="AP195" i="16" s="1"/>
  <c r="AQ195" i="16" s="1"/>
  <c r="J195" i="16"/>
  <c r="K195" i="16" s="1"/>
  <c r="L195" i="16" s="1"/>
  <c r="M195" i="16" s="1"/>
  <c r="N195" i="16" s="1"/>
  <c r="O195" i="16" s="1"/>
  <c r="P195" i="16" s="1"/>
  <c r="Q195" i="16" s="1"/>
  <c r="R195" i="16" s="1"/>
  <c r="S195" i="16" s="1"/>
  <c r="T195" i="16" s="1"/>
  <c r="U195" i="16" s="1"/>
  <c r="V195" i="16" s="1"/>
  <c r="W195" i="16" s="1"/>
  <c r="Y195" i="16"/>
  <c r="M202" i="16"/>
  <c r="N202" i="16" s="1"/>
  <c r="O202" i="16" s="1"/>
  <c r="P202" i="16" s="1"/>
  <c r="Q202" i="16" s="1"/>
  <c r="R202" i="16" s="1"/>
  <c r="S202" i="16" s="1"/>
  <c r="T202" i="16" s="1"/>
  <c r="U202" i="16" s="1"/>
  <c r="V202" i="16" s="1"/>
  <c r="W202" i="16" s="1"/>
  <c r="Y148" i="16"/>
  <c r="Z148" i="16" s="1"/>
  <c r="AA148" i="16" s="1"/>
  <c r="AB148" i="16" s="1"/>
  <c r="AC148" i="16" s="1"/>
  <c r="AD148" i="16" s="1"/>
  <c r="AE148" i="16" s="1"/>
  <c r="AF148" i="16" s="1"/>
  <c r="AG148" i="16" s="1"/>
  <c r="AH148" i="16" s="1"/>
  <c r="AI148" i="16" s="1"/>
  <c r="AJ148" i="16" s="1"/>
  <c r="AK148" i="16" s="1"/>
  <c r="AL148" i="16" s="1"/>
  <c r="AM148" i="16" s="1"/>
  <c r="AN148" i="16" s="1"/>
  <c r="AO148" i="16" s="1"/>
  <c r="AP148" i="16" s="1"/>
  <c r="AQ148" i="16" s="1"/>
  <c r="S150" i="16"/>
  <c r="T150" i="16" s="1"/>
  <c r="U150" i="16" s="1"/>
  <c r="V150" i="16" s="1"/>
  <c r="W150" i="16" s="1"/>
  <c r="K150" i="16"/>
  <c r="L150" i="16" s="1"/>
  <c r="M150" i="16" s="1"/>
  <c r="AC150" i="16"/>
  <c r="AD150" i="16" s="1"/>
  <c r="AE150" i="16" s="1"/>
  <c r="AF150" i="16" s="1"/>
  <c r="AG150" i="16" s="1"/>
  <c r="AH150" i="16" s="1"/>
  <c r="AI150" i="16" s="1"/>
  <c r="AJ150" i="16" s="1"/>
  <c r="AK150" i="16" s="1"/>
  <c r="AL150" i="16" s="1"/>
  <c r="AM150" i="16" s="1"/>
  <c r="AN150" i="16" s="1"/>
  <c r="AO150" i="16" s="1"/>
  <c r="AP150" i="16" s="1"/>
  <c r="AQ150" i="16" s="1"/>
  <c r="J153" i="16"/>
  <c r="Y153" i="16"/>
  <c r="Z153" i="16" s="1"/>
  <c r="AD161" i="16"/>
  <c r="AE161" i="16" s="1"/>
  <c r="AF161" i="16" s="1"/>
  <c r="AG161" i="16" s="1"/>
  <c r="AH161" i="16" s="1"/>
  <c r="AI161" i="16" s="1"/>
  <c r="AJ161" i="16" s="1"/>
  <c r="AK161" i="16" s="1"/>
  <c r="AL161" i="16" s="1"/>
  <c r="AM161" i="16" s="1"/>
  <c r="AN161" i="16" s="1"/>
  <c r="AO161" i="16" s="1"/>
  <c r="AP161" i="16" s="1"/>
  <c r="AQ161" i="16" s="1"/>
  <c r="J161" i="16"/>
  <c r="Y161" i="16"/>
  <c r="Z161" i="16" s="1"/>
  <c r="AA161" i="16" s="1"/>
  <c r="AB161" i="16" s="1"/>
  <c r="AC161" i="16" s="1"/>
  <c r="Z169" i="16"/>
  <c r="AA169" i="16" s="1"/>
  <c r="AB169" i="16" s="1"/>
  <c r="AC169" i="16" s="1"/>
  <c r="AD169" i="16" s="1"/>
  <c r="AE169" i="16" s="1"/>
  <c r="AF169" i="16" s="1"/>
  <c r="AG169" i="16" s="1"/>
  <c r="AH169" i="16" s="1"/>
  <c r="AI169" i="16" s="1"/>
  <c r="AJ169" i="16" s="1"/>
  <c r="AK169" i="16" s="1"/>
  <c r="AL169" i="16" s="1"/>
  <c r="AM169" i="16" s="1"/>
  <c r="AN169" i="16" s="1"/>
  <c r="AO169" i="16" s="1"/>
  <c r="AP169" i="16" s="1"/>
  <c r="AQ169" i="16" s="1"/>
  <c r="J169" i="16"/>
  <c r="K169" i="16" s="1"/>
  <c r="L169" i="16" s="1"/>
  <c r="M169" i="16" s="1"/>
  <c r="N169" i="16" s="1"/>
  <c r="O169" i="16" s="1"/>
  <c r="P169" i="16" s="1"/>
  <c r="Q169" i="16" s="1"/>
  <c r="R169" i="16" s="1"/>
  <c r="S169" i="16" s="1"/>
  <c r="T169" i="16" s="1"/>
  <c r="U169" i="16" s="1"/>
  <c r="V169" i="16" s="1"/>
  <c r="W169" i="16" s="1"/>
  <c r="Y169" i="16"/>
  <c r="Z172" i="16"/>
  <c r="J172" i="16"/>
  <c r="K172" i="16" s="1"/>
  <c r="L172" i="16" s="1"/>
  <c r="M172" i="16" s="1"/>
  <c r="N172" i="16" s="1"/>
  <c r="O172" i="16" s="1"/>
  <c r="P172" i="16" s="1"/>
  <c r="Q172" i="16" s="1"/>
  <c r="R172" i="16" s="1"/>
  <c r="S172" i="16" s="1"/>
  <c r="T172" i="16" s="1"/>
  <c r="U172" i="16" s="1"/>
  <c r="V172" i="16" s="1"/>
  <c r="W172" i="16" s="1"/>
  <c r="AA172" i="16"/>
  <c r="AB172" i="16" s="1"/>
  <c r="AC172" i="16" s="1"/>
  <c r="AD172" i="16" s="1"/>
  <c r="AE172" i="16" s="1"/>
  <c r="AF172" i="16" s="1"/>
  <c r="AG172" i="16" s="1"/>
  <c r="AH172" i="16" s="1"/>
  <c r="AI172" i="16" s="1"/>
  <c r="AJ172" i="16" s="1"/>
  <c r="AK172" i="16" s="1"/>
  <c r="AL172" i="16" s="1"/>
  <c r="AM172" i="16" s="1"/>
  <c r="AN172" i="16" s="1"/>
  <c r="AO172" i="16" s="1"/>
  <c r="AP172" i="16" s="1"/>
  <c r="AQ172" i="16" s="1"/>
  <c r="Y172" i="16"/>
  <c r="Z181" i="16"/>
  <c r="AA181" i="16" s="1"/>
  <c r="AB181" i="16" s="1"/>
  <c r="AC181" i="16" s="1"/>
  <c r="AD181" i="16" s="1"/>
  <c r="AE181" i="16" s="1"/>
  <c r="AF181" i="16" s="1"/>
  <c r="AG181" i="16" s="1"/>
  <c r="AH181" i="16" s="1"/>
  <c r="AI181" i="16" s="1"/>
  <c r="AJ181" i="16" s="1"/>
  <c r="AK181" i="16" s="1"/>
  <c r="AL181" i="16" s="1"/>
  <c r="AM181" i="16" s="1"/>
  <c r="AN181" i="16" s="1"/>
  <c r="AO181" i="16" s="1"/>
  <c r="AP181" i="16" s="1"/>
  <c r="AQ181" i="16" s="1"/>
  <c r="J181" i="16"/>
  <c r="K181" i="16" s="1"/>
  <c r="L181" i="16" s="1"/>
  <c r="M181" i="16" s="1"/>
  <c r="N181" i="16" s="1"/>
  <c r="O181" i="16" s="1"/>
  <c r="P181" i="16" s="1"/>
  <c r="Q181" i="16" s="1"/>
  <c r="R181" i="16" s="1"/>
  <c r="S181" i="16" s="1"/>
  <c r="T181" i="16" s="1"/>
  <c r="U181" i="16" s="1"/>
  <c r="V181" i="16" s="1"/>
  <c r="W181" i="16" s="1"/>
  <c r="Y181" i="16"/>
  <c r="M185" i="16"/>
  <c r="N185" i="16" s="1"/>
  <c r="O185" i="16" s="1"/>
  <c r="P185" i="16" s="1"/>
  <c r="Q185" i="16" s="1"/>
  <c r="R185" i="16" s="1"/>
  <c r="S185" i="16" s="1"/>
  <c r="T185" i="16" s="1"/>
  <c r="U185" i="16" s="1"/>
  <c r="V185" i="16" s="1"/>
  <c r="W185" i="16" s="1"/>
  <c r="J186" i="16"/>
  <c r="L186" i="16"/>
  <c r="M186" i="16" s="1"/>
  <c r="N186" i="16" s="1"/>
  <c r="O186" i="16" s="1"/>
  <c r="P186" i="16" s="1"/>
  <c r="Q186" i="16" s="1"/>
  <c r="R186" i="16" s="1"/>
  <c r="S186" i="16" s="1"/>
  <c r="T186" i="16" s="1"/>
  <c r="U186" i="16" s="1"/>
  <c r="V186" i="16" s="1"/>
  <c r="W186" i="16" s="1"/>
  <c r="AA186" i="16"/>
  <c r="AB186" i="16" s="1"/>
  <c r="AC186" i="16" s="1"/>
  <c r="AD186" i="16" s="1"/>
  <c r="AE186" i="16" s="1"/>
  <c r="AF186" i="16" s="1"/>
  <c r="AG186" i="16" s="1"/>
  <c r="AH186" i="16" s="1"/>
  <c r="AI186" i="16" s="1"/>
  <c r="AJ186" i="16" s="1"/>
  <c r="AK186" i="16" s="1"/>
  <c r="AL186" i="16" s="1"/>
  <c r="AM186" i="16" s="1"/>
  <c r="AN186" i="16" s="1"/>
  <c r="AO186" i="16" s="1"/>
  <c r="AP186" i="16" s="1"/>
  <c r="AQ186" i="16" s="1"/>
  <c r="K186" i="16"/>
  <c r="Y186" i="16"/>
  <c r="Z186" i="16" s="1"/>
  <c r="L188" i="16"/>
  <c r="K188" i="16"/>
  <c r="J188" i="16"/>
  <c r="K223" i="16"/>
  <c r="L223" i="16" s="1"/>
  <c r="M223" i="16" s="1"/>
  <c r="N223" i="16" s="1"/>
  <c r="O223" i="16" s="1"/>
  <c r="P223" i="16" s="1"/>
  <c r="Q223" i="16" s="1"/>
  <c r="R223" i="16" s="1"/>
  <c r="S223" i="16" s="1"/>
  <c r="T223" i="16" s="1"/>
  <c r="U223" i="16" s="1"/>
  <c r="V223" i="16" s="1"/>
  <c r="W223" i="16" s="1"/>
  <c r="J223" i="16"/>
  <c r="AB88" i="16"/>
  <c r="AC88" i="16" s="1"/>
  <c r="AD88" i="16" s="1"/>
  <c r="AE88" i="16" s="1"/>
  <c r="AF88" i="16"/>
  <c r="AG88" i="16" s="1"/>
  <c r="AH88" i="16" s="1"/>
  <c r="AI88" i="16" s="1"/>
  <c r="AJ88" i="16"/>
  <c r="AK88" i="16" s="1"/>
  <c r="AL88" i="16" s="1"/>
  <c r="AM88" i="16" s="1"/>
  <c r="AN88" i="16" s="1"/>
  <c r="AO88" i="16" s="1"/>
  <c r="AP88" i="16" s="1"/>
  <c r="AQ88" i="16" s="1"/>
  <c r="AB92" i="16"/>
  <c r="AC92" i="16" s="1"/>
  <c r="AD92" i="16" s="1"/>
  <c r="AE92" i="16" s="1"/>
  <c r="AF92" i="16" s="1"/>
  <c r="AG92" i="16" s="1"/>
  <c r="AH92" i="16" s="1"/>
  <c r="AI92" i="16" s="1"/>
  <c r="AJ92" i="16" s="1"/>
  <c r="AK92" i="16" s="1"/>
  <c r="AL92" i="16" s="1"/>
  <c r="AM92" i="16" s="1"/>
  <c r="AN92" i="16" s="1"/>
  <c r="AO92" i="16" s="1"/>
  <c r="AP92" i="16" s="1"/>
  <c r="AQ92" i="16" s="1"/>
  <c r="AB96" i="16"/>
  <c r="AC96" i="16" s="1"/>
  <c r="AD96" i="16" s="1"/>
  <c r="AE96" i="16" s="1"/>
  <c r="AF96" i="16"/>
  <c r="AG96" i="16" s="1"/>
  <c r="AH96" i="16" s="1"/>
  <c r="AI96" i="16" s="1"/>
  <c r="AJ96" i="16" s="1"/>
  <c r="AK96" i="16" s="1"/>
  <c r="AL96" i="16" s="1"/>
  <c r="AM96" i="16" s="1"/>
  <c r="AN96" i="16" s="1"/>
  <c r="AO96" i="16" s="1"/>
  <c r="AP96" i="16" s="1"/>
  <c r="AQ96" i="16" s="1"/>
  <c r="M97" i="16"/>
  <c r="N97" i="16" s="1"/>
  <c r="O97" i="16" s="1"/>
  <c r="P97" i="16" s="1"/>
  <c r="Q97" i="16"/>
  <c r="R97" i="16" s="1"/>
  <c r="S97" i="16" s="1"/>
  <c r="T97" i="16" s="1"/>
  <c r="U97" i="16" s="1"/>
  <c r="V97" i="16" s="1"/>
  <c r="W97" i="16" s="1"/>
  <c r="Y97" i="16"/>
  <c r="Z97" i="16" s="1"/>
  <c r="AA97" i="16" s="1"/>
  <c r="AB97" i="16" s="1"/>
  <c r="AC97" i="16" s="1"/>
  <c r="AD97" i="16" s="1"/>
  <c r="AE97" i="16" s="1"/>
  <c r="AF97" i="16" s="1"/>
  <c r="AG97" i="16" s="1"/>
  <c r="AH97" i="16" s="1"/>
  <c r="AI97" i="16" s="1"/>
  <c r="AJ97" i="16" s="1"/>
  <c r="AK97" i="16" s="1"/>
  <c r="AL97" i="16" s="1"/>
  <c r="AM97" i="16" s="1"/>
  <c r="AN97" i="16" s="1"/>
  <c r="AO97" i="16" s="1"/>
  <c r="AP97" i="16" s="1"/>
  <c r="AQ97" i="16" s="1"/>
  <c r="AB100" i="16"/>
  <c r="AC100" i="16" s="1"/>
  <c r="AD100" i="16" s="1"/>
  <c r="AE100" i="16" s="1"/>
  <c r="AF100" i="16"/>
  <c r="AG100" i="16" s="1"/>
  <c r="AH100" i="16" s="1"/>
  <c r="AI100" i="16" s="1"/>
  <c r="AJ100" i="16"/>
  <c r="AK100" i="16" s="1"/>
  <c r="AL100" i="16" s="1"/>
  <c r="AM100" i="16" s="1"/>
  <c r="AN100" i="16" s="1"/>
  <c r="AO100" i="16" s="1"/>
  <c r="AP100" i="16" s="1"/>
  <c r="AQ100" i="16" s="1"/>
  <c r="M101" i="16"/>
  <c r="N101" i="16" s="1"/>
  <c r="O101" i="16" s="1"/>
  <c r="P101" i="16" s="1"/>
  <c r="Q101" i="16" s="1"/>
  <c r="R101" i="16" s="1"/>
  <c r="S101" i="16" s="1"/>
  <c r="T101" i="16" s="1"/>
  <c r="U101" i="16" s="1"/>
  <c r="V101" i="16" s="1"/>
  <c r="W101" i="16" s="1"/>
  <c r="Y101" i="16"/>
  <c r="Z101" i="16" s="1"/>
  <c r="AA101" i="16" s="1"/>
  <c r="AB101" i="16" s="1"/>
  <c r="AC101" i="16"/>
  <c r="AD101" i="16" s="1"/>
  <c r="AE101" i="16" s="1"/>
  <c r="AF101" i="16" s="1"/>
  <c r="AG101" i="16" s="1"/>
  <c r="AH101" i="16" s="1"/>
  <c r="AI101" i="16" s="1"/>
  <c r="AJ101" i="16" s="1"/>
  <c r="AK101" i="16" s="1"/>
  <c r="AL101" i="16" s="1"/>
  <c r="AM101" i="16" s="1"/>
  <c r="AN101" i="16" s="1"/>
  <c r="AO101" i="16" s="1"/>
  <c r="AP101" i="16" s="1"/>
  <c r="AQ101" i="16" s="1"/>
  <c r="AB104" i="16"/>
  <c r="AC104" i="16" s="1"/>
  <c r="AD104" i="16" s="1"/>
  <c r="AE104" i="16" s="1"/>
  <c r="AF104" i="16"/>
  <c r="AG104" i="16" s="1"/>
  <c r="AH104" i="16" s="1"/>
  <c r="AI104" i="16" s="1"/>
  <c r="AJ104" i="16" s="1"/>
  <c r="AK104" i="16" s="1"/>
  <c r="AL104" i="16" s="1"/>
  <c r="AM104" i="16" s="1"/>
  <c r="AN104" i="16" s="1"/>
  <c r="AO104" i="16" s="1"/>
  <c r="AP104" i="16" s="1"/>
  <c r="AQ104" i="16" s="1"/>
  <c r="M105" i="16"/>
  <c r="N105" i="16" s="1"/>
  <c r="O105" i="16" s="1"/>
  <c r="P105" i="16" s="1"/>
  <c r="Q105" i="16"/>
  <c r="R105" i="16" s="1"/>
  <c r="S105" i="16" s="1"/>
  <c r="T105" i="16" s="1"/>
  <c r="U105" i="16" s="1"/>
  <c r="V105" i="16" s="1"/>
  <c r="W105" i="16" s="1"/>
  <c r="Y105" i="16"/>
  <c r="Z105" i="16" s="1"/>
  <c r="AA105" i="16" s="1"/>
  <c r="AB105" i="16" s="1"/>
  <c r="AC105" i="16" s="1"/>
  <c r="AD105" i="16" s="1"/>
  <c r="AE105" i="16" s="1"/>
  <c r="AF105" i="16" s="1"/>
  <c r="AG105" i="16" s="1"/>
  <c r="AH105" i="16" s="1"/>
  <c r="AI105" i="16" s="1"/>
  <c r="AJ105" i="16" s="1"/>
  <c r="AK105" i="16" s="1"/>
  <c r="AL105" i="16" s="1"/>
  <c r="AM105" i="16" s="1"/>
  <c r="AN105" i="16" s="1"/>
  <c r="AO105" i="16" s="1"/>
  <c r="AP105" i="16" s="1"/>
  <c r="AQ105" i="16" s="1"/>
  <c r="AB108" i="16"/>
  <c r="AC108" i="16" s="1"/>
  <c r="AD108" i="16" s="1"/>
  <c r="AE108" i="16" s="1"/>
  <c r="AF108" i="16"/>
  <c r="AG108" i="16" s="1"/>
  <c r="AH108" i="16" s="1"/>
  <c r="AI108" i="16" s="1"/>
  <c r="AJ108" i="16"/>
  <c r="AK108" i="16" s="1"/>
  <c r="AL108" i="16" s="1"/>
  <c r="AM108" i="16" s="1"/>
  <c r="AN108" i="16" s="1"/>
  <c r="AO108" i="16" s="1"/>
  <c r="AP108" i="16" s="1"/>
  <c r="AQ108" i="16" s="1"/>
  <c r="M109" i="16"/>
  <c r="N109" i="16" s="1"/>
  <c r="O109" i="16" s="1"/>
  <c r="P109" i="16" s="1"/>
  <c r="Q109" i="16" s="1"/>
  <c r="R109" i="16" s="1"/>
  <c r="S109" i="16" s="1"/>
  <c r="T109" i="16" s="1"/>
  <c r="U109" i="16" s="1"/>
  <c r="V109" i="16" s="1"/>
  <c r="W109" i="16" s="1"/>
  <c r="Y109" i="16"/>
  <c r="Z109" i="16" s="1"/>
  <c r="AA109" i="16" s="1"/>
  <c r="AB109" i="16" s="1"/>
  <c r="AC109" i="16"/>
  <c r="AD109" i="16" s="1"/>
  <c r="AE109" i="16" s="1"/>
  <c r="AF109" i="16" s="1"/>
  <c r="AG109" i="16" s="1"/>
  <c r="AH109" i="16" s="1"/>
  <c r="AI109" i="16" s="1"/>
  <c r="AJ109" i="16" s="1"/>
  <c r="AK109" i="16" s="1"/>
  <c r="AL109" i="16" s="1"/>
  <c r="AM109" i="16" s="1"/>
  <c r="AN109" i="16" s="1"/>
  <c r="AO109" i="16" s="1"/>
  <c r="AP109" i="16" s="1"/>
  <c r="AQ109" i="16" s="1"/>
  <c r="AB112" i="16"/>
  <c r="AC112" i="16" s="1"/>
  <c r="AD112" i="16" s="1"/>
  <c r="AE112" i="16" s="1"/>
  <c r="AF112" i="16"/>
  <c r="AG112" i="16" s="1"/>
  <c r="AH112" i="16" s="1"/>
  <c r="AI112" i="16" s="1"/>
  <c r="AJ112" i="16" s="1"/>
  <c r="AK112" i="16" s="1"/>
  <c r="AL112" i="16" s="1"/>
  <c r="AM112" i="16" s="1"/>
  <c r="AN112" i="16" s="1"/>
  <c r="AO112" i="16" s="1"/>
  <c r="AP112" i="16" s="1"/>
  <c r="AQ112" i="16" s="1"/>
  <c r="M113" i="16"/>
  <c r="N113" i="16" s="1"/>
  <c r="O113" i="16" s="1"/>
  <c r="P113" i="16" s="1"/>
  <c r="Q113" i="16"/>
  <c r="R113" i="16" s="1"/>
  <c r="S113" i="16" s="1"/>
  <c r="T113" i="16" s="1"/>
  <c r="U113" i="16" s="1"/>
  <c r="V113" i="16" s="1"/>
  <c r="W113" i="16" s="1"/>
  <c r="Y113" i="16"/>
  <c r="Z113" i="16" s="1"/>
  <c r="AA113" i="16" s="1"/>
  <c r="AB113" i="16" s="1"/>
  <c r="AC113" i="16" s="1"/>
  <c r="AD113" i="16" s="1"/>
  <c r="AE113" i="16" s="1"/>
  <c r="AF113" i="16" s="1"/>
  <c r="AG113" i="16" s="1"/>
  <c r="AH113" i="16" s="1"/>
  <c r="AI113" i="16" s="1"/>
  <c r="AJ113" i="16" s="1"/>
  <c r="AK113" i="16" s="1"/>
  <c r="AL113" i="16" s="1"/>
  <c r="AM113" i="16" s="1"/>
  <c r="AN113" i="16" s="1"/>
  <c r="AO113" i="16" s="1"/>
  <c r="AP113" i="16" s="1"/>
  <c r="AQ113" i="16" s="1"/>
  <c r="AB116" i="16"/>
  <c r="AC116" i="16" s="1"/>
  <c r="AD116" i="16" s="1"/>
  <c r="AE116" i="16" s="1"/>
  <c r="AF116" i="16"/>
  <c r="AG116" i="16" s="1"/>
  <c r="AH116" i="16" s="1"/>
  <c r="AI116" i="16" s="1"/>
  <c r="AJ116" i="16"/>
  <c r="AK116" i="16" s="1"/>
  <c r="AL116" i="16" s="1"/>
  <c r="AM116" i="16" s="1"/>
  <c r="AN116" i="16" s="1"/>
  <c r="AO116" i="16" s="1"/>
  <c r="AP116" i="16" s="1"/>
  <c r="AQ116" i="16" s="1"/>
  <c r="M117" i="16"/>
  <c r="N117" i="16" s="1"/>
  <c r="O117" i="16" s="1"/>
  <c r="P117" i="16" s="1"/>
  <c r="Q117" i="16" s="1"/>
  <c r="R117" i="16" s="1"/>
  <c r="S117" i="16" s="1"/>
  <c r="T117" i="16" s="1"/>
  <c r="U117" i="16" s="1"/>
  <c r="V117" i="16" s="1"/>
  <c r="W117" i="16" s="1"/>
  <c r="Y117" i="16"/>
  <c r="Z117" i="16" s="1"/>
  <c r="AA117" i="16" s="1"/>
  <c r="AB117" i="16" s="1"/>
  <c r="AC117" i="16"/>
  <c r="AD117" i="16" s="1"/>
  <c r="AE117" i="16" s="1"/>
  <c r="AF117" i="16" s="1"/>
  <c r="AG117" i="16" s="1"/>
  <c r="AH117" i="16" s="1"/>
  <c r="AI117" i="16" s="1"/>
  <c r="AJ117" i="16" s="1"/>
  <c r="AK117" i="16" s="1"/>
  <c r="AL117" i="16" s="1"/>
  <c r="AM117" i="16" s="1"/>
  <c r="AN117" i="16" s="1"/>
  <c r="AO117" i="16" s="1"/>
  <c r="AP117" i="16" s="1"/>
  <c r="AQ117" i="16" s="1"/>
  <c r="AB120" i="16"/>
  <c r="AC120" i="16" s="1"/>
  <c r="AD120" i="16" s="1"/>
  <c r="AE120" i="16" s="1"/>
  <c r="AF120" i="16"/>
  <c r="AG120" i="16" s="1"/>
  <c r="AH120" i="16" s="1"/>
  <c r="AI120" i="16" s="1"/>
  <c r="AJ120" i="16" s="1"/>
  <c r="AK120" i="16" s="1"/>
  <c r="AL120" i="16" s="1"/>
  <c r="AM120" i="16" s="1"/>
  <c r="M121" i="16"/>
  <c r="N121" i="16" s="1"/>
  <c r="O121" i="16" s="1"/>
  <c r="P121" i="16" s="1"/>
  <c r="Q121" i="16"/>
  <c r="R121" i="16" s="1"/>
  <c r="S121" i="16" s="1"/>
  <c r="T121" i="16" s="1"/>
  <c r="U121" i="16" s="1"/>
  <c r="V121" i="16" s="1"/>
  <c r="W121" i="16" s="1"/>
  <c r="Y121" i="16"/>
  <c r="Z121" i="16" s="1"/>
  <c r="AA121" i="16" s="1"/>
  <c r="AB121" i="16" s="1"/>
  <c r="AC121" i="16" s="1"/>
  <c r="AD121" i="16" s="1"/>
  <c r="AE121" i="16" s="1"/>
  <c r="AF121" i="16" s="1"/>
  <c r="AG121" i="16" s="1"/>
  <c r="AH121" i="16" s="1"/>
  <c r="AI121" i="16" s="1"/>
  <c r="AJ121" i="16" s="1"/>
  <c r="AK121" i="16" s="1"/>
  <c r="AL121" i="16" s="1"/>
  <c r="AM121" i="16" s="1"/>
  <c r="AN121" i="16" s="1"/>
  <c r="AO121" i="16" s="1"/>
  <c r="AP121" i="16" s="1"/>
  <c r="AQ121" i="16" s="1"/>
  <c r="AB124" i="16"/>
  <c r="AC124" i="16" s="1"/>
  <c r="AD124" i="16" s="1"/>
  <c r="AE124" i="16" s="1"/>
  <c r="AF124" i="16"/>
  <c r="AG124" i="16" s="1"/>
  <c r="AH124" i="16" s="1"/>
  <c r="AI124" i="16" s="1"/>
  <c r="AJ124" i="16"/>
  <c r="AK124" i="16" s="1"/>
  <c r="AL124" i="16" s="1"/>
  <c r="AM124" i="16" s="1"/>
  <c r="M125" i="16"/>
  <c r="N125" i="16" s="1"/>
  <c r="O125" i="16" s="1"/>
  <c r="P125" i="16" s="1"/>
  <c r="Q125" i="16" s="1"/>
  <c r="R125" i="16" s="1"/>
  <c r="S125" i="16" s="1"/>
  <c r="T125" i="16" s="1"/>
  <c r="U125" i="16" s="1"/>
  <c r="V125" i="16" s="1"/>
  <c r="W125" i="16" s="1"/>
  <c r="Y125" i="16"/>
  <c r="Z125" i="16" s="1"/>
  <c r="AA125" i="16" s="1"/>
  <c r="AB125" i="16" s="1"/>
  <c r="AC125" i="16"/>
  <c r="AD125" i="16" s="1"/>
  <c r="AE125" i="16" s="1"/>
  <c r="AF125" i="16" s="1"/>
  <c r="AG125" i="16" s="1"/>
  <c r="AH125" i="16" s="1"/>
  <c r="AI125" i="16" s="1"/>
  <c r="AJ125" i="16" s="1"/>
  <c r="AK125" i="16" s="1"/>
  <c r="AL125" i="16" s="1"/>
  <c r="AM125" i="16" s="1"/>
  <c r="AN125" i="16" s="1"/>
  <c r="AO125" i="16" s="1"/>
  <c r="AP125" i="16" s="1"/>
  <c r="AQ125" i="16" s="1"/>
  <c r="AB128" i="16"/>
  <c r="AC128" i="16" s="1"/>
  <c r="AD128" i="16" s="1"/>
  <c r="AE128" i="16" s="1"/>
  <c r="AF128" i="16"/>
  <c r="AG128" i="16" s="1"/>
  <c r="AH128" i="16" s="1"/>
  <c r="AI128" i="16" s="1"/>
  <c r="AJ128" i="16" s="1"/>
  <c r="AK128" i="16" s="1"/>
  <c r="AL128" i="16" s="1"/>
  <c r="AM128" i="16" s="1"/>
  <c r="AN128" i="16" s="1"/>
  <c r="AO128" i="16" s="1"/>
  <c r="AP128" i="16" s="1"/>
  <c r="AQ128" i="16" s="1"/>
  <c r="M129" i="16"/>
  <c r="N129" i="16" s="1"/>
  <c r="O129" i="16" s="1"/>
  <c r="P129" i="16" s="1"/>
  <c r="Q129" i="16"/>
  <c r="R129" i="16" s="1"/>
  <c r="S129" i="16" s="1"/>
  <c r="T129" i="16" s="1"/>
  <c r="U129" i="16" s="1"/>
  <c r="V129" i="16" s="1"/>
  <c r="W129" i="16" s="1"/>
  <c r="Y129" i="16"/>
  <c r="Z129" i="16" s="1"/>
  <c r="AA129" i="16" s="1"/>
  <c r="AB129" i="16" s="1"/>
  <c r="AC129" i="16" s="1"/>
  <c r="AD129" i="16" s="1"/>
  <c r="AE129" i="16" s="1"/>
  <c r="AF129" i="16" s="1"/>
  <c r="AG129" i="16" s="1"/>
  <c r="AH129" i="16" s="1"/>
  <c r="AI129" i="16" s="1"/>
  <c r="AJ129" i="16" s="1"/>
  <c r="AK129" i="16" s="1"/>
  <c r="AL129" i="16" s="1"/>
  <c r="AM129" i="16" s="1"/>
  <c r="AN129" i="16" s="1"/>
  <c r="AO129" i="16" s="1"/>
  <c r="AP129" i="16" s="1"/>
  <c r="AQ129" i="16" s="1"/>
  <c r="AB132" i="16"/>
  <c r="AC132" i="16" s="1"/>
  <c r="AD132" i="16" s="1"/>
  <c r="AE132" i="16" s="1"/>
  <c r="AF132" i="16"/>
  <c r="AG132" i="16" s="1"/>
  <c r="AH132" i="16" s="1"/>
  <c r="AI132" i="16" s="1"/>
  <c r="AJ132" i="16"/>
  <c r="AK132" i="16" s="1"/>
  <c r="AL132" i="16" s="1"/>
  <c r="AM132" i="16" s="1"/>
  <c r="AN132" i="16" s="1"/>
  <c r="AO132" i="16" s="1"/>
  <c r="AP132" i="16" s="1"/>
  <c r="AQ132" i="16" s="1"/>
  <c r="M133" i="16"/>
  <c r="N133" i="16" s="1"/>
  <c r="O133" i="16" s="1"/>
  <c r="P133" i="16" s="1"/>
  <c r="Q133" i="16" s="1"/>
  <c r="R133" i="16" s="1"/>
  <c r="S133" i="16" s="1"/>
  <c r="T133" i="16" s="1"/>
  <c r="U133" i="16" s="1"/>
  <c r="V133" i="16" s="1"/>
  <c r="W133" i="16" s="1"/>
  <c r="Y133" i="16"/>
  <c r="Z133" i="16" s="1"/>
  <c r="AA133" i="16" s="1"/>
  <c r="AB133" i="16" s="1"/>
  <c r="AC133" i="16"/>
  <c r="AD133" i="16" s="1"/>
  <c r="AE133" i="16" s="1"/>
  <c r="AF133" i="16" s="1"/>
  <c r="AG133" i="16" s="1"/>
  <c r="AH133" i="16" s="1"/>
  <c r="AI133" i="16" s="1"/>
  <c r="AJ133" i="16" s="1"/>
  <c r="AK133" i="16" s="1"/>
  <c r="AL133" i="16" s="1"/>
  <c r="AM133" i="16" s="1"/>
  <c r="AN133" i="16" s="1"/>
  <c r="AO133" i="16" s="1"/>
  <c r="AP133" i="16" s="1"/>
  <c r="AQ133" i="16" s="1"/>
  <c r="AB136" i="16"/>
  <c r="AC136" i="16" s="1"/>
  <c r="AD136" i="16" s="1"/>
  <c r="AE136" i="16" s="1"/>
  <c r="AF136" i="16"/>
  <c r="AG136" i="16" s="1"/>
  <c r="AH136" i="16" s="1"/>
  <c r="AI136" i="16" s="1"/>
  <c r="AJ136" i="16" s="1"/>
  <c r="AK136" i="16" s="1"/>
  <c r="AL136" i="16" s="1"/>
  <c r="AM136" i="16" s="1"/>
  <c r="AN136" i="16" s="1"/>
  <c r="AO136" i="16" s="1"/>
  <c r="AP136" i="16" s="1"/>
  <c r="AQ136" i="16" s="1"/>
  <c r="M137" i="16"/>
  <c r="N137" i="16" s="1"/>
  <c r="O137" i="16" s="1"/>
  <c r="P137" i="16" s="1"/>
  <c r="Q137" i="16"/>
  <c r="R137" i="16" s="1"/>
  <c r="S137" i="16" s="1"/>
  <c r="T137" i="16" s="1"/>
  <c r="U137" i="16" s="1"/>
  <c r="V137" i="16" s="1"/>
  <c r="W137" i="16" s="1"/>
  <c r="Y137" i="16"/>
  <c r="Z137" i="16" s="1"/>
  <c r="AA137" i="16" s="1"/>
  <c r="AB137" i="16" s="1"/>
  <c r="AC137" i="16" s="1"/>
  <c r="AD137" i="16" s="1"/>
  <c r="AE137" i="16" s="1"/>
  <c r="AF137" i="16" s="1"/>
  <c r="AG137" i="16" s="1"/>
  <c r="AH137" i="16" s="1"/>
  <c r="AI137" i="16" s="1"/>
  <c r="AJ137" i="16" s="1"/>
  <c r="AK137" i="16" s="1"/>
  <c r="AL137" i="16" s="1"/>
  <c r="AM137" i="16" s="1"/>
  <c r="AN137" i="16" s="1"/>
  <c r="AO137" i="16" s="1"/>
  <c r="AP137" i="16" s="1"/>
  <c r="AQ137" i="16" s="1"/>
  <c r="AB140" i="16"/>
  <c r="AC140" i="16" s="1"/>
  <c r="AD140" i="16" s="1"/>
  <c r="AE140" i="16" s="1"/>
  <c r="AF140" i="16"/>
  <c r="AG140" i="16" s="1"/>
  <c r="AH140" i="16" s="1"/>
  <c r="AI140" i="16" s="1"/>
  <c r="AJ140" i="16"/>
  <c r="AK140" i="16" s="1"/>
  <c r="AL140" i="16" s="1"/>
  <c r="AM140" i="16" s="1"/>
  <c r="AN140" i="16" s="1"/>
  <c r="AO140" i="16" s="1"/>
  <c r="AP140" i="16" s="1"/>
  <c r="AQ140" i="16" s="1"/>
  <c r="M141" i="16"/>
  <c r="N141" i="16" s="1"/>
  <c r="O141" i="16" s="1"/>
  <c r="P141" i="16" s="1"/>
  <c r="Q141" i="16" s="1"/>
  <c r="R141" i="16" s="1"/>
  <c r="S141" i="16" s="1"/>
  <c r="T141" i="16" s="1"/>
  <c r="U141" i="16" s="1"/>
  <c r="V141" i="16" s="1"/>
  <c r="W141" i="16" s="1"/>
  <c r="Y141" i="16"/>
  <c r="Z141" i="16" s="1"/>
  <c r="AA141" i="16" s="1"/>
  <c r="AB141" i="16" s="1"/>
  <c r="AC141" i="16"/>
  <c r="AD141" i="16" s="1"/>
  <c r="AE141" i="16" s="1"/>
  <c r="AF141" i="16" s="1"/>
  <c r="AG141" i="16" s="1"/>
  <c r="AH141" i="16" s="1"/>
  <c r="AI141" i="16" s="1"/>
  <c r="AJ141" i="16" s="1"/>
  <c r="AK141" i="16" s="1"/>
  <c r="AL141" i="16" s="1"/>
  <c r="AM141" i="16" s="1"/>
  <c r="AN141" i="16" s="1"/>
  <c r="AO141" i="16" s="1"/>
  <c r="AP141" i="16" s="1"/>
  <c r="AQ141" i="16" s="1"/>
  <c r="AB144" i="16"/>
  <c r="AC144" i="16" s="1"/>
  <c r="AD144" i="16" s="1"/>
  <c r="AE144" i="16" s="1"/>
  <c r="AF144" i="16" s="1"/>
  <c r="AG144" i="16" s="1"/>
  <c r="AH144" i="16" s="1"/>
  <c r="AI144" i="16" s="1"/>
  <c r="AJ144" i="16" s="1"/>
  <c r="AK144" i="16" s="1"/>
  <c r="AL144" i="16" s="1"/>
  <c r="AM144" i="16" s="1"/>
  <c r="AN144" i="16" s="1"/>
  <c r="AO144" i="16" s="1"/>
  <c r="AP144" i="16" s="1"/>
  <c r="AQ144" i="16" s="1"/>
  <c r="AA146" i="16"/>
  <c r="AB146" i="16" s="1"/>
  <c r="AC146" i="16" s="1"/>
  <c r="AD146" i="16" s="1"/>
  <c r="AE146" i="16" s="1"/>
  <c r="AF146" i="16" s="1"/>
  <c r="AG146" i="16" s="1"/>
  <c r="AH146" i="16" s="1"/>
  <c r="AI146" i="16" s="1"/>
  <c r="AJ146" i="16" s="1"/>
  <c r="AK146" i="16" s="1"/>
  <c r="AL146" i="16" s="1"/>
  <c r="AM146" i="16" s="1"/>
  <c r="AN146" i="16" s="1"/>
  <c r="AO146" i="16" s="1"/>
  <c r="AP146" i="16" s="1"/>
  <c r="AQ146" i="16" s="1"/>
  <c r="J147" i="16"/>
  <c r="K147" i="16" s="1"/>
  <c r="L147" i="16" s="1"/>
  <c r="M147" i="16" s="1"/>
  <c r="N147" i="16" s="1"/>
  <c r="O147" i="16" s="1"/>
  <c r="P147" i="16" s="1"/>
  <c r="Q147" i="16" s="1"/>
  <c r="R147" i="16" s="1"/>
  <c r="S147" i="16" s="1"/>
  <c r="T147" i="16" s="1"/>
  <c r="U147" i="16" s="1"/>
  <c r="V147" i="16" s="1"/>
  <c r="W147" i="16" s="1"/>
  <c r="J148" i="16"/>
  <c r="K148" i="16" s="1"/>
  <c r="L148" i="16" s="1"/>
  <c r="M148" i="16" s="1"/>
  <c r="N148" i="16" s="1"/>
  <c r="O148" i="16"/>
  <c r="P148" i="16" s="1"/>
  <c r="Q148" i="16" s="1"/>
  <c r="R148" i="16" s="1"/>
  <c r="S148" i="16" s="1"/>
  <c r="T148" i="16" s="1"/>
  <c r="U148" i="16" s="1"/>
  <c r="V148" i="16" s="1"/>
  <c r="W148" i="16" s="1"/>
  <c r="N150" i="16"/>
  <c r="O150" i="16" s="1"/>
  <c r="P150" i="16" s="1"/>
  <c r="Q150" i="16" s="1"/>
  <c r="R150" i="16" s="1"/>
  <c r="Y150" i="16"/>
  <c r="Z150" i="16" s="1"/>
  <c r="AA150" i="16" s="1"/>
  <c r="AB150" i="16" s="1"/>
  <c r="K153" i="16"/>
  <c r="L153" i="16" s="1"/>
  <c r="M153" i="16" s="1"/>
  <c r="N153" i="16" s="1"/>
  <c r="O153" i="16" s="1"/>
  <c r="P153" i="16" s="1"/>
  <c r="Q153" i="16" s="1"/>
  <c r="R153" i="16" s="1"/>
  <c r="S153" i="16" s="1"/>
  <c r="T153" i="16" s="1"/>
  <c r="U153" i="16" s="1"/>
  <c r="V153" i="16" s="1"/>
  <c r="W153" i="16" s="1"/>
  <c r="AA153" i="16"/>
  <c r="AB153" i="16" s="1"/>
  <c r="AC153" i="16" s="1"/>
  <c r="AD153" i="16" s="1"/>
  <c r="AE153" i="16" s="1"/>
  <c r="AF153" i="16" s="1"/>
  <c r="AG153" i="16" s="1"/>
  <c r="AH153" i="16" s="1"/>
  <c r="AI153" i="16" s="1"/>
  <c r="AJ153" i="16" s="1"/>
  <c r="AK153" i="16" s="1"/>
  <c r="AL153" i="16" s="1"/>
  <c r="AM153" i="16" s="1"/>
  <c r="AN153" i="16" s="1"/>
  <c r="AO153" i="16" s="1"/>
  <c r="AP153" i="16" s="1"/>
  <c r="AQ153" i="16" s="1"/>
  <c r="Z154" i="16"/>
  <c r="AA154" i="16" s="1"/>
  <c r="AB154" i="16" s="1"/>
  <c r="AC154" i="16" s="1"/>
  <c r="AD154" i="16" s="1"/>
  <c r="AE154" i="16" s="1"/>
  <c r="J154" i="16"/>
  <c r="K154" i="16" s="1"/>
  <c r="AF154" i="16"/>
  <c r="AG154" i="16" s="1"/>
  <c r="AH154" i="16" s="1"/>
  <c r="AI154" i="16" s="1"/>
  <c r="AJ154" i="16" s="1"/>
  <c r="AK154" i="16" s="1"/>
  <c r="AL154" i="16" s="1"/>
  <c r="AM154" i="16" s="1"/>
  <c r="AN154" i="16" s="1"/>
  <c r="AO154" i="16" s="1"/>
  <c r="AP154" i="16" s="1"/>
  <c r="AQ154" i="16" s="1"/>
  <c r="L159" i="16"/>
  <c r="M159" i="16" s="1"/>
  <c r="N159" i="16" s="1"/>
  <c r="O159" i="16" s="1"/>
  <c r="P159" i="16" s="1"/>
  <c r="Q159" i="16" s="1"/>
  <c r="R159" i="16" s="1"/>
  <c r="S159" i="16" s="1"/>
  <c r="T159" i="16" s="1"/>
  <c r="U159" i="16" s="1"/>
  <c r="V159" i="16" s="1"/>
  <c r="W159" i="16" s="1"/>
  <c r="K159" i="16"/>
  <c r="K161" i="16"/>
  <c r="L161" i="16" s="1"/>
  <c r="M161" i="16" s="1"/>
  <c r="N161" i="16" s="1"/>
  <c r="O161" i="16" s="1"/>
  <c r="P161" i="16" s="1"/>
  <c r="Q161" i="16" s="1"/>
  <c r="R161" i="16" s="1"/>
  <c r="S161" i="16" s="1"/>
  <c r="T161" i="16" s="1"/>
  <c r="U161" i="16" s="1"/>
  <c r="V161" i="16" s="1"/>
  <c r="W161" i="16" s="1"/>
  <c r="AE162" i="16"/>
  <c r="AF162" i="16" s="1"/>
  <c r="AG162" i="16" s="1"/>
  <c r="AH162" i="16" s="1"/>
  <c r="AI162" i="16" s="1"/>
  <c r="AJ162" i="16" s="1"/>
  <c r="AK162" i="16" s="1"/>
  <c r="AL162" i="16" s="1"/>
  <c r="AM162" i="16" s="1"/>
  <c r="AN162" i="16" s="1"/>
  <c r="AO162" i="16" s="1"/>
  <c r="AP162" i="16" s="1"/>
  <c r="AQ162" i="16" s="1"/>
  <c r="Z162" i="16"/>
  <c r="AA162" i="16" s="1"/>
  <c r="AB162" i="16" s="1"/>
  <c r="AC162" i="16" s="1"/>
  <c r="AD162" i="16" s="1"/>
  <c r="J162" i="16"/>
  <c r="K162" i="16" s="1"/>
  <c r="L162" i="16" s="1"/>
  <c r="M162" i="16" s="1"/>
  <c r="N162" i="16" s="1"/>
  <c r="O162" i="16" s="1"/>
  <c r="P162" i="16" s="1"/>
  <c r="Q162" i="16" s="1"/>
  <c r="R162" i="16" s="1"/>
  <c r="S162" i="16" s="1"/>
  <c r="T162" i="16" s="1"/>
  <c r="U162" i="16" s="1"/>
  <c r="V162" i="16" s="1"/>
  <c r="W162" i="16" s="1"/>
  <c r="K167" i="16"/>
  <c r="L167" i="16" s="1"/>
  <c r="M167" i="16" s="1"/>
  <c r="N167" i="16" s="1"/>
  <c r="O167" i="16" s="1"/>
  <c r="P167" i="16" s="1"/>
  <c r="Q167" i="16" s="1"/>
  <c r="R167" i="16" s="1"/>
  <c r="S167" i="16" s="1"/>
  <c r="T167" i="16" s="1"/>
  <c r="U167" i="16" s="1"/>
  <c r="V167" i="16" s="1"/>
  <c r="W167" i="16" s="1"/>
  <c r="M188" i="16"/>
  <c r="N188" i="16" s="1"/>
  <c r="O188" i="16" s="1"/>
  <c r="P188" i="16" s="1"/>
  <c r="Q188" i="16" s="1"/>
  <c r="R188" i="16" s="1"/>
  <c r="S188" i="16" s="1"/>
  <c r="T188" i="16" s="1"/>
  <c r="U188" i="16" s="1"/>
  <c r="V188" i="16" s="1"/>
  <c r="W188" i="16" s="1"/>
  <c r="L199" i="16"/>
  <c r="M199" i="16" s="1"/>
  <c r="N199" i="16" s="1"/>
  <c r="O199" i="16" s="1"/>
  <c r="P199" i="16" s="1"/>
  <c r="Q199" i="16" s="1"/>
  <c r="R199" i="16" s="1"/>
  <c r="S199" i="16" s="1"/>
  <c r="T199" i="16" s="1"/>
  <c r="U199" i="16" s="1"/>
  <c r="V199" i="16" s="1"/>
  <c r="W199" i="16" s="1"/>
  <c r="J199" i="16"/>
  <c r="Z202" i="16"/>
  <c r="AA202" i="16" s="1"/>
  <c r="AB202" i="16" s="1"/>
  <c r="AC202" i="16" s="1"/>
  <c r="AD202" i="16" s="1"/>
  <c r="AE202" i="16" s="1"/>
  <c r="AF202" i="16" s="1"/>
  <c r="AG202" i="16" s="1"/>
  <c r="AH202" i="16" s="1"/>
  <c r="AI202" i="16" s="1"/>
  <c r="AJ202" i="16" s="1"/>
  <c r="AK202" i="16" s="1"/>
  <c r="AL202" i="16" s="1"/>
  <c r="AM202" i="16" s="1"/>
  <c r="AN202" i="16" s="1"/>
  <c r="AO202" i="16" s="1"/>
  <c r="AP202" i="16" s="1"/>
  <c r="AQ202" i="16" s="1"/>
  <c r="J202" i="16"/>
  <c r="K202" i="16" s="1"/>
  <c r="L202" i="16" s="1"/>
  <c r="Y202" i="16"/>
  <c r="O204" i="16"/>
  <c r="P204" i="16" s="1"/>
  <c r="Q204" i="16" s="1"/>
  <c r="R204" i="16" s="1"/>
  <c r="S204" i="16" s="1"/>
  <c r="T204" i="16" s="1"/>
  <c r="U204" i="16" s="1"/>
  <c r="V204" i="16" s="1"/>
  <c r="W204" i="16" s="1"/>
  <c r="J204" i="16"/>
  <c r="K204" i="16" s="1"/>
  <c r="L204" i="16" s="1"/>
  <c r="M204" i="16" s="1"/>
  <c r="N204" i="16" s="1"/>
  <c r="AF152" i="16"/>
  <c r="AF160" i="16"/>
  <c r="AG160" i="16" s="1"/>
  <c r="AH160" i="16" s="1"/>
  <c r="AI160" i="16" s="1"/>
  <c r="AJ160" i="16" s="1"/>
  <c r="AK160" i="16" s="1"/>
  <c r="AL160" i="16" s="1"/>
  <c r="AM160" i="16" s="1"/>
  <c r="AN160" i="16" s="1"/>
  <c r="AO160" i="16" s="1"/>
  <c r="AP160" i="16" s="1"/>
  <c r="AQ160" i="16" s="1"/>
  <c r="AF168" i="16"/>
  <c r="P174" i="16"/>
  <c r="Q174" i="16" s="1"/>
  <c r="R174" i="16" s="1"/>
  <c r="S174" i="16" s="1"/>
  <c r="T174" i="16" s="1"/>
  <c r="L174" i="16"/>
  <c r="M174" i="16" s="1"/>
  <c r="N174" i="16" s="1"/>
  <c r="O174" i="16" s="1"/>
  <c r="Y175" i="16"/>
  <c r="M175" i="16"/>
  <c r="N175" i="16" s="1"/>
  <c r="O175" i="16" s="1"/>
  <c r="P175" i="16" s="1"/>
  <c r="Q175" i="16" s="1"/>
  <c r="R175" i="16" s="1"/>
  <c r="S175" i="16" s="1"/>
  <c r="T175" i="16" s="1"/>
  <c r="U175" i="16" s="1"/>
  <c r="V175" i="16" s="1"/>
  <c r="W175" i="16" s="1"/>
  <c r="AA177" i="16"/>
  <c r="AB177" i="16" s="1"/>
  <c r="AC177" i="16" s="1"/>
  <c r="AD177" i="16" s="1"/>
  <c r="AE177" i="16" s="1"/>
  <c r="AF177" i="16" s="1"/>
  <c r="AG177" i="16" s="1"/>
  <c r="AH177" i="16" s="1"/>
  <c r="AI177" i="16" s="1"/>
  <c r="AJ177" i="16" s="1"/>
  <c r="AK177" i="16" s="1"/>
  <c r="AL177" i="16" s="1"/>
  <c r="AM177" i="16" s="1"/>
  <c r="AN177" i="16" s="1"/>
  <c r="AO177" i="16" s="1"/>
  <c r="AP177" i="16" s="1"/>
  <c r="AQ177" i="16" s="1"/>
  <c r="K177" i="16"/>
  <c r="L177" i="16" s="1"/>
  <c r="M177" i="16" s="1"/>
  <c r="Z184" i="16"/>
  <c r="AA184" i="16" s="1"/>
  <c r="AB184" i="16" s="1"/>
  <c r="J184" i="16"/>
  <c r="K184" i="16" s="1"/>
  <c r="L184" i="16" s="1"/>
  <c r="M184" i="16" s="1"/>
  <c r="N184" i="16" s="1"/>
  <c r="O184" i="16" s="1"/>
  <c r="P184" i="16" s="1"/>
  <c r="Q184" i="16" s="1"/>
  <c r="R184" i="16" s="1"/>
  <c r="S184" i="16" s="1"/>
  <c r="T184" i="16" s="1"/>
  <c r="U184" i="16" s="1"/>
  <c r="V184" i="16" s="1"/>
  <c r="W184" i="16" s="1"/>
  <c r="AC184" i="16"/>
  <c r="AD184" i="16" s="1"/>
  <c r="AE184" i="16" s="1"/>
  <c r="AF184" i="16" s="1"/>
  <c r="AG184" i="16" s="1"/>
  <c r="AH184" i="16" s="1"/>
  <c r="AI184" i="16" s="1"/>
  <c r="AJ184" i="16" s="1"/>
  <c r="AK184" i="16" s="1"/>
  <c r="AL184" i="16" s="1"/>
  <c r="AM184" i="16" s="1"/>
  <c r="AN184" i="16" s="1"/>
  <c r="AO184" i="16" s="1"/>
  <c r="AP184" i="16" s="1"/>
  <c r="AQ184" i="16" s="1"/>
  <c r="Y184" i="16"/>
  <c r="J198" i="16"/>
  <c r="K198" i="16"/>
  <c r="L198" i="16" s="1"/>
  <c r="M198" i="16" s="1"/>
  <c r="N198" i="16" s="1"/>
  <c r="O198" i="16" s="1"/>
  <c r="P198" i="16" s="1"/>
  <c r="Q198" i="16" s="1"/>
  <c r="R198" i="16" s="1"/>
  <c r="S198" i="16" s="1"/>
  <c r="T198" i="16" s="1"/>
  <c r="U198" i="16" s="1"/>
  <c r="V198" i="16" s="1"/>
  <c r="W198" i="16" s="1"/>
  <c r="Y198" i="16"/>
  <c r="Z198" i="16" s="1"/>
  <c r="AA198" i="16" s="1"/>
  <c r="AB198" i="16" s="1"/>
  <c r="AC198" i="16" s="1"/>
  <c r="AD198" i="16" s="1"/>
  <c r="AE198" i="16" s="1"/>
  <c r="AF198" i="16" s="1"/>
  <c r="AG198" i="16" s="1"/>
  <c r="AH198" i="16" s="1"/>
  <c r="AI198" i="16" s="1"/>
  <c r="AJ198" i="16" s="1"/>
  <c r="AK198" i="16" s="1"/>
  <c r="AL198" i="16" s="1"/>
  <c r="AM198" i="16" s="1"/>
  <c r="AN198" i="16" s="1"/>
  <c r="AO198" i="16" s="1"/>
  <c r="AP198" i="16" s="1"/>
  <c r="AQ198" i="16" s="1"/>
  <c r="O207" i="16"/>
  <c r="P207" i="16" s="1"/>
  <c r="Q207" i="16" s="1"/>
  <c r="K207" i="16"/>
  <c r="L207" i="16" s="1"/>
  <c r="M207" i="16" s="1"/>
  <c r="R207" i="16"/>
  <c r="S207" i="16" s="1"/>
  <c r="N207" i="16"/>
  <c r="J207" i="16"/>
  <c r="T207" i="16"/>
  <c r="U207" i="16" s="1"/>
  <c r="V207" i="16" s="1"/>
  <c r="W207" i="16" s="1"/>
  <c r="AA226" i="16"/>
  <c r="AB226" i="16" s="1"/>
  <c r="AC226" i="16" s="1"/>
  <c r="AD226" i="16" s="1"/>
  <c r="AE226" i="16" s="1"/>
  <c r="AF226" i="16" s="1"/>
  <c r="AG226" i="16" s="1"/>
  <c r="AH226" i="16" s="1"/>
  <c r="AI226" i="16" s="1"/>
  <c r="AJ226" i="16" s="1"/>
  <c r="AK226" i="16" s="1"/>
  <c r="AL226" i="16" s="1"/>
  <c r="AM226" i="16" s="1"/>
  <c r="AN226" i="16" s="1"/>
  <c r="AO226" i="16" s="1"/>
  <c r="AP226" i="16" s="1"/>
  <c r="AQ226" i="16" s="1"/>
  <c r="J226" i="16"/>
  <c r="K226" i="16" s="1"/>
  <c r="L226" i="16" s="1"/>
  <c r="M226" i="16" s="1"/>
  <c r="N226" i="16" s="1"/>
  <c r="O226" i="16" s="1"/>
  <c r="P226" i="16" s="1"/>
  <c r="Q226" i="16" s="1"/>
  <c r="R226" i="16" s="1"/>
  <c r="S226" i="16" s="1"/>
  <c r="T226" i="16" s="1"/>
  <c r="U226" i="16" s="1"/>
  <c r="V226" i="16" s="1"/>
  <c r="W226" i="16" s="1"/>
  <c r="Y226" i="16"/>
  <c r="Z226" i="16" s="1"/>
  <c r="AB147" i="16"/>
  <c r="AC147" i="16" s="1"/>
  <c r="AD147" i="16" s="1"/>
  <c r="AE147" i="16" s="1"/>
  <c r="AF147" i="16" s="1"/>
  <c r="AG147" i="16" s="1"/>
  <c r="AH147" i="16" s="1"/>
  <c r="AI147" i="16" s="1"/>
  <c r="AJ147" i="16" s="1"/>
  <c r="AK147" i="16" s="1"/>
  <c r="AL147" i="16" s="1"/>
  <c r="AM147" i="16" s="1"/>
  <c r="AN147" i="16" s="1"/>
  <c r="AO147" i="16" s="1"/>
  <c r="AP147" i="16" s="1"/>
  <c r="AQ147" i="16" s="1"/>
  <c r="AB151" i="16"/>
  <c r="AC151" i="16" s="1"/>
  <c r="AD151" i="16" s="1"/>
  <c r="AE151" i="16" s="1"/>
  <c r="AF151" i="16" s="1"/>
  <c r="AG151" i="16" s="1"/>
  <c r="AH151" i="16" s="1"/>
  <c r="AI151" i="16" s="1"/>
  <c r="AJ151" i="16" s="1"/>
  <c r="AK151" i="16" s="1"/>
  <c r="AL151" i="16" s="1"/>
  <c r="AM151" i="16" s="1"/>
  <c r="AN151" i="16" s="1"/>
  <c r="AO151" i="16" s="1"/>
  <c r="AP151" i="16" s="1"/>
  <c r="AQ151" i="16" s="1"/>
  <c r="M152" i="16"/>
  <c r="N152" i="16" s="1"/>
  <c r="O152" i="16" s="1"/>
  <c r="P152" i="16" s="1"/>
  <c r="Q152" i="16"/>
  <c r="R152" i="16" s="1"/>
  <c r="S152" i="16" s="1"/>
  <c r="T152" i="16" s="1"/>
  <c r="U152" i="16"/>
  <c r="V152" i="16" s="1"/>
  <c r="W152" i="16" s="1"/>
  <c r="Y152" i="16"/>
  <c r="Z152" i="16" s="1"/>
  <c r="AA152" i="16" s="1"/>
  <c r="AB152" i="16" s="1"/>
  <c r="AC152" i="16" s="1"/>
  <c r="AD152" i="16" s="1"/>
  <c r="AE152" i="16" s="1"/>
  <c r="AG152" i="16"/>
  <c r="AH152" i="16" s="1"/>
  <c r="AI152" i="16" s="1"/>
  <c r="AJ152" i="16" s="1"/>
  <c r="AK152" i="16" s="1"/>
  <c r="AL152" i="16" s="1"/>
  <c r="AM152" i="16" s="1"/>
  <c r="AN152" i="16" s="1"/>
  <c r="AO152" i="16" s="1"/>
  <c r="AP152" i="16" s="1"/>
  <c r="AQ152" i="16" s="1"/>
  <c r="AB155" i="16"/>
  <c r="AC155" i="16" s="1"/>
  <c r="AD155" i="16" s="1"/>
  <c r="AE155" i="16" s="1"/>
  <c r="AF155" i="16"/>
  <c r="AG155" i="16" s="1"/>
  <c r="AH155" i="16" s="1"/>
  <c r="AI155" i="16" s="1"/>
  <c r="AJ155" i="16"/>
  <c r="AK155" i="16" s="1"/>
  <c r="AL155" i="16" s="1"/>
  <c r="AM155" i="16" s="1"/>
  <c r="AN155" i="16" s="1"/>
  <c r="AO155" i="16" s="1"/>
  <c r="AP155" i="16" s="1"/>
  <c r="AQ155" i="16" s="1"/>
  <c r="M156" i="16"/>
  <c r="N156" i="16" s="1"/>
  <c r="O156" i="16" s="1"/>
  <c r="P156" i="16" s="1"/>
  <c r="Q156" i="16" s="1"/>
  <c r="R156" i="16" s="1"/>
  <c r="S156" i="16" s="1"/>
  <c r="T156" i="16" s="1"/>
  <c r="U156" i="16" s="1"/>
  <c r="V156" i="16" s="1"/>
  <c r="W156" i="16" s="1"/>
  <c r="Y156" i="16"/>
  <c r="Z156" i="16" s="1"/>
  <c r="AA156" i="16" s="1"/>
  <c r="AB156" i="16" s="1"/>
  <c r="AC156" i="16" s="1"/>
  <c r="AD156" i="16" s="1"/>
  <c r="AE156" i="16" s="1"/>
  <c r="AF156" i="16" s="1"/>
  <c r="AG156" i="16" s="1"/>
  <c r="AH156" i="16" s="1"/>
  <c r="AI156" i="16" s="1"/>
  <c r="AJ156" i="16" s="1"/>
  <c r="AK156" i="16" s="1"/>
  <c r="AL156" i="16" s="1"/>
  <c r="AM156" i="16" s="1"/>
  <c r="AN156" i="16" s="1"/>
  <c r="AO156" i="16" s="1"/>
  <c r="AP156" i="16" s="1"/>
  <c r="AQ156" i="16" s="1"/>
  <c r="AB159" i="16"/>
  <c r="AC159" i="16" s="1"/>
  <c r="AD159" i="16" s="1"/>
  <c r="AE159" i="16" s="1"/>
  <c r="AF159" i="16" s="1"/>
  <c r="AG159" i="16" s="1"/>
  <c r="AH159" i="16" s="1"/>
  <c r="AI159" i="16" s="1"/>
  <c r="AJ159" i="16" s="1"/>
  <c r="AK159" i="16" s="1"/>
  <c r="AL159" i="16" s="1"/>
  <c r="AM159" i="16" s="1"/>
  <c r="AN159" i="16" s="1"/>
  <c r="AO159" i="16" s="1"/>
  <c r="AP159" i="16" s="1"/>
  <c r="AQ159" i="16" s="1"/>
  <c r="M160" i="16"/>
  <c r="N160" i="16" s="1"/>
  <c r="O160" i="16" s="1"/>
  <c r="P160" i="16" s="1"/>
  <c r="Q160" i="16"/>
  <c r="R160" i="16" s="1"/>
  <c r="S160" i="16" s="1"/>
  <c r="T160" i="16" s="1"/>
  <c r="U160" i="16"/>
  <c r="V160" i="16" s="1"/>
  <c r="W160" i="16" s="1"/>
  <c r="Y160" i="16"/>
  <c r="Z160" i="16" s="1"/>
  <c r="AA160" i="16" s="1"/>
  <c r="AB160" i="16" s="1"/>
  <c r="AC160" i="16" s="1"/>
  <c r="AD160" i="16" s="1"/>
  <c r="AE160" i="16" s="1"/>
  <c r="AB163" i="16"/>
  <c r="AC163" i="16" s="1"/>
  <c r="AD163" i="16" s="1"/>
  <c r="AE163" i="16" s="1"/>
  <c r="AF163" i="16"/>
  <c r="AG163" i="16" s="1"/>
  <c r="AH163" i="16" s="1"/>
  <c r="AI163" i="16" s="1"/>
  <c r="AJ163" i="16"/>
  <c r="AK163" i="16" s="1"/>
  <c r="AL163" i="16" s="1"/>
  <c r="AM163" i="16" s="1"/>
  <c r="AN163" i="16" s="1"/>
  <c r="AO163" i="16" s="1"/>
  <c r="AP163" i="16" s="1"/>
  <c r="AQ163" i="16" s="1"/>
  <c r="M164" i="16"/>
  <c r="N164" i="16" s="1"/>
  <c r="O164" i="16" s="1"/>
  <c r="P164" i="16" s="1"/>
  <c r="Q164" i="16" s="1"/>
  <c r="R164" i="16" s="1"/>
  <c r="S164" i="16" s="1"/>
  <c r="T164" i="16" s="1"/>
  <c r="U164" i="16" s="1"/>
  <c r="V164" i="16" s="1"/>
  <c r="W164" i="16" s="1"/>
  <c r="Y164" i="16"/>
  <c r="Z164" i="16" s="1"/>
  <c r="AA164" i="16" s="1"/>
  <c r="AB164" i="16" s="1"/>
  <c r="AC164" i="16" s="1"/>
  <c r="AD164" i="16" s="1"/>
  <c r="AE164" i="16" s="1"/>
  <c r="AF164" i="16" s="1"/>
  <c r="AG164" i="16" s="1"/>
  <c r="AH164" i="16" s="1"/>
  <c r="AI164" i="16" s="1"/>
  <c r="AJ164" i="16" s="1"/>
  <c r="AK164" i="16" s="1"/>
  <c r="AL164" i="16" s="1"/>
  <c r="AM164" i="16" s="1"/>
  <c r="AN164" i="16" s="1"/>
  <c r="AO164" i="16" s="1"/>
  <c r="AP164" i="16" s="1"/>
  <c r="AQ164" i="16" s="1"/>
  <c r="AB167" i="16"/>
  <c r="AC167" i="16" s="1"/>
  <c r="AD167" i="16" s="1"/>
  <c r="AE167" i="16" s="1"/>
  <c r="AF167" i="16" s="1"/>
  <c r="AG167" i="16" s="1"/>
  <c r="AH167" i="16" s="1"/>
  <c r="AI167" i="16" s="1"/>
  <c r="AJ167" i="16" s="1"/>
  <c r="AK167" i="16" s="1"/>
  <c r="AL167" i="16" s="1"/>
  <c r="AM167" i="16" s="1"/>
  <c r="AN167" i="16" s="1"/>
  <c r="AO167" i="16" s="1"/>
  <c r="AP167" i="16" s="1"/>
  <c r="AQ167" i="16" s="1"/>
  <c r="M168" i="16"/>
  <c r="N168" i="16" s="1"/>
  <c r="O168" i="16" s="1"/>
  <c r="P168" i="16" s="1"/>
  <c r="Q168" i="16"/>
  <c r="R168" i="16" s="1"/>
  <c r="S168" i="16" s="1"/>
  <c r="T168" i="16" s="1"/>
  <c r="U168" i="16"/>
  <c r="V168" i="16" s="1"/>
  <c r="W168" i="16" s="1"/>
  <c r="Y168" i="16"/>
  <c r="Z168" i="16" s="1"/>
  <c r="AA168" i="16" s="1"/>
  <c r="AB168" i="16" s="1"/>
  <c r="AC168" i="16" s="1"/>
  <c r="AD168" i="16" s="1"/>
  <c r="AE168" i="16" s="1"/>
  <c r="AG168" i="16"/>
  <c r="AH168" i="16" s="1"/>
  <c r="AI168" i="16" s="1"/>
  <c r="AJ168" i="16" s="1"/>
  <c r="AK168" i="16" s="1"/>
  <c r="AL168" i="16" s="1"/>
  <c r="AM168" i="16" s="1"/>
  <c r="AN168" i="16" s="1"/>
  <c r="AO168" i="16" s="1"/>
  <c r="AP168" i="16" s="1"/>
  <c r="AQ168" i="16" s="1"/>
  <c r="Y171" i="16"/>
  <c r="Z171" i="16" s="1"/>
  <c r="AA171" i="16" s="1"/>
  <c r="AB171" i="16" s="1"/>
  <c r="AC171" i="16" s="1"/>
  <c r="AD171" i="16" s="1"/>
  <c r="AE171" i="16" s="1"/>
  <c r="AF171" i="16" s="1"/>
  <c r="AG171" i="16" s="1"/>
  <c r="AH171" i="16" s="1"/>
  <c r="AI171" i="16" s="1"/>
  <c r="AJ171" i="16" s="1"/>
  <c r="AK171" i="16" s="1"/>
  <c r="AL171" i="16" s="1"/>
  <c r="AM171" i="16" s="1"/>
  <c r="AN171" i="16" s="1"/>
  <c r="AO171" i="16" s="1"/>
  <c r="AP171" i="16" s="1"/>
  <c r="AQ171" i="16" s="1"/>
  <c r="Q171" i="16"/>
  <c r="R171" i="16" s="1"/>
  <c r="S171" i="16" s="1"/>
  <c r="T171" i="16" s="1"/>
  <c r="U171" i="16" s="1"/>
  <c r="V171" i="16" s="1"/>
  <c r="W171" i="16" s="1"/>
  <c r="M171" i="16"/>
  <c r="N171" i="16" s="1"/>
  <c r="O171" i="16" s="1"/>
  <c r="P171" i="16" s="1"/>
  <c r="AI173" i="16"/>
  <c r="AJ173" i="16" s="1"/>
  <c r="AK173" i="16" s="1"/>
  <c r="AL173" i="16" s="1"/>
  <c r="AM173" i="16" s="1"/>
  <c r="AE173" i="16"/>
  <c r="AF173" i="16" s="1"/>
  <c r="AG173" i="16" s="1"/>
  <c r="AA173" i="16"/>
  <c r="AB173" i="16" s="1"/>
  <c r="K173" i="16"/>
  <c r="L173" i="16" s="1"/>
  <c r="AC173" i="16"/>
  <c r="AD173" i="16" s="1"/>
  <c r="AH173" i="16"/>
  <c r="AN173" i="16"/>
  <c r="AO173" i="16" s="1"/>
  <c r="AP173" i="16" s="1"/>
  <c r="AQ173" i="16" s="1"/>
  <c r="J174" i="16"/>
  <c r="K174" i="16" s="1"/>
  <c r="U174" i="16"/>
  <c r="V174" i="16" s="1"/>
  <c r="W174" i="16" s="1"/>
  <c r="J175" i="16"/>
  <c r="K175" i="16" s="1"/>
  <c r="L175" i="16" s="1"/>
  <c r="Z175" i="16"/>
  <c r="AA175" i="16" s="1"/>
  <c r="AB175" i="16" s="1"/>
  <c r="AC175" i="16" s="1"/>
  <c r="AD175" i="16" s="1"/>
  <c r="AE175" i="16" s="1"/>
  <c r="AF175" i="16" s="1"/>
  <c r="AG175" i="16" s="1"/>
  <c r="AH175" i="16" s="1"/>
  <c r="AI175" i="16" s="1"/>
  <c r="AJ175" i="16" s="1"/>
  <c r="AK175" i="16" s="1"/>
  <c r="AL175" i="16" s="1"/>
  <c r="AM175" i="16" s="1"/>
  <c r="AN175" i="16" s="1"/>
  <c r="AO175" i="16" s="1"/>
  <c r="AP175" i="16" s="1"/>
  <c r="AQ175" i="16" s="1"/>
  <c r="N177" i="16"/>
  <c r="O177" i="16" s="1"/>
  <c r="P177" i="16" s="1"/>
  <c r="Q177" i="16" s="1"/>
  <c r="R177" i="16" s="1"/>
  <c r="S177" i="16" s="1"/>
  <c r="T177" i="16" s="1"/>
  <c r="U177" i="16" s="1"/>
  <c r="V177" i="16" s="1"/>
  <c r="W177" i="16" s="1"/>
  <c r="Y177" i="16"/>
  <c r="Z177" i="16" s="1"/>
  <c r="L182" i="16"/>
  <c r="M182" i="16" s="1"/>
  <c r="N182" i="16" s="1"/>
  <c r="O182" i="16" s="1"/>
  <c r="P182" i="16" s="1"/>
  <c r="K182" i="16"/>
  <c r="Q182" i="16"/>
  <c r="R182" i="16" s="1"/>
  <c r="S182" i="16" s="1"/>
  <c r="T182" i="16" s="1"/>
  <c r="U182" i="16" s="1"/>
  <c r="V182" i="16" s="1"/>
  <c r="W182" i="16" s="1"/>
  <c r="AI185" i="16"/>
  <c r="AJ185" i="16" s="1"/>
  <c r="AK185" i="16" s="1"/>
  <c r="AL185" i="16" s="1"/>
  <c r="AM185" i="16" s="1"/>
  <c r="AN185" i="16" s="1"/>
  <c r="AO185" i="16" s="1"/>
  <c r="AP185" i="16" s="1"/>
  <c r="AQ185" i="16" s="1"/>
  <c r="Z185" i="16"/>
  <c r="AA185" i="16" s="1"/>
  <c r="AB185" i="16" s="1"/>
  <c r="AC185" i="16" s="1"/>
  <c r="AD185" i="16" s="1"/>
  <c r="AE185" i="16" s="1"/>
  <c r="J185" i="16"/>
  <c r="K185" i="16" s="1"/>
  <c r="L185" i="16" s="1"/>
  <c r="AF185" i="16"/>
  <c r="AG185" i="16" s="1"/>
  <c r="AH185" i="16" s="1"/>
  <c r="Y207" i="16"/>
  <c r="Z207" i="16" s="1"/>
  <c r="AA207" i="16" s="1"/>
  <c r="AB207" i="16" s="1"/>
  <c r="AC207" i="16" s="1"/>
  <c r="AD207" i="16" s="1"/>
  <c r="AE207" i="16" s="1"/>
  <c r="AF207" i="16" s="1"/>
  <c r="AG207" i="16" s="1"/>
  <c r="AH207" i="16" s="1"/>
  <c r="AI207" i="16" s="1"/>
  <c r="AJ207" i="16" s="1"/>
  <c r="AK207" i="16" s="1"/>
  <c r="AL207" i="16" s="1"/>
  <c r="AM207" i="16" s="1"/>
  <c r="AN207" i="16" s="1"/>
  <c r="AO207" i="16" s="1"/>
  <c r="AP207" i="16" s="1"/>
  <c r="AQ207" i="16" s="1"/>
  <c r="J231" i="16"/>
  <c r="K231" i="16" s="1"/>
  <c r="L231" i="16" s="1"/>
  <c r="M231" i="16" s="1"/>
  <c r="N231" i="16" s="1"/>
  <c r="O231" i="16" s="1"/>
  <c r="P231" i="16" s="1"/>
  <c r="Q231" i="16" s="1"/>
  <c r="R231" i="16" s="1"/>
  <c r="S231" i="16" s="1"/>
  <c r="T231" i="16" s="1"/>
  <c r="U231" i="16" s="1"/>
  <c r="V231" i="16" s="1"/>
  <c r="W231" i="16" s="1"/>
  <c r="Y231" i="16"/>
  <c r="Z231" i="16" s="1"/>
  <c r="AA231" i="16" s="1"/>
  <c r="AB231" i="16" s="1"/>
  <c r="AC231" i="16" s="1"/>
  <c r="AD231" i="16" s="1"/>
  <c r="AE231" i="16" s="1"/>
  <c r="AF231" i="16" s="1"/>
  <c r="AG231" i="16" s="1"/>
  <c r="AH231" i="16" s="1"/>
  <c r="AI231" i="16" s="1"/>
  <c r="AJ231" i="16" s="1"/>
  <c r="AK231" i="16" s="1"/>
  <c r="AL231" i="16" s="1"/>
  <c r="AM231" i="16" s="1"/>
  <c r="AN231" i="16" s="1"/>
  <c r="AO231" i="16" s="1"/>
  <c r="AP231" i="16" s="1"/>
  <c r="AQ231" i="16" s="1"/>
  <c r="O187" i="16"/>
  <c r="P187" i="16" s="1"/>
  <c r="Q187" i="16" s="1"/>
  <c r="R187" i="16" s="1"/>
  <c r="S187" i="16" s="1"/>
  <c r="T187" i="16" s="1"/>
  <c r="U187" i="16" s="1"/>
  <c r="V187" i="16" s="1"/>
  <c r="W187" i="16" s="1"/>
  <c r="K187" i="16"/>
  <c r="L187" i="16" s="1"/>
  <c r="M187" i="16" s="1"/>
  <c r="N194" i="16"/>
  <c r="J194" i="16"/>
  <c r="K194" i="16" s="1"/>
  <c r="L194" i="16" s="1"/>
  <c r="M194" i="16" s="1"/>
  <c r="N200" i="16"/>
  <c r="Y201" i="16"/>
  <c r="O203" i="16"/>
  <c r="P203" i="16" s="1"/>
  <c r="Q203" i="16" s="1"/>
  <c r="R203" i="16" s="1"/>
  <c r="S203" i="16" s="1"/>
  <c r="T203" i="16" s="1"/>
  <c r="U203" i="16" s="1"/>
  <c r="V203" i="16" s="1"/>
  <c r="W203" i="16" s="1"/>
  <c r="K203" i="16"/>
  <c r="L203" i="16" s="1"/>
  <c r="M203" i="16" s="1"/>
  <c r="K208" i="16"/>
  <c r="L208" i="16" s="1"/>
  <c r="M208" i="16" s="1"/>
  <c r="N208" i="16" s="1"/>
  <c r="O208" i="16" s="1"/>
  <c r="P208" i="16" s="1"/>
  <c r="Q208" i="16" s="1"/>
  <c r="R208" i="16" s="1"/>
  <c r="S208" i="16" s="1"/>
  <c r="T208" i="16" s="1"/>
  <c r="U208" i="16" s="1"/>
  <c r="V208" i="16" s="1"/>
  <c r="W208" i="16" s="1"/>
  <c r="L214" i="16"/>
  <c r="M214" i="16" s="1"/>
  <c r="N214" i="16" s="1"/>
  <c r="O214" i="16" s="1"/>
  <c r="P214" i="16" s="1"/>
  <c r="Q214" i="16" s="1"/>
  <c r="R214" i="16" s="1"/>
  <c r="S214" i="16" s="1"/>
  <c r="T214" i="16" s="1"/>
  <c r="U214" i="16" s="1"/>
  <c r="V214" i="16" s="1"/>
  <c r="W214" i="16" s="1"/>
  <c r="J217" i="16"/>
  <c r="L217" i="16"/>
  <c r="M217" i="16" s="1"/>
  <c r="N217" i="16" s="1"/>
  <c r="O217" i="16" s="1"/>
  <c r="P217" i="16" s="1"/>
  <c r="Q217" i="16" s="1"/>
  <c r="R217" i="16" s="1"/>
  <c r="S217" i="16" s="1"/>
  <c r="T217" i="16" s="1"/>
  <c r="U217" i="16" s="1"/>
  <c r="V217" i="16" s="1"/>
  <c r="W217" i="16" s="1"/>
  <c r="K217" i="16"/>
  <c r="Y220" i="16"/>
  <c r="M220" i="16"/>
  <c r="N220" i="16" s="1"/>
  <c r="O220" i="16" s="1"/>
  <c r="P220" i="16" s="1"/>
  <c r="Q220" i="16" s="1"/>
  <c r="R220" i="16" s="1"/>
  <c r="S220" i="16" s="1"/>
  <c r="T220" i="16" s="1"/>
  <c r="U220" i="16" s="1"/>
  <c r="V220" i="16" s="1"/>
  <c r="W220" i="16" s="1"/>
  <c r="K220" i="16"/>
  <c r="L220" i="16" s="1"/>
  <c r="Z220" i="16"/>
  <c r="AA220" i="16" s="1"/>
  <c r="AB220" i="16" s="1"/>
  <c r="AC220" i="16" s="1"/>
  <c r="AD220" i="16" s="1"/>
  <c r="AE220" i="16" s="1"/>
  <c r="AF220" i="16" s="1"/>
  <c r="AG220" i="16" s="1"/>
  <c r="AH220" i="16" s="1"/>
  <c r="AI220" i="16" s="1"/>
  <c r="AJ220" i="16" s="1"/>
  <c r="AK220" i="16" s="1"/>
  <c r="AL220" i="16" s="1"/>
  <c r="AM220" i="16" s="1"/>
  <c r="AN220" i="16" s="1"/>
  <c r="AO220" i="16" s="1"/>
  <c r="AP220" i="16" s="1"/>
  <c r="AQ220" i="16" s="1"/>
  <c r="J220" i="16"/>
  <c r="J222" i="16"/>
  <c r="K222" i="16" s="1"/>
  <c r="L222" i="16" s="1"/>
  <c r="M222" i="16" s="1"/>
  <c r="N222" i="16" s="1"/>
  <c r="O222" i="16" s="1"/>
  <c r="P222" i="16" s="1"/>
  <c r="Q222" i="16" s="1"/>
  <c r="R222" i="16" s="1"/>
  <c r="S222" i="16" s="1"/>
  <c r="T222" i="16" s="1"/>
  <c r="U222" i="16" s="1"/>
  <c r="V222" i="16" s="1"/>
  <c r="W222" i="16" s="1"/>
  <c r="Y222" i="16"/>
  <c r="Z222" i="16" s="1"/>
  <c r="AA222" i="16" s="1"/>
  <c r="AB222" i="16" s="1"/>
  <c r="AC222" i="16" s="1"/>
  <c r="AD222" i="16" s="1"/>
  <c r="AE222" i="16" s="1"/>
  <c r="AF222" i="16" s="1"/>
  <c r="AG222" i="16" s="1"/>
  <c r="AH222" i="16" s="1"/>
  <c r="AI222" i="16" s="1"/>
  <c r="AJ222" i="16" s="1"/>
  <c r="AK222" i="16" s="1"/>
  <c r="AL222" i="16" s="1"/>
  <c r="AM222" i="16" s="1"/>
  <c r="AN222" i="16" s="1"/>
  <c r="AO222" i="16" s="1"/>
  <c r="AP222" i="16" s="1"/>
  <c r="AQ222" i="16" s="1"/>
  <c r="Z240" i="16"/>
  <c r="AA240" i="16" s="1"/>
  <c r="AB240" i="16" s="1"/>
  <c r="AC240" i="16" s="1"/>
  <c r="AD240" i="16" s="1"/>
  <c r="AE240" i="16" s="1"/>
  <c r="AF240" i="16" s="1"/>
  <c r="AG240" i="16" s="1"/>
  <c r="AH240" i="16" s="1"/>
  <c r="AI240" i="16" s="1"/>
  <c r="AJ240" i="16" s="1"/>
  <c r="AK240" i="16" s="1"/>
  <c r="AL240" i="16" s="1"/>
  <c r="AM240" i="16" s="1"/>
  <c r="AN240" i="16" s="1"/>
  <c r="AO240" i="16" s="1"/>
  <c r="AP240" i="16" s="1"/>
  <c r="AQ240" i="16" s="1"/>
  <c r="J240" i="16"/>
  <c r="K240" i="16" s="1"/>
  <c r="L240" i="16" s="1"/>
  <c r="M240" i="16" s="1"/>
  <c r="N240" i="16" s="1"/>
  <c r="O240" i="16" s="1"/>
  <c r="P240" i="16" s="1"/>
  <c r="Q240" i="16" s="1"/>
  <c r="R240" i="16" s="1"/>
  <c r="S240" i="16" s="1"/>
  <c r="T240" i="16" s="1"/>
  <c r="U240" i="16" s="1"/>
  <c r="V240" i="16" s="1"/>
  <c r="W240" i="16" s="1"/>
  <c r="Y240" i="16"/>
  <c r="AB170" i="16"/>
  <c r="AC170" i="16" s="1"/>
  <c r="AD170" i="16" s="1"/>
  <c r="AE170" i="16" s="1"/>
  <c r="AF170" i="16" s="1"/>
  <c r="AG170" i="16" s="1"/>
  <c r="AH170" i="16" s="1"/>
  <c r="AI170" i="16" s="1"/>
  <c r="AJ170" i="16" s="1"/>
  <c r="AK170" i="16" s="1"/>
  <c r="AL170" i="16" s="1"/>
  <c r="AM170" i="16" s="1"/>
  <c r="AN170" i="16" s="1"/>
  <c r="AO170" i="16" s="1"/>
  <c r="AP170" i="16" s="1"/>
  <c r="AQ170" i="16" s="1"/>
  <c r="AB174" i="16"/>
  <c r="AC174" i="16" s="1"/>
  <c r="AD174" i="16" s="1"/>
  <c r="AE174" i="16" s="1"/>
  <c r="AF174" i="16"/>
  <c r="AG174" i="16" s="1"/>
  <c r="AH174" i="16" s="1"/>
  <c r="AI174" i="16" s="1"/>
  <c r="AJ174" i="16" s="1"/>
  <c r="AK174" i="16" s="1"/>
  <c r="AL174" i="16" s="1"/>
  <c r="AM174" i="16" s="1"/>
  <c r="AN174" i="16" s="1"/>
  <c r="AO174" i="16" s="1"/>
  <c r="AP174" i="16" s="1"/>
  <c r="AQ174" i="16" s="1"/>
  <c r="AB178" i="16"/>
  <c r="AC178" i="16" s="1"/>
  <c r="AD178" i="16" s="1"/>
  <c r="AE178" i="16" s="1"/>
  <c r="AF178" i="16" s="1"/>
  <c r="AG178" i="16" s="1"/>
  <c r="AH178" i="16" s="1"/>
  <c r="AI178" i="16" s="1"/>
  <c r="AJ178" i="16" s="1"/>
  <c r="AK178" i="16" s="1"/>
  <c r="AL178" i="16" s="1"/>
  <c r="AM178" i="16" s="1"/>
  <c r="AN178" i="16" s="1"/>
  <c r="AO178" i="16" s="1"/>
  <c r="AP178" i="16" s="1"/>
  <c r="AQ178" i="16" s="1"/>
  <c r="M179" i="16"/>
  <c r="N179" i="16" s="1"/>
  <c r="O179" i="16" s="1"/>
  <c r="P179" i="16" s="1"/>
  <c r="Q179" i="16"/>
  <c r="R179" i="16" s="1"/>
  <c r="S179" i="16" s="1"/>
  <c r="T179" i="16" s="1"/>
  <c r="U179" i="16" s="1"/>
  <c r="V179" i="16" s="1"/>
  <c r="W179" i="16" s="1"/>
  <c r="Y179" i="16"/>
  <c r="Z179" i="16" s="1"/>
  <c r="AA179" i="16" s="1"/>
  <c r="AB179" i="16" s="1"/>
  <c r="AC179" i="16" s="1"/>
  <c r="AD179" i="16" s="1"/>
  <c r="AE179" i="16" s="1"/>
  <c r="AF179" i="16" s="1"/>
  <c r="AG179" i="16" s="1"/>
  <c r="AH179" i="16" s="1"/>
  <c r="AI179" i="16" s="1"/>
  <c r="AJ179" i="16" s="1"/>
  <c r="AK179" i="16" s="1"/>
  <c r="AL179" i="16" s="1"/>
  <c r="AM179" i="16" s="1"/>
  <c r="AN179" i="16" s="1"/>
  <c r="AO179" i="16" s="1"/>
  <c r="AP179" i="16" s="1"/>
  <c r="AQ179" i="16" s="1"/>
  <c r="AB182" i="16"/>
  <c r="AC182" i="16" s="1"/>
  <c r="AD182" i="16" s="1"/>
  <c r="AE182" i="16" s="1"/>
  <c r="AF182" i="16" s="1"/>
  <c r="AG182" i="16" s="1"/>
  <c r="AH182" i="16" s="1"/>
  <c r="AI182" i="16" s="1"/>
  <c r="AJ182" i="16" s="1"/>
  <c r="AK182" i="16" s="1"/>
  <c r="AL182" i="16" s="1"/>
  <c r="AM182" i="16" s="1"/>
  <c r="AN182" i="16" s="1"/>
  <c r="AO182" i="16" s="1"/>
  <c r="AP182" i="16" s="1"/>
  <c r="AQ182" i="16" s="1"/>
  <c r="M183" i="16"/>
  <c r="N183" i="16" s="1"/>
  <c r="O183" i="16" s="1"/>
  <c r="P183" i="16" s="1"/>
  <c r="Q183" i="16"/>
  <c r="R183" i="16" s="1"/>
  <c r="S183" i="16" s="1"/>
  <c r="T183" i="16" s="1"/>
  <c r="U183" i="16" s="1"/>
  <c r="V183" i="16" s="1"/>
  <c r="W183" i="16" s="1"/>
  <c r="Y183" i="16"/>
  <c r="Z183" i="16" s="1"/>
  <c r="AA183" i="16" s="1"/>
  <c r="AB183" i="16" s="1"/>
  <c r="AC183" i="16" s="1"/>
  <c r="AD183" i="16" s="1"/>
  <c r="AE183" i="16" s="1"/>
  <c r="AF183" i="16" s="1"/>
  <c r="AG183" i="16" s="1"/>
  <c r="AH183" i="16" s="1"/>
  <c r="AI183" i="16" s="1"/>
  <c r="AJ183" i="16" s="1"/>
  <c r="AK183" i="16" s="1"/>
  <c r="AL183" i="16" s="1"/>
  <c r="AM183" i="16" s="1"/>
  <c r="AN183" i="16" s="1"/>
  <c r="AO183" i="16" s="1"/>
  <c r="AP183" i="16" s="1"/>
  <c r="AQ183" i="16" s="1"/>
  <c r="N187" i="16"/>
  <c r="Y187" i="16"/>
  <c r="Z187" i="16" s="1"/>
  <c r="AA187" i="16" s="1"/>
  <c r="AB187" i="16" s="1"/>
  <c r="AC187" i="16" s="1"/>
  <c r="AD187" i="16" s="1"/>
  <c r="AE187" i="16" s="1"/>
  <c r="AF187" i="16" s="1"/>
  <c r="AG187" i="16" s="1"/>
  <c r="AH187" i="16" s="1"/>
  <c r="AI187" i="16" s="1"/>
  <c r="AJ187" i="16" s="1"/>
  <c r="AK187" i="16" s="1"/>
  <c r="AL187" i="16" s="1"/>
  <c r="AM187" i="16" s="1"/>
  <c r="AN187" i="16" s="1"/>
  <c r="AO187" i="16" s="1"/>
  <c r="AP187" i="16" s="1"/>
  <c r="AQ187" i="16" s="1"/>
  <c r="Z190" i="16"/>
  <c r="AA190" i="16" s="1"/>
  <c r="AB190" i="16" s="1"/>
  <c r="AC190" i="16" s="1"/>
  <c r="AD190" i="16" s="1"/>
  <c r="AE190" i="16" s="1"/>
  <c r="AF190" i="16" s="1"/>
  <c r="AG190" i="16" s="1"/>
  <c r="AH190" i="16" s="1"/>
  <c r="AI190" i="16" s="1"/>
  <c r="AJ190" i="16" s="1"/>
  <c r="AK190" i="16" s="1"/>
  <c r="AL190" i="16" s="1"/>
  <c r="AM190" i="16" s="1"/>
  <c r="AN190" i="16" s="1"/>
  <c r="AO190" i="16" s="1"/>
  <c r="AP190" i="16" s="1"/>
  <c r="AQ190" i="16" s="1"/>
  <c r="J190" i="16"/>
  <c r="K190" i="16" s="1"/>
  <c r="L190" i="16" s="1"/>
  <c r="M190" i="16" s="1"/>
  <c r="N190" i="16" s="1"/>
  <c r="O190" i="16" s="1"/>
  <c r="P190" i="16" s="1"/>
  <c r="Q190" i="16" s="1"/>
  <c r="R190" i="16" s="1"/>
  <c r="S190" i="16" s="1"/>
  <c r="T190" i="16" s="1"/>
  <c r="U190" i="16" s="1"/>
  <c r="V190" i="16" s="1"/>
  <c r="W190" i="16" s="1"/>
  <c r="O194" i="16"/>
  <c r="P194" i="16" s="1"/>
  <c r="Q194" i="16" s="1"/>
  <c r="R194" i="16" s="1"/>
  <c r="S194" i="16" s="1"/>
  <c r="T194" i="16" s="1"/>
  <c r="U194" i="16" s="1"/>
  <c r="V194" i="16" s="1"/>
  <c r="W194" i="16" s="1"/>
  <c r="Y194" i="16"/>
  <c r="Z194" i="16" s="1"/>
  <c r="AA194" i="16" s="1"/>
  <c r="AB194" i="16" s="1"/>
  <c r="AC194" i="16" s="1"/>
  <c r="AD194" i="16" s="1"/>
  <c r="AE194" i="16" s="1"/>
  <c r="AF194" i="16" s="1"/>
  <c r="AG194" i="16" s="1"/>
  <c r="AH194" i="16" s="1"/>
  <c r="AI194" i="16" s="1"/>
  <c r="AJ194" i="16" s="1"/>
  <c r="AK194" i="16" s="1"/>
  <c r="AL194" i="16" s="1"/>
  <c r="AM194" i="16" s="1"/>
  <c r="AN194" i="16" s="1"/>
  <c r="AO194" i="16" s="1"/>
  <c r="AP194" i="16" s="1"/>
  <c r="AQ194" i="16" s="1"/>
  <c r="L196" i="16"/>
  <c r="M196" i="16" s="1"/>
  <c r="N196" i="16" s="1"/>
  <c r="O196" i="16" s="1"/>
  <c r="P196" i="16" s="1"/>
  <c r="Q196" i="16" s="1"/>
  <c r="R196" i="16" s="1"/>
  <c r="S196" i="16" s="1"/>
  <c r="T196" i="16" s="1"/>
  <c r="U196" i="16" s="1"/>
  <c r="V196" i="16" s="1"/>
  <c r="W196" i="16" s="1"/>
  <c r="Y197" i="16"/>
  <c r="Z197" i="16" s="1"/>
  <c r="AA197" i="16" s="1"/>
  <c r="AB197" i="16" s="1"/>
  <c r="AC197" i="16" s="1"/>
  <c r="AD197" i="16" s="1"/>
  <c r="AE197" i="16" s="1"/>
  <c r="AF197" i="16" s="1"/>
  <c r="AG197" i="16" s="1"/>
  <c r="AH197" i="16" s="1"/>
  <c r="AI197" i="16" s="1"/>
  <c r="AJ197" i="16" s="1"/>
  <c r="AK197" i="16" s="1"/>
  <c r="AL197" i="16" s="1"/>
  <c r="AM197" i="16" s="1"/>
  <c r="AN197" i="16" s="1"/>
  <c r="AO197" i="16" s="1"/>
  <c r="AP197" i="16" s="1"/>
  <c r="AQ197" i="16" s="1"/>
  <c r="Q197" i="16"/>
  <c r="R197" i="16" s="1"/>
  <c r="S197" i="16" s="1"/>
  <c r="T197" i="16" s="1"/>
  <c r="U197" i="16" s="1"/>
  <c r="V197" i="16" s="1"/>
  <c r="W197" i="16" s="1"/>
  <c r="M197" i="16"/>
  <c r="N197" i="16" s="1"/>
  <c r="O197" i="16" s="1"/>
  <c r="P197" i="16" s="1"/>
  <c r="AA199" i="16"/>
  <c r="AB199" i="16" s="1"/>
  <c r="K199" i="16"/>
  <c r="AC199" i="16"/>
  <c r="AD199" i="16" s="1"/>
  <c r="AE199" i="16" s="1"/>
  <c r="AF199" i="16" s="1"/>
  <c r="AG199" i="16" s="1"/>
  <c r="AH199" i="16" s="1"/>
  <c r="AI199" i="16" s="1"/>
  <c r="AJ199" i="16" s="1"/>
  <c r="AK199" i="16" s="1"/>
  <c r="AL199" i="16" s="1"/>
  <c r="AM199" i="16" s="1"/>
  <c r="AN199" i="16" s="1"/>
  <c r="AO199" i="16" s="1"/>
  <c r="AP199" i="16" s="1"/>
  <c r="AQ199" i="16" s="1"/>
  <c r="J200" i="16"/>
  <c r="K200" i="16" s="1"/>
  <c r="L200" i="16" s="1"/>
  <c r="M200" i="16" s="1"/>
  <c r="O200" i="16"/>
  <c r="P200" i="16" s="1"/>
  <c r="Q200" i="16" s="1"/>
  <c r="R200" i="16" s="1"/>
  <c r="S200" i="16" s="1"/>
  <c r="T200" i="16" s="1"/>
  <c r="U200" i="16" s="1"/>
  <c r="V200" i="16" s="1"/>
  <c r="W200" i="16" s="1"/>
  <c r="J201" i="16"/>
  <c r="K201" i="16" s="1"/>
  <c r="L201" i="16" s="1"/>
  <c r="M201" i="16" s="1"/>
  <c r="N201" i="16" s="1"/>
  <c r="O201" i="16" s="1"/>
  <c r="P201" i="16" s="1"/>
  <c r="Q201" i="16" s="1"/>
  <c r="R201" i="16" s="1"/>
  <c r="S201" i="16" s="1"/>
  <c r="T201" i="16" s="1"/>
  <c r="U201" i="16" s="1"/>
  <c r="V201" i="16" s="1"/>
  <c r="W201" i="16" s="1"/>
  <c r="Z201" i="16"/>
  <c r="AA201" i="16" s="1"/>
  <c r="AB201" i="16" s="1"/>
  <c r="AC201" i="16" s="1"/>
  <c r="AD201" i="16" s="1"/>
  <c r="AE201" i="16"/>
  <c r="AF201" i="16" s="1"/>
  <c r="AG201" i="16" s="1"/>
  <c r="AH201" i="16" s="1"/>
  <c r="AI201" i="16" s="1"/>
  <c r="AJ201" i="16" s="1"/>
  <c r="AK201" i="16" s="1"/>
  <c r="AL201" i="16" s="1"/>
  <c r="AM201" i="16" s="1"/>
  <c r="AN201" i="16" s="1"/>
  <c r="AO201" i="16" s="1"/>
  <c r="AP201" i="16" s="1"/>
  <c r="AQ201" i="16" s="1"/>
  <c r="N203" i="16"/>
  <c r="Y203" i="16"/>
  <c r="Z203" i="16" s="1"/>
  <c r="AA203" i="16" s="1"/>
  <c r="AB203" i="16" s="1"/>
  <c r="AC203" i="16" s="1"/>
  <c r="AD203" i="16"/>
  <c r="AE203" i="16" s="1"/>
  <c r="AF203" i="16" s="1"/>
  <c r="AG203" i="16" s="1"/>
  <c r="AH203" i="16" s="1"/>
  <c r="AI203" i="16" s="1"/>
  <c r="AJ203" i="16" s="1"/>
  <c r="AK203" i="16" s="1"/>
  <c r="AL203" i="16" s="1"/>
  <c r="AM203" i="16" s="1"/>
  <c r="AN203" i="16" s="1"/>
  <c r="AO203" i="16" s="1"/>
  <c r="AP203" i="16" s="1"/>
  <c r="AQ203" i="16" s="1"/>
  <c r="N206" i="16"/>
  <c r="O206" i="16" s="1"/>
  <c r="P206" i="16" s="1"/>
  <c r="J206" i="16"/>
  <c r="K206" i="16" s="1"/>
  <c r="L206" i="16" s="1"/>
  <c r="Y206" i="16"/>
  <c r="Z206" i="16" s="1"/>
  <c r="AA206" i="16" s="1"/>
  <c r="AB206" i="16" s="1"/>
  <c r="AC206" i="16" s="1"/>
  <c r="AD206" i="16" s="1"/>
  <c r="AE206" i="16" s="1"/>
  <c r="AF206" i="16" s="1"/>
  <c r="AG206" i="16" s="1"/>
  <c r="AH206" i="16" s="1"/>
  <c r="AI206" i="16" s="1"/>
  <c r="AJ206" i="16" s="1"/>
  <c r="AK206" i="16" s="1"/>
  <c r="AL206" i="16" s="1"/>
  <c r="AM206" i="16" s="1"/>
  <c r="AN206" i="16" s="1"/>
  <c r="AO206" i="16" s="1"/>
  <c r="AP206" i="16" s="1"/>
  <c r="AQ206" i="16" s="1"/>
  <c r="Q206" i="16"/>
  <c r="R206" i="16" s="1"/>
  <c r="S206" i="16" s="1"/>
  <c r="T206" i="16" s="1"/>
  <c r="U206" i="16" s="1"/>
  <c r="V206" i="16" s="1"/>
  <c r="W206" i="16" s="1"/>
  <c r="M206" i="16"/>
  <c r="J208" i="16"/>
  <c r="Z213" i="16"/>
  <c r="J213" i="16"/>
  <c r="K213" i="16" s="1"/>
  <c r="L213" i="16" s="1"/>
  <c r="M213" i="16" s="1"/>
  <c r="N213" i="16" s="1"/>
  <c r="O213" i="16" s="1"/>
  <c r="P213" i="16" s="1"/>
  <c r="Q213" i="16" s="1"/>
  <c r="R213" i="16" s="1"/>
  <c r="S213" i="16" s="1"/>
  <c r="T213" i="16" s="1"/>
  <c r="U213" i="16" s="1"/>
  <c r="V213" i="16" s="1"/>
  <c r="W213" i="16" s="1"/>
  <c r="AA213" i="16"/>
  <c r="AB213" i="16" s="1"/>
  <c r="AC213" i="16" s="1"/>
  <c r="AD213" i="16" s="1"/>
  <c r="AE213" i="16" s="1"/>
  <c r="AF213" i="16" s="1"/>
  <c r="AG213" i="16" s="1"/>
  <c r="AH213" i="16" s="1"/>
  <c r="AI213" i="16" s="1"/>
  <c r="AJ213" i="16" s="1"/>
  <c r="AK213" i="16" s="1"/>
  <c r="AL213" i="16" s="1"/>
  <c r="AM213" i="16" s="1"/>
  <c r="AN213" i="16" s="1"/>
  <c r="AO213" i="16" s="1"/>
  <c r="AP213" i="16" s="1"/>
  <c r="AQ213" i="16" s="1"/>
  <c r="Y213" i="16"/>
  <c r="J214" i="16"/>
  <c r="Y217" i="16"/>
  <c r="Z217" i="16" s="1"/>
  <c r="AA217" i="16" s="1"/>
  <c r="AB217" i="16" s="1"/>
  <c r="AC217" i="16" s="1"/>
  <c r="AD217" i="16" s="1"/>
  <c r="AE217" i="16" s="1"/>
  <c r="AF217" i="16" s="1"/>
  <c r="AG217" i="16" s="1"/>
  <c r="AH217" i="16" s="1"/>
  <c r="AI217" i="16" s="1"/>
  <c r="AJ217" i="16" s="1"/>
  <c r="AK217" i="16" s="1"/>
  <c r="AL217" i="16" s="1"/>
  <c r="AM217" i="16" s="1"/>
  <c r="AN217" i="16" s="1"/>
  <c r="AO217" i="16" s="1"/>
  <c r="AP217" i="16" s="1"/>
  <c r="AQ217" i="16" s="1"/>
  <c r="L215" i="16"/>
  <c r="M215" i="16" s="1"/>
  <c r="N215" i="16" s="1"/>
  <c r="O215" i="16" s="1"/>
  <c r="P215" i="16" s="1"/>
  <c r="Q215" i="16" s="1"/>
  <c r="R215" i="16" s="1"/>
  <c r="S215" i="16" s="1"/>
  <c r="T215" i="16" s="1"/>
  <c r="U215" i="16" s="1"/>
  <c r="V215" i="16" s="1"/>
  <c r="W215" i="16" s="1"/>
  <c r="Y216" i="16"/>
  <c r="Z216" i="16" s="1"/>
  <c r="AA216" i="16" s="1"/>
  <c r="AB216" i="16" s="1"/>
  <c r="AC216" i="16" s="1"/>
  <c r="AD216" i="16" s="1"/>
  <c r="AE216" i="16" s="1"/>
  <c r="AF216" i="16" s="1"/>
  <c r="AG216" i="16" s="1"/>
  <c r="AH216" i="16" s="1"/>
  <c r="AI216" i="16" s="1"/>
  <c r="AJ216" i="16" s="1"/>
  <c r="AK216" i="16" s="1"/>
  <c r="AL216" i="16" s="1"/>
  <c r="AM216" i="16" s="1"/>
  <c r="AN216" i="16" s="1"/>
  <c r="AO216" i="16" s="1"/>
  <c r="AP216" i="16" s="1"/>
  <c r="AQ216" i="16" s="1"/>
  <c r="O218" i="16"/>
  <c r="P218" i="16" s="1"/>
  <c r="Q218" i="16" s="1"/>
  <c r="R218" i="16" s="1"/>
  <c r="S218" i="16" s="1"/>
  <c r="T218" i="16" s="1"/>
  <c r="U218" i="16" s="1"/>
  <c r="V218" i="16" s="1"/>
  <c r="W218" i="16" s="1"/>
  <c r="K218" i="16"/>
  <c r="L218" i="16" s="1"/>
  <c r="M218" i="16" s="1"/>
  <c r="N225" i="16"/>
  <c r="O225" i="16" s="1"/>
  <c r="P225" i="16" s="1"/>
  <c r="Q225" i="16" s="1"/>
  <c r="R225" i="16" s="1"/>
  <c r="S225" i="16" s="1"/>
  <c r="T225" i="16" s="1"/>
  <c r="U225" i="16" s="1"/>
  <c r="V225" i="16" s="1"/>
  <c r="W225" i="16" s="1"/>
  <c r="J225" i="16"/>
  <c r="K225" i="16" s="1"/>
  <c r="L225" i="16" s="1"/>
  <c r="M225" i="16" s="1"/>
  <c r="AB188" i="16"/>
  <c r="AC188" i="16" s="1"/>
  <c r="AD188" i="16" s="1"/>
  <c r="AE188" i="16" s="1"/>
  <c r="AF188" i="16"/>
  <c r="AG188" i="16" s="1"/>
  <c r="AH188" i="16" s="1"/>
  <c r="AI188" i="16" s="1"/>
  <c r="AJ188" i="16" s="1"/>
  <c r="AK188" i="16" s="1"/>
  <c r="AL188" i="16" s="1"/>
  <c r="AM188" i="16" s="1"/>
  <c r="AN188" i="16" s="1"/>
  <c r="AO188" i="16" s="1"/>
  <c r="AP188" i="16" s="1"/>
  <c r="AQ188" i="16" s="1"/>
  <c r="AB192" i="16"/>
  <c r="AC192" i="16" s="1"/>
  <c r="AD192" i="16" s="1"/>
  <c r="AE192" i="16" s="1"/>
  <c r="AF192" i="16" s="1"/>
  <c r="AG192" i="16" s="1"/>
  <c r="AH192" i="16" s="1"/>
  <c r="AI192" i="16" s="1"/>
  <c r="AJ192" i="16" s="1"/>
  <c r="AK192" i="16" s="1"/>
  <c r="AL192" i="16" s="1"/>
  <c r="AM192" i="16" s="1"/>
  <c r="AN192" i="16" s="1"/>
  <c r="AO192" i="16" s="1"/>
  <c r="AP192" i="16" s="1"/>
  <c r="AQ192" i="16" s="1"/>
  <c r="AB196" i="16"/>
  <c r="AC196" i="16" s="1"/>
  <c r="AD196" i="16" s="1"/>
  <c r="AE196" i="16" s="1"/>
  <c r="AF196" i="16"/>
  <c r="AG196" i="16" s="1"/>
  <c r="AH196" i="16" s="1"/>
  <c r="AI196" i="16" s="1"/>
  <c r="AJ196" i="16" s="1"/>
  <c r="AK196" i="16" s="1"/>
  <c r="AL196" i="16" s="1"/>
  <c r="AM196" i="16" s="1"/>
  <c r="AN196" i="16" s="1"/>
  <c r="AO196" i="16" s="1"/>
  <c r="AP196" i="16" s="1"/>
  <c r="AQ196" i="16" s="1"/>
  <c r="AB200" i="16"/>
  <c r="AC200" i="16" s="1"/>
  <c r="AD200" i="16" s="1"/>
  <c r="AE200" i="16" s="1"/>
  <c r="AF200" i="16" s="1"/>
  <c r="AG200" i="16" s="1"/>
  <c r="AH200" i="16" s="1"/>
  <c r="AI200" i="16" s="1"/>
  <c r="AJ200" i="16" s="1"/>
  <c r="AK200" i="16" s="1"/>
  <c r="AL200" i="16" s="1"/>
  <c r="AM200" i="16" s="1"/>
  <c r="AN200" i="16" s="1"/>
  <c r="AO200" i="16" s="1"/>
  <c r="AP200" i="16" s="1"/>
  <c r="AQ200" i="16" s="1"/>
  <c r="AB204" i="16"/>
  <c r="AC204" i="16" s="1"/>
  <c r="AD204" i="16" s="1"/>
  <c r="AE204" i="16" s="1"/>
  <c r="AF204" i="16"/>
  <c r="AG204" i="16" s="1"/>
  <c r="AH204" i="16" s="1"/>
  <c r="AI204" i="16" s="1"/>
  <c r="AJ204" i="16" s="1"/>
  <c r="AK204" i="16" s="1"/>
  <c r="AL204" i="16" s="1"/>
  <c r="AM204" i="16" s="1"/>
  <c r="AN204" i="16" s="1"/>
  <c r="AO204" i="16" s="1"/>
  <c r="AP204" i="16" s="1"/>
  <c r="AQ204" i="16" s="1"/>
  <c r="AB208" i="16"/>
  <c r="AC208" i="16" s="1"/>
  <c r="AD208" i="16" s="1"/>
  <c r="AE208" i="16" s="1"/>
  <c r="AF208" i="16" s="1"/>
  <c r="AG208" i="16" s="1"/>
  <c r="AH208" i="16" s="1"/>
  <c r="AI208" i="16" s="1"/>
  <c r="AJ208" i="16" s="1"/>
  <c r="AK208" i="16" s="1"/>
  <c r="AL208" i="16" s="1"/>
  <c r="AM208" i="16" s="1"/>
  <c r="AN208" i="16" s="1"/>
  <c r="AO208" i="16" s="1"/>
  <c r="AP208" i="16" s="1"/>
  <c r="AQ208" i="16" s="1"/>
  <c r="M210" i="16"/>
  <c r="N210" i="16" s="1"/>
  <c r="O210" i="16" s="1"/>
  <c r="P210" i="16" s="1"/>
  <c r="Q210" i="16"/>
  <c r="R210" i="16" s="1"/>
  <c r="S210" i="16" s="1"/>
  <c r="T210" i="16" s="1"/>
  <c r="U210" i="16" s="1"/>
  <c r="V210" i="16" s="1"/>
  <c r="W210" i="16" s="1"/>
  <c r="Y210" i="16"/>
  <c r="Z210" i="16" s="1"/>
  <c r="AA210" i="16" s="1"/>
  <c r="AB210" i="16" s="1"/>
  <c r="AC210" i="16" s="1"/>
  <c r="AD210" i="16" s="1"/>
  <c r="AE210" i="16" s="1"/>
  <c r="AF210" i="16" s="1"/>
  <c r="AG210" i="16" s="1"/>
  <c r="AH210" i="16" s="1"/>
  <c r="AI210" i="16" s="1"/>
  <c r="AJ210" i="16" s="1"/>
  <c r="AK210" i="16" s="1"/>
  <c r="AL210" i="16" s="1"/>
  <c r="AM210" i="16" s="1"/>
  <c r="AN210" i="16" s="1"/>
  <c r="AO210" i="16" s="1"/>
  <c r="AP210" i="16" s="1"/>
  <c r="AQ210" i="16" s="1"/>
  <c r="J211" i="16"/>
  <c r="K211" i="16" s="1"/>
  <c r="L211" i="16" s="1"/>
  <c r="M211" i="16" s="1"/>
  <c r="N211" i="16" s="1"/>
  <c r="O211" i="16" s="1"/>
  <c r="P211" i="16" s="1"/>
  <c r="Q211" i="16" s="1"/>
  <c r="R211" i="16" s="1"/>
  <c r="S211" i="16" s="1"/>
  <c r="T211" i="16" s="1"/>
  <c r="U211" i="16" s="1"/>
  <c r="V211" i="16" s="1"/>
  <c r="W211" i="16" s="1"/>
  <c r="Y212" i="16"/>
  <c r="Z212" i="16" s="1"/>
  <c r="AA212" i="16" s="1"/>
  <c r="AB212" i="16" s="1"/>
  <c r="AC212" i="16" s="1"/>
  <c r="AD212" i="16" s="1"/>
  <c r="AE212" i="16" s="1"/>
  <c r="AF212" i="16" s="1"/>
  <c r="AG212" i="16" s="1"/>
  <c r="AH212" i="16" s="1"/>
  <c r="AI212" i="16" s="1"/>
  <c r="AJ212" i="16" s="1"/>
  <c r="AK212" i="16" s="1"/>
  <c r="AL212" i="16" s="1"/>
  <c r="AM212" i="16" s="1"/>
  <c r="AN212" i="16" s="1"/>
  <c r="AO212" i="16" s="1"/>
  <c r="AP212" i="16" s="1"/>
  <c r="AQ212" i="16" s="1"/>
  <c r="Q212" i="16"/>
  <c r="R212" i="16" s="1"/>
  <c r="S212" i="16" s="1"/>
  <c r="T212" i="16" s="1"/>
  <c r="U212" i="16" s="1"/>
  <c r="V212" i="16" s="1"/>
  <c r="W212" i="16" s="1"/>
  <c r="M212" i="16"/>
  <c r="N212" i="16" s="1"/>
  <c r="O212" i="16" s="1"/>
  <c r="P212" i="16" s="1"/>
  <c r="AE214" i="16"/>
  <c r="AF214" i="16" s="1"/>
  <c r="AG214" i="16" s="1"/>
  <c r="AH214" i="16" s="1"/>
  <c r="AI214" i="16" s="1"/>
  <c r="AJ214" i="16" s="1"/>
  <c r="AK214" i="16" s="1"/>
  <c r="AL214" i="16" s="1"/>
  <c r="AM214" i="16" s="1"/>
  <c r="AN214" i="16" s="1"/>
  <c r="AO214" i="16" s="1"/>
  <c r="AP214" i="16" s="1"/>
  <c r="AQ214" i="16" s="1"/>
  <c r="AA214" i="16"/>
  <c r="AB214" i="16" s="1"/>
  <c r="K214" i="16"/>
  <c r="AC214" i="16"/>
  <c r="AD214" i="16" s="1"/>
  <c r="J215" i="16"/>
  <c r="K215" i="16" s="1"/>
  <c r="J216" i="16"/>
  <c r="K216" i="16" s="1"/>
  <c r="L216" i="16" s="1"/>
  <c r="M216" i="16" s="1"/>
  <c r="N216" i="16" s="1"/>
  <c r="O216" i="16" s="1"/>
  <c r="P216" i="16" s="1"/>
  <c r="Q216" i="16" s="1"/>
  <c r="R216" i="16" s="1"/>
  <c r="S216" i="16" s="1"/>
  <c r="T216" i="16" s="1"/>
  <c r="U216" i="16" s="1"/>
  <c r="V216" i="16" s="1"/>
  <c r="W216" i="16" s="1"/>
  <c r="N218" i="16"/>
  <c r="Y218" i="16"/>
  <c r="Z218" i="16" s="1"/>
  <c r="AA218" i="16" s="1"/>
  <c r="AB218" i="16" s="1"/>
  <c r="AC218" i="16" s="1"/>
  <c r="AD218" i="16" s="1"/>
  <c r="AE218" i="16" s="1"/>
  <c r="AF218" i="16" s="1"/>
  <c r="AG218" i="16" s="1"/>
  <c r="AH218" i="16" s="1"/>
  <c r="AI218" i="16" s="1"/>
  <c r="AJ218" i="16" s="1"/>
  <c r="AK218" i="16" s="1"/>
  <c r="AL218" i="16" s="1"/>
  <c r="AM218" i="16" s="1"/>
  <c r="AN218" i="16" s="1"/>
  <c r="AO218" i="16" s="1"/>
  <c r="AP218" i="16" s="1"/>
  <c r="AQ218" i="16" s="1"/>
  <c r="AD221" i="16"/>
  <c r="AE221" i="16" s="1"/>
  <c r="AF221" i="16" s="1"/>
  <c r="AG221" i="16" s="1"/>
  <c r="AH221" i="16" s="1"/>
  <c r="AI221" i="16" s="1"/>
  <c r="AJ221" i="16" s="1"/>
  <c r="AK221" i="16" s="1"/>
  <c r="AL221" i="16" s="1"/>
  <c r="AM221" i="16" s="1"/>
  <c r="AN221" i="16" s="1"/>
  <c r="AO221" i="16" s="1"/>
  <c r="AP221" i="16" s="1"/>
  <c r="AQ221" i="16" s="1"/>
  <c r="Z221" i="16"/>
  <c r="AA221" i="16" s="1"/>
  <c r="AB221" i="16" s="1"/>
  <c r="N221" i="16"/>
  <c r="O221" i="16" s="1"/>
  <c r="P221" i="16" s="1"/>
  <c r="Q221" i="16" s="1"/>
  <c r="R221" i="16" s="1"/>
  <c r="S221" i="16" s="1"/>
  <c r="T221" i="16" s="1"/>
  <c r="U221" i="16" s="1"/>
  <c r="V221" i="16" s="1"/>
  <c r="W221" i="16" s="1"/>
  <c r="J221" i="16"/>
  <c r="K221" i="16" s="1"/>
  <c r="L221" i="16" s="1"/>
  <c r="M221" i="16" s="1"/>
  <c r="AC221" i="16"/>
  <c r="Y225" i="16"/>
  <c r="Z225" i="16" s="1"/>
  <c r="AA225" i="16" s="1"/>
  <c r="AB225" i="16" s="1"/>
  <c r="AC225" i="16" s="1"/>
  <c r="AD225" i="16" s="1"/>
  <c r="AE225" i="16" s="1"/>
  <c r="AF225" i="16" s="1"/>
  <c r="AG225" i="16" s="1"/>
  <c r="AH225" i="16" s="1"/>
  <c r="AI225" i="16" s="1"/>
  <c r="AJ225" i="16" s="1"/>
  <c r="AK225" i="16" s="1"/>
  <c r="AL225" i="16" s="1"/>
  <c r="AM225" i="16" s="1"/>
  <c r="AN225" i="16" s="1"/>
  <c r="AO225" i="16" s="1"/>
  <c r="AP225" i="16" s="1"/>
  <c r="AQ225" i="16" s="1"/>
  <c r="Z227" i="16"/>
  <c r="AA227" i="16" s="1"/>
  <c r="AB227" i="16" s="1"/>
  <c r="AC227" i="16" s="1"/>
  <c r="AD227" i="16" s="1"/>
  <c r="AE227" i="16" s="1"/>
  <c r="AF227" i="16" s="1"/>
  <c r="AG227" i="16" s="1"/>
  <c r="AH227" i="16" s="1"/>
  <c r="AI227" i="16" s="1"/>
  <c r="AJ227" i="16" s="1"/>
  <c r="AK227" i="16" s="1"/>
  <c r="AL227" i="16" s="1"/>
  <c r="AM227" i="16" s="1"/>
  <c r="AN227" i="16" s="1"/>
  <c r="AO227" i="16" s="1"/>
  <c r="AP227" i="16" s="1"/>
  <c r="AQ227" i="16" s="1"/>
  <c r="J227" i="16"/>
  <c r="K227" i="16" s="1"/>
  <c r="L227" i="16" s="1"/>
  <c r="M227" i="16" s="1"/>
  <c r="N227" i="16" s="1"/>
  <c r="O227" i="16" s="1"/>
  <c r="P227" i="16" s="1"/>
  <c r="Q227" i="16" s="1"/>
  <c r="R227" i="16" s="1"/>
  <c r="S227" i="16" s="1"/>
  <c r="T227" i="16" s="1"/>
  <c r="U227" i="16" s="1"/>
  <c r="V227" i="16" s="1"/>
  <c r="W227" i="16" s="1"/>
  <c r="J232" i="16"/>
  <c r="Y232" i="16"/>
  <c r="Z232" i="16" s="1"/>
  <c r="AA232" i="16" s="1"/>
  <c r="AB232" i="16" s="1"/>
  <c r="AC232" i="16" s="1"/>
  <c r="AD232" i="16" s="1"/>
  <c r="AE232" i="16" s="1"/>
  <c r="AF232" i="16" s="1"/>
  <c r="AG232" i="16" s="1"/>
  <c r="AH232" i="16" s="1"/>
  <c r="AI232" i="16" s="1"/>
  <c r="AJ232" i="16" s="1"/>
  <c r="AK232" i="16" s="1"/>
  <c r="AL232" i="16" s="1"/>
  <c r="AM232" i="16" s="1"/>
  <c r="AN232" i="16" s="1"/>
  <c r="AO232" i="16" s="1"/>
  <c r="AP232" i="16" s="1"/>
  <c r="AQ232" i="16" s="1"/>
  <c r="K232" i="16"/>
  <c r="L232" i="16" s="1"/>
  <c r="M232" i="16" s="1"/>
  <c r="N232" i="16" s="1"/>
  <c r="O232" i="16" s="1"/>
  <c r="P232" i="16" s="1"/>
  <c r="Q232" i="16" s="1"/>
  <c r="R232" i="16" s="1"/>
  <c r="S232" i="16" s="1"/>
  <c r="T232" i="16" s="1"/>
  <c r="U232" i="16" s="1"/>
  <c r="V232" i="16" s="1"/>
  <c r="W232" i="16" s="1"/>
  <c r="K234" i="16"/>
  <c r="L234" i="16" s="1"/>
  <c r="M234" i="16" s="1"/>
  <c r="N234" i="16" s="1"/>
  <c r="O234" i="16" s="1"/>
  <c r="P234" i="16" s="1"/>
  <c r="Q234" i="16" s="1"/>
  <c r="R234" i="16" s="1"/>
  <c r="S234" i="16" s="1"/>
  <c r="T234" i="16" s="1"/>
  <c r="U234" i="16" s="1"/>
  <c r="V234" i="16" s="1"/>
  <c r="W234" i="16" s="1"/>
  <c r="AB211" i="16"/>
  <c r="AC211" i="16" s="1"/>
  <c r="AD211" i="16" s="1"/>
  <c r="AE211" i="16" s="1"/>
  <c r="AF211" i="16" s="1"/>
  <c r="AG211" i="16" s="1"/>
  <c r="AH211" i="16" s="1"/>
  <c r="AI211" i="16" s="1"/>
  <c r="AJ211" i="16" s="1"/>
  <c r="AK211" i="16" s="1"/>
  <c r="AL211" i="16" s="1"/>
  <c r="AM211" i="16" s="1"/>
  <c r="AN211" i="16" s="1"/>
  <c r="AO211" i="16" s="1"/>
  <c r="AP211" i="16" s="1"/>
  <c r="AQ211" i="16" s="1"/>
  <c r="AB215" i="16"/>
  <c r="AC215" i="16" s="1"/>
  <c r="AD215" i="16" s="1"/>
  <c r="AE215" i="16" s="1"/>
  <c r="AF215" i="16"/>
  <c r="AG215" i="16" s="1"/>
  <c r="AH215" i="16" s="1"/>
  <c r="AI215" i="16" s="1"/>
  <c r="AJ215" i="16" s="1"/>
  <c r="AK215" i="16" s="1"/>
  <c r="AL215" i="16" s="1"/>
  <c r="AM215" i="16" s="1"/>
  <c r="AN215" i="16" s="1"/>
  <c r="AO215" i="16" s="1"/>
  <c r="AP215" i="16" s="1"/>
  <c r="AQ215" i="16" s="1"/>
  <c r="AB219" i="16"/>
  <c r="AC219" i="16" s="1"/>
  <c r="AD219" i="16" s="1"/>
  <c r="AE219" i="16" s="1"/>
  <c r="AF219" i="16" s="1"/>
  <c r="AG219" i="16" s="1"/>
  <c r="AH219" i="16" s="1"/>
  <c r="AI219" i="16" s="1"/>
  <c r="AJ219" i="16" s="1"/>
  <c r="AK219" i="16" s="1"/>
  <c r="AL219" i="16" s="1"/>
  <c r="AM219" i="16" s="1"/>
  <c r="AN219" i="16" s="1"/>
  <c r="AO219" i="16" s="1"/>
  <c r="AP219" i="16" s="1"/>
  <c r="AQ219" i="16" s="1"/>
  <c r="AB223" i="16"/>
  <c r="AC223" i="16" s="1"/>
  <c r="AD223" i="16" s="1"/>
  <c r="AE223" i="16" s="1"/>
  <c r="AF223" i="16"/>
  <c r="AG223" i="16" s="1"/>
  <c r="AH223" i="16" s="1"/>
  <c r="AI223" i="16" s="1"/>
  <c r="AJ223" i="16" s="1"/>
  <c r="AK223" i="16" s="1"/>
  <c r="AL223" i="16" s="1"/>
  <c r="AM223" i="16" s="1"/>
  <c r="AN223" i="16" s="1"/>
  <c r="AO223" i="16" s="1"/>
  <c r="AP223" i="16" s="1"/>
  <c r="AQ223" i="16" s="1"/>
  <c r="L228" i="16"/>
  <c r="M228" i="16" s="1"/>
  <c r="N228" i="16" s="1"/>
  <c r="Z230" i="16"/>
  <c r="AA230" i="16" s="1"/>
  <c r="AB230" i="16" s="1"/>
  <c r="J230" i="16"/>
  <c r="K230" i="16" s="1"/>
  <c r="L230" i="16" s="1"/>
  <c r="M230" i="16" s="1"/>
  <c r="N230" i="16" s="1"/>
  <c r="O230" i="16" s="1"/>
  <c r="P230" i="16" s="1"/>
  <c r="Q230" i="16" s="1"/>
  <c r="R230" i="16" s="1"/>
  <c r="S230" i="16" s="1"/>
  <c r="T230" i="16" s="1"/>
  <c r="U230" i="16" s="1"/>
  <c r="V230" i="16" s="1"/>
  <c r="W230" i="16" s="1"/>
  <c r="AC230" i="16"/>
  <c r="AD230" i="16" s="1"/>
  <c r="AE230" i="16" s="1"/>
  <c r="AF230" i="16" s="1"/>
  <c r="AG230" i="16" s="1"/>
  <c r="AH230" i="16" s="1"/>
  <c r="AI230" i="16" s="1"/>
  <c r="AJ230" i="16" s="1"/>
  <c r="AK230" i="16" s="1"/>
  <c r="AL230" i="16" s="1"/>
  <c r="AM230" i="16" s="1"/>
  <c r="AN230" i="16" s="1"/>
  <c r="AO230" i="16" s="1"/>
  <c r="AP230" i="16" s="1"/>
  <c r="AQ230" i="16" s="1"/>
  <c r="Y230" i="16"/>
  <c r="AA237" i="16"/>
  <c r="AB237" i="16" s="1"/>
  <c r="AC237" i="16" s="1"/>
  <c r="AD237" i="16" s="1"/>
  <c r="AE237" i="16" s="1"/>
  <c r="AF237" i="16" s="1"/>
  <c r="AG237" i="16" s="1"/>
  <c r="AH237" i="16" s="1"/>
  <c r="AI237" i="16" s="1"/>
  <c r="AJ237" i="16" s="1"/>
  <c r="AK237" i="16" s="1"/>
  <c r="AL237" i="16" s="1"/>
  <c r="AM237" i="16" s="1"/>
  <c r="AN237" i="16" s="1"/>
  <c r="AO237" i="16" s="1"/>
  <c r="AP237" i="16" s="1"/>
  <c r="AQ237" i="16" s="1"/>
  <c r="K237" i="16"/>
  <c r="L237" i="16" s="1"/>
  <c r="M237" i="16" s="1"/>
  <c r="N237" i="16" s="1"/>
  <c r="O237" i="16" s="1"/>
  <c r="P237" i="16" s="1"/>
  <c r="Q237" i="16" s="1"/>
  <c r="R237" i="16" s="1"/>
  <c r="S237" i="16" s="1"/>
  <c r="T237" i="16" s="1"/>
  <c r="U237" i="16" s="1"/>
  <c r="V237" i="16" s="1"/>
  <c r="W237" i="16" s="1"/>
  <c r="Z237" i="16"/>
  <c r="J237" i="16"/>
  <c r="K228" i="16"/>
  <c r="O228" i="16"/>
  <c r="P228" i="16" s="1"/>
  <c r="Q228" i="16" s="1"/>
  <c r="R228" i="16" s="1"/>
  <c r="S228" i="16" s="1"/>
  <c r="T228" i="16" s="1"/>
  <c r="U228" i="16" s="1"/>
  <c r="V228" i="16" s="1"/>
  <c r="W228" i="16" s="1"/>
  <c r="AA228" i="16"/>
  <c r="L229" i="16"/>
  <c r="M229" i="16" s="1"/>
  <c r="N229" i="16" s="1"/>
  <c r="O229" i="16" s="1"/>
  <c r="P229" i="16" s="1"/>
  <c r="Q229" i="16" s="1"/>
  <c r="R229" i="16" s="1"/>
  <c r="S229" i="16" s="1"/>
  <c r="T229" i="16" s="1"/>
  <c r="U229" i="16" s="1"/>
  <c r="V229" i="16" s="1"/>
  <c r="W229" i="16" s="1"/>
  <c r="AB229" i="16"/>
  <c r="AF229" i="16"/>
  <c r="K233" i="16"/>
  <c r="L233" i="16" s="1"/>
  <c r="M233" i="16" s="1"/>
  <c r="N233" i="16" s="1"/>
  <c r="O233" i="16" s="1"/>
  <c r="P233" i="16" s="1"/>
  <c r="Q233" i="16" s="1"/>
  <c r="R233" i="16" s="1"/>
  <c r="S233" i="16" s="1"/>
  <c r="T233" i="16" s="1"/>
  <c r="U233" i="16" s="1"/>
  <c r="V233" i="16" s="1"/>
  <c r="W233" i="16" s="1"/>
  <c r="J233" i="16"/>
  <c r="K238" i="16"/>
  <c r="L238" i="16" s="1"/>
  <c r="M238" i="16" s="1"/>
  <c r="N238" i="16" s="1"/>
  <c r="O238" i="16" s="1"/>
  <c r="P238" i="16" s="1"/>
  <c r="Q238" i="16" s="1"/>
  <c r="R238" i="16" s="1"/>
  <c r="S238" i="16" s="1"/>
  <c r="T238" i="16" s="1"/>
  <c r="U238" i="16" s="1"/>
  <c r="V238" i="16" s="1"/>
  <c r="W238" i="16" s="1"/>
  <c r="J241" i="16"/>
  <c r="K241" i="16" s="1"/>
  <c r="L241" i="16" s="1"/>
  <c r="M241" i="16" s="1"/>
  <c r="N241" i="16" s="1"/>
  <c r="O241" i="16" s="1"/>
  <c r="P241" i="16" s="1"/>
  <c r="Q241" i="16" s="1"/>
  <c r="R241" i="16" s="1"/>
  <c r="S241" i="16" s="1"/>
  <c r="T241" i="16" s="1"/>
  <c r="U241" i="16" s="1"/>
  <c r="V241" i="16" s="1"/>
  <c r="W241" i="16" s="1"/>
  <c r="AB228" i="16"/>
  <c r="AC228" i="16" s="1"/>
  <c r="AD228" i="16" s="1"/>
  <c r="AE228" i="16" s="1"/>
  <c r="AF228" i="16" s="1"/>
  <c r="AG228" i="16" s="1"/>
  <c r="AH228" i="16" s="1"/>
  <c r="AI228" i="16" s="1"/>
  <c r="AJ228" i="16" s="1"/>
  <c r="AK228" i="16" s="1"/>
  <c r="AL228" i="16" s="1"/>
  <c r="AM228" i="16" s="1"/>
  <c r="AN228" i="16" s="1"/>
  <c r="AO228" i="16" s="1"/>
  <c r="AP228" i="16" s="1"/>
  <c r="AQ228" i="16" s="1"/>
  <c r="AC229" i="16"/>
  <c r="AD229" i="16" s="1"/>
  <c r="AE229" i="16" s="1"/>
  <c r="AG229" i="16"/>
  <c r="AH229" i="16" s="1"/>
  <c r="AI229" i="16" s="1"/>
  <c r="AJ229" i="16" s="1"/>
  <c r="AK229" i="16" s="1"/>
  <c r="AL229" i="16" s="1"/>
  <c r="AM229" i="16" s="1"/>
  <c r="AN229" i="16" s="1"/>
  <c r="AO229" i="16" s="1"/>
  <c r="AP229" i="16" s="1"/>
  <c r="AQ229" i="16" s="1"/>
  <c r="Y233" i="16"/>
  <c r="Z233" i="16" s="1"/>
  <c r="AA233" i="16" s="1"/>
  <c r="AB233" i="16" s="1"/>
  <c r="AC233" i="16" s="1"/>
  <c r="AD233" i="16" s="1"/>
  <c r="AE233" i="16" s="1"/>
  <c r="AF233" i="16" s="1"/>
  <c r="AG233" i="16" s="1"/>
  <c r="AH233" i="16" s="1"/>
  <c r="AI233" i="16" s="1"/>
  <c r="AJ233" i="16" s="1"/>
  <c r="AK233" i="16" s="1"/>
  <c r="AL233" i="16" s="1"/>
  <c r="AM233" i="16" s="1"/>
  <c r="AN233" i="16" s="1"/>
  <c r="AO233" i="16" s="1"/>
  <c r="AP233" i="16" s="1"/>
  <c r="AQ233" i="16" s="1"/>
  <c r="Z236" i="16"/>
  <c r="AA236" i="16" s="1"/>
  <c r="AB236" i="16" s="1"/>
  <c r="J236" i="16"/>
  <c r="K236" i="16" s="1"/>
  <c r="L236" i="16" s="1"/>
  <c r="AC236" i="16"/>
  <c r="AD236" i="16" s="1"/>
  <c r="AE236" i="16" s="1"/>
  <c r="AF236" i="16" s="1"/>
  <c r="AG236" i="16" s="1"/>
  <c r="AH236" i="16" s="1"/>
  <c r="AI236" i="16" s="1"/>
  <c r="AJ236" i="16" s="1"/>
  <c r="AK236" i="16" s="1"/>
  <c r="AL236" i="16" s="1"/>
  <c r="AM236" i="16" s="1"/>
  <c r="AN236" i="16" s="1"/>
  <c r="AO236" i="16" s="1"/>
  <c r="AP236" i="16" s="1"/>
  <c r="AQ236" i="16" s="1"/>
  <c r="Y236" i="16"/>
  <c r="M236" i="16"/>
  <c r="N236" i="16" s="1"/>
  <c r="O236" i="16" s="1"/>
  <c r="P236" i="16" s="1"/>
  <c r="Q236" i="16" s="1"/>
  <c r="R236" i="16" s="1"/>
  <c r="S236" i="16" s="1"/>
  <c r="T236" i="16" s="1"/>
  <c r="U236" i="16" s="1"/>
  <c r="V236" i="16" s="1"/>
  <c r="W236" i="16" s="1"/>
  <c r="J238" i="16"/>
  <c r="Y241" i="16"/>
  <c r="Z241" i="16" s="1"/>
  <c r="AA241" i="16" s="1"/>
  <c r="AB241" i="16" s="1"/>
  <c r="AC241" i="16" s="1"/>
  <c r="AD241" i="16" s="1"/>
  <c r="AE241" i="16" s="1"/>
  <c r="AF241" i="16" s="1"/>
  <c r="AG241" i="16" s="1"/>
  <c r="AH241" i="16" s="1"/>
  <c r="AI241" i="16" s="1"/>
  <c r="AJ241" i="16" s="1"/>
  <c r="AK241" i="16" s="1"/>
  <c r="AL241" i="16" s="1"/>
  <c r="AM241" i="16" s="1"/>
  <c r="AN241" i="16" s="1"/>
  <c r="AO241" i="16" s="1"/>
  <c r="AP241" i="16" s="1"/>
  <c r="AQ241" i="16" s="1"/>
  <c r="AB235" i="16"/>
  <c r="AC235" i="16" s="1"/>
  <c r="AD235" i="16" s="1"/>
  <c r="AE235" i="16" s="1"/>
  <c r="AF235" i="16" s="1"/>
  <c r="AG235" i="16" s="1"/>
  <c r="AH235" i="16" s="1"/>
  <c r="AI235" i="16" s="1"/>
  <c r="AJ235" i="16" s="1"/>
  <c r="AK235" i="16" s="1"/>
  <c r="AL235" i="16" s="1"/>
  <c r="AM235" i="16" s="1"/>
  <c r="AN235" i="16" s="1"/>
  <c r="AO235" i="16" s="1"/>
  <c r="AP235" i="16" s="1"/>
  <c r="AQ235" i="16" s="1"/>
  <c r="AB234" i="16"/>
  <c r="AC234" i="16" s="1"/>
  <c r="AD234" i="16" s="1"/>
  <c r="AE234" i="16" s="1"/>
  <c r="AF234" i="16" s="1"/>
  <c r="AG234" i="16" s="1"/>
  <c r="AH234" i="16" s="1"/>
  <c r="AI234" i="16" s="1"/>
  <c r="AJ234" i="16" s="1"/>
  <c r="AK234" i="16" s="1"/>
  <c r="AL234" i="16" s="1"/>
  <c r="AM234" i="16" s="1"/>
  <c r="AN234" i="16" s="1"/>
  <c r="AO234" i="16" s="1"/>
  <c r="AP234" i="16" s="1"/>
  <c r="AQ234" i="16" s="1"/>
  <c r="M235" i="16"/>
  <c r="N235" i="16" s="1"/>
  <c r="O235" i="16" s="1"/>
  <c r="P235" i="16" s="1"/>
  <c r="Q235" i="16"/>
  <c r="R235" i="16" s="1"/>
  <c r="S235" i="16" s="1"/>
  <c r="T235" i="16" s="1"/>
  <c r="U235" i="16" s="1"/>
  <c r="V235" i="16" s="1"/>
  <c r="W235" i="16" s="1"/>
  <c r="Y235" i="16"/>
  <c r="Z235" i="16" s="1"/>
  <c r="AA235" i="16" s="1"/>
  <c r="AB238" i="16"/>
  <c r="AC238" i="16" s="1"/>
  <c r="AD238" i="16" s="1"/>
  <c r="AE238" i="16" s="1"/>
  <c r="AF238" i="16" s="1"/>
  <c r="AG238" i="16" s="1"/>
  <c r="AH238" i="16" s="1"/>
  <c r="AI238" i="16" s="1"/>
  <c r="AJ238" i="16" s="1"/>
  <c r="AK238" i="16" s="1"/>
  <c r="AL238" i="16" s="1"/>
  <c r="AM238" i="16" s="1"/>
  <c r="AN238" i="16" s="1"/>
  <c r="AO238" i="16" s="1"/>
  <c r="AP238" i="16" s="1"/>
  <c r="AQ238" i="16" s="1"/>
  <c r="M239" i="16"/>
  <c r="N239" i="16" s="1"/>
  <c r="O239" i="16" s="1"/>
  <c r="P239" i="16" s="1"/>
  <c r="Q239" i="16"/>
  <c r="R239" i="16" s="1"/>
  <c r="S239" i="16" s="1"/>
  <c r="T239" i="16" s="1"/>
  <c r="U239" i="16" s="1"/>
  <c r="V239" i="16" s="1"/>
  <c r="W239" i="16" s="1"/>
  <c r="Y239" i="16"/>
  <c r="Z239" i="16" s="1"/>
  <c r="AA239" i="16" s="1"/>
  <c r="AB239" i="16" s="1"/>
  <c r="AC239" i="16" s="1"/>
  <c r="AD239" i="16" s="1"/>
  <c r="AE239" i="16" s="1"/>
  <c r="AF239" i="16" s="1"/>
  <c r="AG239" i="16" s="1"/>
  <c r="AH239" i="16" s="1"/>
  <c r="AI239" i="16" s="1"/>
  <c r="AJ239" i="16" s="1"/>
  <c r="AK239" i="16" s="1"/>
  <c r="AL239" i="16" s="1"/>
  <c r="AM239" i="16" s="1"/>
  <c r="AN239" i="16" s="1"/>
  <c r="AO239" i="16" s="1"/>
  <c r="AP239" i="16" s="1"/>
  <c r="AQ239" i="16" s="1"/>
  <c r="J2" i="16"/>
  <c r="K2" i="16" s="1"/>
  <c r="L2" i="16" s="1"/>
  <c r="M2" i="16" s="1"/>
  <c r="N2" i="16" s="1"/>
  <c r="O2" i="16" s="1"/>
  <c r="P2" i="16" s="1"/>
  <c r="Q2" i="16" s="1"/>
  <c r="R2" i="16" s="1"/>
  <c r="S2" i="16" s="1"/>
  <c r="T2" i="16" s="1"/>
  <c r="U2" i="16" s="1"/>
  <c r="V2" i="16" s="1"/>
  <c r="W2" i="16" s="1"/>
  <c r="Y2" i="16"/>
  <c r="Z2" i="16" s="1"/>
  <c r="AA2" i="16" s="1"/>
  <c r="AB2" i="16" s="1"/>
  <c r="AC2" i="16" s="1"/>
  <c r="AD2" i="16" s="1"/>
  <c r="AE2" i="16" s="1"/>
  <c r="AF2" i="16" s="1"/>
  <c r="AG2" i="16" s="1"/>
  <c r="AH2" i="16" s="1"/>
  <c r="AI2" i="16" s="1"/>
  <c r="AJ2" i="16" s="1"/>
  <c r="AK2" i="16" s="1"/>
  <c r="AL2" i="16" s="1"/>
  <c r="AM2" i="16" s="1"/>
  <c r="AN2" i="16" s="1"/>
  <c r="AO2" i="16" s="1"/>
  <c r="AP2" i="16" s="1"/>
  <c r="AQ2" i="16" s="1"/>
  <c r="H83" i="16"/>
  <c r="H84" i="16" s="1"/>
  <c r="H85" i="16" s="1"/>
  <c r="H86" i="16" s="1"/>
  <c r="H87" i="16" s="1"/>
  <c r="H88" i="16" s="1"/>
  <c r="H89" i="16" s="1"/>
  <c r="H90" i="16" s="1"/>
  <c r="H91" i="16" s="1"/>
  <c r="H92" i="16" s="1"/>
  <c r="H93" i="16" s="1"/>
  <c r="H94" i="16" s="1"/>
  <c r="H95" i="16" s="1"/>
  <c r="H96" i="16" s="1"/>
  <c r="H97" i="16" s="1"/>
  <c r="H164" i="16"/>
  <c r="H165" i="16" s="1"/>
  <c r="H166" i="16" s="1"/>
  <c r="H167" i="16" s="1"/>
  <c r="H168" i="16" s="1"/>
  <c r="H169" i="16" s="1"/>
  <c r="H170" i="16" s="1"/>
  <c r="H171" i="16" s="1"/>
  <c r="H172" i="16" s="1"/>
  <c r="H173" i="16" s="1"/>
  <c r="H174" i="16" s="1"/>
  <c r="H175" i="16" s="1"/>
  <c r="H176" i="16" s="1"/>
  <c r="H177" i="16" s="1"/>
  <c r="H163" i="16"/>
  <c r="G163" i="16"/>
  <c r="G164" i="16" s="1"/>
  <c r="G165" i="16" s="1"/>
  <c r="G166" i="16" s="1"/>
  <c r="G167" i="16" s="1"/>
  <c r="G168" i="16" s="1"/>
  <c r="G169" i="16" s="1"/>
  <c r="G170" i="16" s="1"/>
  <c r="G171" i="16" s="1"/>
  <c r="G172" i="16" s="1"/>
  <c r="G173" i="16" s="1"/>
  <c r="G174" i="16" s="1"/>
  <c r="G175" i="16" s="1"/>
  <c r="G176" i="16" s="1"/>
  <c r="G177" i="16" s="1"/>
  <c r="F163" i="16"/>
  <c r="F164" i="16" s="1"/>
  <c r="F165" i="16" s="1"/>
  <c r="F166" i="16" s="1"/>
  <c r="F167" i="16" s="1"/>
  <c r="F168" i="16" s="1"/>
  <c r="F169" i="16" s="1"/>
  <c r="F170" i="16" s="1"/>
  <c r="F171" i="16" s="1"/>
  <c r="F172" i="16" s="1"/>
  <c r="F173" i="16" s="1"/>
  <c r="F174" i="16" s="1"/>
  <c r="F175" i="16" s="1"/>
  <c r="F176" i="16" s="1"/>
  <c r="F177" i="16" s="1"/>
  <c r="G35" i="28" l="1"/>
  <c r="F37" i="28"/>
  <c r="F32" i="28"/>
  <c r="F43" i="28" s="1"/>
  <c r="G22" i="28"/>
  <c r="F242" i="16"/>
  <c r="F243" i="16"/>
  <c r="F244" i="16"/>
  <c r="F245" i="16"/>
  <c r="F246" i="16"/>
  <c r="F247" i="16"/>
  <c r="F248" i="16"/>
  <c r="F249" i="16"/>
  <c r="F250" i="16"/>
  <c r="F251" i="16"/>
  <c r="F252" i="16"/>
  <c r="F253" i="16"/>
  <c r="F254" i="16"/>
  <c r="F255" i="16"/>
  <c r="F256" i="16"/>
  <c r="F257" i="16"/>
  <c r="F258" i="16"/>
  <c r="F259" i="16"/>
  <c r="F260" i="16"/>
  <c r="F261" i="16"/>
  <c r="F262" i="16"/>
  <c r="F263" i="16"/>
  <c r="F264" i="16"/>
  <c r="F265" i="16"/>
  <c r="F266" i="16"/>
  <c r="F267" i="16"/>
  <c r="F268" i="16"/>
  <c r="F269" i="16"/>
  <c r="F270" i="16"/>
  <c r="F271" i="16"/>
  <c r="F272" i="16"/>
  <c r="F273" i="16"/>
  <c r="F274" i="16"/>
  <c r="F275" i="16"/>
  <c r="F276" i="16"/>
  <c r="F277" i="16"/>
  <c r="F278" i="16"/>
  <c r="F279" i="16"/>
  <c r="F280" i="16"/>
  <c r="F281" i="16"/>
  <c r="F282" i="16"/>
  <c r="F283" i="16"/>
  <c r="F284" i="16"/>
  <c r="F285" i="16"/>
  <c r="F286" i="16"/>
  <c r="F287" i="16"/>
  <c r="F288" i="16"/>
  <c r="F289" i="16"/>
  <c r="F290" i="16"/>
  <c r="F291" i="16"/>
  <c r="F292" i="16"/>
  <c r="F293" i="16"/>
  <c r="F294" i="16"/>
  <c r="F295" i="16"/>
  <c r="F296" i="16"/>
  <c r="F297" i="16"/>
  <c r="F298" i="16"/>
  <c r="F299" i="16"/>
  <c r="F300" i="16"/>
  <c r="F301" i="16"/>
  <c r="F302" i="16"/>
  <c r="F303" i="16"/>
  <c r="F304" i="16"/>
  <c r="F305" i="16"/>
  <c r="F306" i="16"/>
  <c r="F307" i="16"/>
  <c r="F308" i="16"/>
  <c r="F309" i="16"/>
  <c r="F310" i="16"/>
  <c r="F311" i="16"/>
  <c r="F312" i="16"/>
  <c r="F313" i="16"/>
  <c r="F314" i="16"/>
  <c r="F315" i="16"/>
  <c r="F316" i="16"/>
  <c r="F317" i="16"/>
  <c r="F318" i="16"/>
  <c r="F319" i="16"/>
  <c r="F320" i="16"/>
  <c r="F321" i="16"/>
  <c r="F322" i="16"/>
  <c r="F323" i="16"/>
  <c r="F324" i="16"/>
  <c r="F325" i="16"/>
  <c r="F326" i="16"/>
  <c r="F327" i="16"/>
  <c r="F328" i="16"/>
  <c r="F329" i="16"/>
  <c r="F330" i="16"/>
  <c r="F331" i="16"/>
  <c r="F332" i="16"/>
  <c r="F333" i="16"/>
  <c r="F334" i="16"/>
  <c r="F335" i="16"/>
  <c r="F336" i="16"/>
  <c r="F337" i="16"/>
  <c r="F338" i="16"/>
  <c r="F339" i="16"/>
  <c r="F340" i="16"/>
  <c r="F341" i="16"/>
  <c r="F342" i="16"/>
  <c r="F343" i="16"/>
  <c r="F344" i="16"/>
  <c r="F345" i="16"/>
  <c r="F346" i="16"/>
  <c r="F347" i="16"/>
  <c r="F348" i="16"/>
  <c r="F349" i="16"/>
  <c r="F350" i="16"/>
  <c r="F351" i="16"/>
  <c r="F352" i="16"/>
  <c r="F353" i="16"/>
  <c r="F354" i="16"/>
  <c r="F355" i="16"/>
  <c r="F356" i="16"/>
  <c r="F357" i="16"/>
  <c r="F358" i="16"/>
  <c r="F359" i="16"/>
  <c r="F360" i="16"/>
  <c r="F361" i="16"/>
  <c r="F362" i="16"/>
  <c r="F363" i="16"/>
  <c r="F364" i="16"/>
  <c r="F365" i="16"/>
  <c r="F366" i="16"/>
  <c r="F367" i="16"/>
  <c r="F368" i="16"/>
  <c r="F369" i="16"/>
  <c r="F370" i="16"/>
  <c r="F371" i="16"/>
  <c r="F372" i="16"/>
  <c r="F373" i="16"/>
  <c r="F374" i="16"/>
  <c r="F375" i="16"/>
  <c r="F376" i="16"/>
  <c r="F377" i="16"/>
  <c r="F378" i="16"/>
  <c r="F379" i="16"/>
  <c r="F380" i="16"/>
  <c r="F381" i="16"/>
  <c r="F382" i="16"/>
  <c r="F383" i="16"/>
  <c r="F384" i="16"/>
  <c r="F385" i="16"/>
  <c r="F386" i="16"/>
  <c r="F387" i="16"/>
  <c r="F388" i="16"/>
  <c r="G242" i="16"/>
  <c r="G243" i="16"/>
  <c r="G244" i="16"/>
  <c r="G245" i="16"/>
  <c r="G246" i="16"/>
  <c r="G247" i="16"/>
  <c r="G248" i="16"/>
  <c r="G249" i="16"/>
  <c r="G250" i="16"/>
  <c r="G251" i="16"/>
  <c r="G252" i="16"/>
  <c r="G253" i="16"/>
  <c r="G254" i="16"/>
  <c r="G255" i="16"/>
  <c r="G256" i="16"/>
  <c r="G257" i="16"/>
  <c r="G258" i="16"/>
  <c r="G259" i="16"/>
  <c r="G260" i="16"/>
  <c r="G261" i="16"/>
  <c r="G262" i="16"/>
  <c r="G263" i="16"/>
  <c r="G264" i="16"/>
  <c r="G265" i="16"/>
  <c r="G266" i="16"/>
  <c r="G267" i="16"/>
  <c r="G268" i="16"/>
  <c r="G269" i="16"/>
  <c r="G270" i="16"/>
  <c r="G271" i="16"/>
  <c r="G272" i="16"/>
  <c r="G273" i="16"/>
  <c r="G274" i="16"/>
  <c r="G275" i="16"/>
  <c r="G276" i="16"/>
  <c r="G277" i="16"/>
  <c r="G278" i="16"/>
  <c r="G279" i="16"/>
  <c r="G280" i="16"/>
  <c r="G281" i="16"/>
  <c r="G282" i="16"/>
  <c r="G283" i="16"/>
  <c r="G284" i="16"/>
  <c r="G285" i="16"/>
  <c r="G286" i="16"/>
  <c r="G287" i="16"/>
  <c r="G288" i="16"/>
  <c r="G289" i="16"/>
  <c r="G290" i="16"/>
  <c r="G291" i="16"/>
  <c r="G292" i="16"/>
  <c r="G293" i="16"/>
  <c r="G294" i="16"/>
  <c r="G295" i="16"/>
  <c r="G296" i="16"/>
  <c r="G297" i="16"/>
  <c r="G298" i="16"/>
  <c r="G299" i="16"/>
  <c r="G300" i="16"/>
  <c r="G301" i="16"/>
  <c r="G302" i="16"/>
  <c r="G303" i="16"/>
  <c r="G304" i="16"/>
  <c r="G305" i="16"/>
  <c r="G306" i="16"/>
  <c r="G307" i="16"/>
  <c r="G308" i="16"/>
  <c r="G309" i="16"/>
  <c r="G310" i="16"/>
  <c r="G311" i="16"/>
  <c r="G312" i="16"/>
  <c r="G313" i="16"/>
  <c r="G314" i="16"/>
  <c r="G315" i="16"/>
  <c r="G316" i="16"/>
  <c r="G317" i="16"/>
  <c r="G318" i="16"/>
  <c r="G319" i="16"/>
  <c r="G320" i="16"/>
  <c r="G321" i="16"/>
  <c r="G322" i="16"/>
  <c r="G323" i="16"/>
  <c r="G324" i="16"/>
  <c r="G325" i="16"/>
  <c r="G326" i="16"/>
  <c r="G327" i="16"/>
  <c r="G328" i="16"/>
  <c r="G329" i="16"/>
  <c r="G330" i="16"/>
  <c r="G331" i="16"/>
  <c r="G332" i="16"/>
  <c r="G333" i="16"/>
  <c r="G334" i="16"/>
  <c r="G335" i="16"/>
  <c r="G336" i="16"/>
  <c r="G337" i="16"/>
  <c r="G338" i="16"/>
  <c r="G339" i="16"/>
  <c r="G340" i="16"/>
  <c r="G341" i="16"/>
  <c r="G342" i="16"/>
  <c r="G343" i="16"/>
  <c r="G344" i="16"/>
  <c r="G345" i="16"/>
  <c r="G346" i="16"/>
  <c r="G347" i="16"/>
  <c r="G348" i="16"/>
  <c r="G349" i="16"/>
  <c r="G350" i="16"/>
  <c r="G351" i="16"/>
  <c r="G352" i="16"/>
  <c r="G353" i="16"/>
  <c r="G354" i="16"/>
  <c r="G355" i="16"/>
  <c r="G356" i="16"/>
  <c r="G357" i="16"/>
  <c r="G358" i="16"/>
  <c r="G359" i="16"/>
  <c r="G360" i="16"/>
  <c r="G361" i="16"/>
  <c r="G362" i="16"/>
  <c r="G363" i="16"/>
  <c r="G364" i="16"/>
  <c r="G365" i="16"/>
  <c r="G366" i="16"/>
  <c r="G367" i="16"/>
  <c r="G368" i="16"/>
  <c r="G369" i="16"/>
  <c r="G370" i="16"/>
  <c r="G371" i="16"/>
  <c r="G372" i="16"/>
  <c r="G373" i="16"/>
  <c r="G374" i="16"/>
  <c r="G375" i="16"/>
  <c r="G376" i="16"/>
  <c r="G377" i="16"/>
  <c r="G378" i="16"/>
  <c r="G379" i="16"/>
  <c r="G380" i="16"/>
  <c r="G381" i="16"/>
  <c r="G382" i="16"/>
  <c r="G383" i="16"/>
  <c r="G384" i="16"/>
  <c r="G385" i="16"/>
  <c r="G386" i="16"/>
  <c r="G387" i="16"/>
  <c r="G388" i="16"/>
  <c r="G43" i="28" l="1"/>
  <c r="F51" i="28"/>
  <c r="G51" i="28" s="1"/>
  <c r="F39" i="28"/>
  <c r="G37" i="28"/>
  <c r="F42" i="28"/>
  <c r="G42" i="28" s="1"/>
  <c r="G32" i="28"/>
  <c r="F21" i="28"/>
  <c r="H4" i="16"/>
  <c r="H5" i="16" s="1"/>
  <c r="H6" i="16" s="1"/>
  <c r="H7" i="16" s="1"/>
  <c r="H8" i="16" s="1"/>
  <c r="H9" i="16" s="1"/>
  <c r="H10" i="16" s="1"/>
  <c r="H11" i="16" s="1"/>
  <c r="H12" i="16" s="1"/>
  <c r="H13" i="16" s="1"/>
  <c r="H14" i="16" s="1"/>
  <c r="H15" i="16" s="1"/>
  <c r="H16" i="16" s="1"/>
  <c r="H17" i="16" s="1"/>
  <c r="H3" i="16"/>
  <c r="G3" i="16"/>
  <c r="G4" i="16" s="1"/>
  <c r="G5" i="16" s="1"/>
  <c r="G6" i="16" s="1"/>
  <c r="G7" i="16" s="1"/>
  <c r="G8" i="16" s="1"/>
  <c r="G9" i="16" s="1"/>
  <c r="G10" i="16" s="1"/>
  <c r="G11" i="16" s="1"/>
  <c r="G12" i="16" s="1"/>
  <c r="G13" i="16" s="1"/>
  <c r="G14" i="16" s="1"/>
  <c r="G15" i="16" s="1"/>
  <c r="G16" i="16" s="1"/>
  <c r="G17" i="16" s="1"/>
  <c r="F3" i="16"/>
  <c r="G39" i="28" l="1"/>
  <c r="F41" i="28"/>
  <c r="G41" i="28" s="1"/>
  <c r="G21" i="28"/>
  <c r="F4" i="16"/>
  <c r="F5" i="16" s="1"/>
  <c r="F6" i="16"/>
  <c r="J136" i="24"/>
  <c r="I136" i="24"/>
  <c r="J87" i="24"/>
  <c r="I87" i="24"/>
  <c r="J38" i="24"/>
  <c r="I38" i="24"/>
  <c r="H70" i="23"/>
  <c r="H66" i="23"/>
  <c r="H62" i="23"/>
  <c r="H60" i="23"/>
  <c r="H56" i="23"/>
  <c r="H48" i="23"/>
  <c r="H43" i="23"/>
  <c r="H40" i="23"/>
  <c r="H36" i="23"/>
  <c r="H32" i="23"/>
  <c r="H29" i="23"/>
  <c r="H26" i="23"/>
  <c r="H19" i="23"/>
  <c r="H16" i="23"/>
  <c r="H11" i="23"/>
  <c r="H4" i="23"/>
  <c r="G70" i="23"/>
  <c r="G66" i="23"/>
  <c r="G62" i="23"/>
  <c r="G60" i="23"/>
  <c r="G56" i="23"/>
  <c r="G48" i="23"/>
  <c r="G43" i="23"/>
  <c r="G40" i="23"/>
  <c r="G36" i="23"/>
  <c r="G32" i="23"/>
  <c r="G29" i="23"/>
  <c r="G26" i="23"/>
  <c r="G19" i="23"/>
  <c r="G16" i="23"/>
  <c r="G11" i="23"/>
  <c r="G4" i="23"/>
  <c r="E70" i="23"/>
  <c r="E66" i="23"/>
  <c r="E62" i="23"/>
  <c r="E60" i="23"/>
  <c r="E56" i="23"/>
  <c r="E48" i="23"/>
  <c r="E43" i="23"/>
  <c r="E40" i="23"/>
  <c r="E36" i="23"/>
  <c r="E32" i="23"/>
  <c r="E29" i="23"/>
  <c r="E26" i="23"/>
  <c r="E19" i="23"/>
  <c r="E16" i="23"/>
  <c r="E11" i="23"/>
  <c r="E4" i="23"/>
  <c r="D70" i="23"/>
  <c r="D66" i="23"/>
  <c r="D62" i="23"/>
  <c r="D60" i="23"/>
  <c r="D56" i="23"/>
  <c r="D48" i="23"/>
  <c r="D43" i="23"/>
  <c r="D40" i="23"/>
  <c r="D36" i="23"/>
  <c r="D32" i="23"/>
  <c r="D29" i="23"/>
  <c r="D26" i="23"/>
  <c r="D19" i="23"/>
  <c r="D16" i="23"/>
  <c r="D11" i="23"/>
  <c r="D4" i="23"/>
  <c r="F70" i="23"/>
  <c r="F66" i="23"/>
  <c r="F62" i="23"/>
  <c r="F60" i="23"/>
  <c r="F56" i="23"/>
  <c r="F48" i="23"/>
  <c r="F43" i="23"/>
  <c r="F40" i="23"/>
  <c r="F36" i="23"/>
  <c r="F32" i="23"/>
  <c r="F29" i="23"/>
  <c r="F26" i="23"/>
  <c r="F19" i="23"/>
  <c r="F16" i="23"/>
  <c r="F11" i="23"/>
  <c r="F4" i="23"/>
  <c r="I70" i="23"/>
  <c r="I66" i="23"/>
  <c r="I62" i="23"/>
  <c r="I60" i="23"/>
  <c r="I56" i="23"/>
  <c r="I48" i="23"/>
  <c r="I43" i="23"/>
  <c r="I40" i="23"/>
  <c r="I36" i="23"/>
  <c r="I32" i="23"/>
  <c r="I29" i="23"/>
  <c r="I26" i="23"/>
  <c r="I19" i="23"/>
  <c r="I16" i="23"/>
  <c r="I11" i="23"/>
  <c r="I4" i="23"/>
  <c r="F53" i="28" l="1"/>
  <c r="F7" i="16"/>
  <c r="C7" i="3"/>
  <c r="F64" i="28" l="1"/>
  <c r="G64" i="28" s="1"/>
  <c r="F63" i="28"/>
  <c r="G53" i="28"/>
  <c r="F62" i="28"/>
  <c r="F73" i="28" s="1"/>
  <c r="F8" i="16"/>
  <c r="G38" i="24"/>
  <c r="H38" i="24"/>
  <c r="F83" i="28" l="1"/>
  <c r="G83" i="28" s="1"/>
  <c r="G73" i="28"/>
  <c r="F61" i="28"/>
  <c r="G61" i="28" s="1"/>
  <c r="F71" i="28"/>
  <c r="G63" i="28"/>
  <c r="F34" i="28"/>
  <c r="F45" i="28" s="1"/>
  <c r="G62" i="28"/>
  <c r="F9" i="16"/>
  <c r="F56" i="28" l="1"/>
  <c r="F55" i="28"/>
  <c r="G45" i="28"/>
  <c r="G71" i="28"/>
  <c r="F81" i="28"/>
  <c r="G34" i="28"/>
  <c r="F74" i="28"/>
  <c r="G74" i="28" s="1"/>
  <c r="F10" i="16"/>
  <c r="E4" i="24"/>
  <c r="F4" i="24"/>
  <c r="F102" i="24" s="1"/>
  <c r="G4" i="24"/>
  <c r="H4" i="24"/>
  <c r="E5" i="24"/>
  <c r="F5" i="24"/>
  <c r="F54" i="24" s="1"/>
  <c r="G5" i="24"/>
  <c r="H5" i="24"/>
  <c r="E6" i="24"/>
  <c r="F6" i="24"/>
  <c r="F55" i="24" s="1"/>
  <c r="G6" i="24"/>
  <c r="H6" i="24"/>
  <c r="E7" i="24"/>
  <c r="F7" i="24"/>
  <c r="F56" i="24" s="1"/>
  <c r="G7" i="24"/>
  <c r="H7" i="24"/>
  <c r="E8" i="24"/>
  <c r="F8" i="24"/>
  <c r="F106" i="24" s="1"/>
  <c r="G8" i="24"/>
  <c r="H8" i="24"/>
  <c r="E9" i="24"/>
  <c r="F9" i="24"/>
  <c r="F58" i="24" s="1"/>
  <c r="G9" i="24"/>
  <c r="H9" i="24"/>
  <c r="E10" i="24"/>
  <c r="F10" i="24"/>
  <c r="F108" i="24" s="1"/>
  <c r="G10" i="24"/>
  <c r="H10" i="24"/>
  <c r="E11" i="24"/>
  <c r="F11" i="24"/>
  <c r="F60" i="24" s="1"/>
  <c r="G11" i="24"/>
  <c r="H11" i="24"/>
  <c r="E12" i="24"/>
  <c r="F12" i="24"/>
  <c r="F110" i="24" s="1"/>
  <c r="G12" i="24"/>
  <c r="H12" i="24"/>
  <c r="E13" i="24"/>
  <c r="F13" i="24"/>
  <c r="F111" i="24" s="1"/>
  <c r="G13" i="24"/>
  <c r="H13" i="24"/>
  <c r="E14" i="24"/>
  <c r="F14" i="24"/>
  <c r="F63" i="24" s="1"/>
  <c r="G14" i="24"/>
  <c r="H14" i="24"/>
  <c r="F15" i="24"/>
  <c r="F64" i="24" s="1"/>
  <c r="G15" i="24"/>
  <c r="H15" i="24"/>
  <c r="E16" i="24"/>
  <c r="F16" i="24"/>
  <c r="G16" i="24"/>
  <c r="H16" i="24"/>
  <c r="E17" i="24"/>
  <c r="F17" i="24"/>
  <c r="F66" i="24" s="1"/>
  <c r="G17" i="24"/>
  <c r="H17" i="24"/>
  <c r="E18" i="24"/>
  <c r="F18" i="24"/>
  <c r="F67" i="24" s="1"/>
  <c r="G18" i="24"/>
  <c r="H18" i="24"/>
  <c r="E19" i="24"/>
  <c r="F19" i="24"/>
  <c r="F68" i="24" s="1"/>
  <c r="G19" i="24"/>
  <c r="H19" i="24"/>
  <c r="E20" i="24"/>
  <c r="F20" i="24"/>
  <c r="F69" i="24" s="1"/>
  <c r="G20" i="24"/>
  <c r="H20" i="24"/>
  <c r="E21" i="24"/>
  <c r="F21" i="24"/>
  <c r="F70" i="24" s="1"/>
  <c r="G21" i="24"/>
  <c r="H21" i="24"/>
  <c r="E22" i="24"/>
  <c r="F22" i="24"/>
  <c r="F120" i="24" s="1"/>
  <c r="G22" i="24"/>
  <c r="H22" i="24"/>
  <c r="E27" i="24"/>
  <c r="F27" i="24"/>
  <c r="F125" i="24" s="1"/>
  <c r="G27" i="24"/>
  <c r="H27" i="24"/>
  <c r="E28" i="24"/>
  <c r="F28" i="24"/>
  <c r="F77" i="24" s="1"/>
  <c r="G28" i="24"/>
  <c r="H28" i="24"/>
  <c r="E29" i="24"/>
  <c r="F29" i="24"/>
  <c r="F78" i="24" s="1"/>
  <c r="G29" i="24"/>
  <c r="H29" i="24"/>
  <c r="E30" i="24"/>
  <c r="F30" i="24"/>
  <c r="F79" i="24" s="1"/>
  <c r="G30" i="24"/>
  <c r="H30" i="24"/>
  <c r="E31" i="24"/>
  <c r="F31" i="24"/>
  <c r="F80" i="24" s="1"/>
  <c r="G31" i="24"/>
  <c r="H31" i="24"/>
  <c r="E32" i="24"/>
  <c r="F32" i="24"/>
  <c r="F81" i="24" s="1"/>
  <c r="G32" i="24"/>
  <c r="H32" i="24"/>
  <c r="E33" i="24"/>
  <c r="F33" i="24"/>
  <c r="F82" i="24" s="1"/>
  <c r="G33" i="24"/>
  <c r="H33" i="24"/>
  <c r="E36" i="24"/>
  <c r="F36" i="24"/>
  <c r="F134" i="24" s="1"/>
  <c r="G36" i="24"/>
  <c r="H36" i="24"/>
  <c r="E37" i="24"/>
  <c r="F37" i="24"/>
  <c r="F86" i="24" s="1"/>
  <c r="G37" i="24"/>
  <c r="H37" i="24"/>
  <c r="E38" i="24"/>
  <c r="F38" i="24"/>
  <c r="F87" i="24" s="1"/>
  <c r="E39" i="24"/>
  <c r="F39" i="24"/>
  <c r="G39" i="24"/>
  <c r="H39" i="24"/>
  <c r="E40" i="24"/>
  <c r="F40" i="24"/>
  <c r="F138" i="24" s="1"/>
  <c r="G40" i="24"/>
  <c r="H40" i="24"/>
  <c r="E41" i="24"/>
  <c r="F41" i="24"/>
  <c r="F90" i="24" s="1"/>
  <c r="G41" i="24"/>
  <c r="H41" i="24"/>
  <c r="E42" i="24"/>
  <c r="F42" i="24"/>
  <c r="F91" i="24" s="1"/>
  <c r="G42" i="24"/>
  <c r="H42" i="24"/>
  <c r="E43" i="24"/>
  <c r="F43" i="24"/>
  <c r="F141" i="24" s="1"/>
  <c r="G43" i="24"/>
  <c r="H43" i="24"/>
  <c r="E44" i="24"/>
  <c r="F44" i="24"/>
  <c r="G44" i="24"/>
  <c r="H44" i="24"/>
  <c r="E45" i="24"/>
  <c r="F45" i="24"/>
  <c r="F94" i="24" s="1"/>
  <c r="G45" i="24"/>
  <c r="H45" i="24"/>
  <c r="N45" i="24"/>
  <c r="O45" i="24"/>
  <c r="P45" i="24"/>
  <c r="Q45" i="24"/>
  <c r="E46" i="24"/>
  <c r="F46" i="24"/>
  <c r="F144" i="24" s="1"/>
  <c r="G46" i="24"/>
  <c r="H46" i="24"/>
  <c r="N46" i="24"/>
  <c r="O46" i="24"/>
  <c r="P46" i="24"/>
  <c r="Q46" i="24"/>
  <c r="E47" i="24"/>
  <c r="F47" i="24"/>
  <c r="F145" i="24" s="1"/>
  <c r="G47" i="24"/>
  <c r="H47" i="24"/>
  <c r="N47" i="24"/>
  <c r="O47" i="24"/>
  <c r="P47" i="24"/>
  <c r="Q47" i="24"/>
  <c r="E48" i="24"/>
  <c r="F48" i="24"/>
  <c r="F97" i="24" s="1"/>
  <c r="G48" i="24"/>
  <c r="H48" i="24"/>
  <c r="E49" i="24"/>
  <c r="F49" i="24"/>
  <c r="F98" i="24" s="1"/>
  <c r="G49" i="24"/>
  <c r="H49" i="24"/>
  <c r="N49" i="24"/>
  <c r="O49" i="24"/>
  <c r="P49" i="24"/>
  <c r="Q49" i="24"/>
  <c r="E50" i="24"/>
  <c r="F50" i="24"/>
  <c r="F148" i="24" s="1"/>
  <c r="G50" i="24"/>
  <c r="H50" i="24"/>
  <c r="N50" i="24"/>
  <c r="O50" i="24"/>
  <c r="P50" i="24"/>
  <c r="Q50" i="24"/>
  <c r="E51" i="24"/>
  <c r="F51" i="24"/>
  <c r="F149" i="24" s="1"/>
  <c r="G51" i="24"/>
  <c r="H51" i="24"/>
  <c r="N51" i="24"/>
  <c r="O51" i="24"/>
  <c r="P51" i="24"/>
  <c r="Q51" i="24"/>
  <c r="E52" i="24"/>
  <c r="F52" i="24"/>
  <c r="F150" i="24" s="1"/>
  <c r="G52" i="24"/>
  <c r="H52" i="24"/>
  <c r="G53" i="24"/>
  <c r="H53" i="24"/>
  <c r="G54" i="24"/>
  <c r="H54" i="24"/>
  <c r="G55" i="24"/>
  <c r="H55" i="24"/>
  <c r="G56" i="24"/>
  <c r="H56" i="24"/>
  <c r="G57" i="24"/>
  <c r="H57" i="24"/>
  <c r="G58" i="24"/>
  <c r="H58" i="24"/>
  <c r="G59" i="24"/>
  <c r="H59" i="24"/>
  <c r="G60" i="24"/>
  <c r="H60" i="24"/>
  <c r="F61" i="24"/>
  <c r="G61" i="24"/>
  <c r="H61" i="24"/>
  <c r="G62" i="24"/>
  <c r="H62" i="24"/>
  <c r="G63" i="24"/>
  <c r="H63" i="24"/>
  <c r="G64" i="24"/>
  <c r="H64" i="24"/>
  <c r="G65" i="24"/>
  <c r="H65" i="24"/>
  <c r="G66" i="24"/>
  <c r="H66" i="24"/>
  <c r="G67" i="24"/>
  <c r="H67" i="24"/>
  <c r="G68" i="24"/>
  <c r="H68" i="24"/>
  <c r="G69" i="24"/>
  <c r="H69" i="24"/>
  <c r="G70" i="24"/>
  <c r="H70" i="24"/>
  <c r="G71" i="24"/>
  <c r="H71" i="24"/>
  <c r="G76" i="24"/>
  <c r="H76" i="24"/>
  <c r="G77" i="24"/>
  <c r="H77" i="24"/>
  <c r="G78" i="24"/>
  <c r="H78" i="24"/>
  <c r="G79" i="24"/>
  <c r="H79" i="24"/>
  <c r="G80" i="24"/>
  <c r="H80" i="24"/>
  <c r="G81" i="24"/>
  <c r="H81" i="24"/>
  <c r="G82" i="24"/>
  <c r="H82" i="24"/>
  <c r="J82" i="24" s="1"/>
  <c r="G85" i="24"/>
  <c r="H85" i="24"/>
  <c r="G86" i="24"/>
  <c r="H86" i="24"/>
  <c r="G87" i="24"/>
  <c r="H87" i="24"/>
  <c r="G88" i="24"/>
  <c r="H88" i="24"/>
  <c r="G89" i="24"/>
  <c r="H89" i="24"/>
  <c r="G90" i="24"/>
  <c r="H90" i="24"/>
  <c r="G91" i="24"/>
  <c r="H91" i="24"/>
  <c r="F92" i="24"/>
  <c r="G92" i="24"/>
  <c r="H92" i="24"/>
  <c r="G93" i="24"/>
  <c r="H93" i="24"/>
  <c r="G94" i="24"/>
  <c r="H94" i="24"/>
  <c r="G95" i="24"/>
  <c r="H95" i="24"/>
  <c r="G96" i="24"/>
  <c r="H96" i="24"/>
  <c r="G97" i="24"/>
  <c r="H97" i="24"/>
  <c r="G98" i="24"/>
  <c r="H98" i="24"/>
  <c r="G99" i="24"/>
  <c r="H99" i="24"/>
  <c r="G100" i="24"/>
  <c r="H100" i="24"/>
  <c r="G101" i="24"/>
  <c r="H101" i="24"/>
  <c r="G102" i="24"/>
  <c r="H102" i="24"/>
  <c r="G103" i="24"/>
  <c r="H103" i="24"/>
  <c r="G104" i="24"/>
  <c r="H104" i="24"/>
  <c r="G105" i="24"/>
  <c r="H105" i="24"/>
  <c r="G106" i="24"/>
  <c r="H106" i="24"/>
  <c r="G107" i="24"/>
  <c r="H107" i="24"/>
  <c r="G108" i="24"/>
  <c r="H108" i="24"/>
  <c r="G109" i="24"/>
  <c r="H109" i="24"/>
  <c r="G110" i="24"/>
  <c r="H110" i="24"/>
  <c r="G111" i="24"/>
  <c r="H111" i="24"/>
  <c r="G112" i="24"/>
  <c r="H112" i="24"/>
  <c r="G113" i="24"/>
  <c r="H113" i="24"/>
  <c r="G114" i="24"/>
  <c r="H114" i="24"/>
  <c r="G115" i="24"/>
  <c r="H115" i="24"/>
  <c r="G116" i="24"/>
  <c r="H116" i="24"/>
  <c r="G117" i="24"/>
  <c r="H117" i="24"/>
  <c r="G118" i="24"/>
  <c r="H118" i="24"/>
  <c r="G119" i="24"/>
  <c r="H119" i="24"/>
  <c r="G120" i="24"/>
  <c r="H120" i="24"/>
  <c r="G125" i="24"/>
  <c r="H125" i="24"/>
  <c r="G126" i="24"/>
  <c r="H126" i="24"/>
  <c r="G127" i="24"/>
  <c r="H127" i="24"/>
  <c r="G128" i="24"/>
  <c r="H128" i="24"/>
  <c r="G129" i="24"/>
  <c r="H129" i="24"/>
  <c r="G130" i="24"/>
  <c r="H130" i="24"/>
  <c r="G131" i="24"/>
  <c r="H131" i="24"/>
  <c r="G134" i="24"/>
  <c r="H134" i="24"/>
  <c r="G135" i="24"/>
  <c r="H135" i="24"/>
  <c r="G136" i="24"/>
  <c r="H136" i="24"/>
  <c r="G137" i="24"/>
  <c r="H137" i="24"/>
  <c r="G138" i="24"/>
  <c r="H138" i="24"/>
  <c r="G139" i="24"/>
  <c r="H139" i="24"/>
  <c r="G140" i="24"/>
  <c r="H140" i="24"/>
  <c r="G141" i="24"/>
  <c r="H141" i="24"/>
  <c r="G142" i="24"/>
  <c r="H142" i="24"/>
  <c r="G143" i="24"/>
  <c r="H143" i="24"/>
  <c r="G144" i="24"/>
  <c r="H144" i="24"/>
  <c r="G145" i="24"/>
  <c r="H145" i="24"/>
  <c r="G146" i="24"/>
  <c r="H146" i="24"/>
  <c r="G147" i="24"/>
  <c r="H147" i="24"/>
  <c r="G148" i="24"/>
  <c r="H148" i="24"/>
  <c r="G149" i="24"/>
  <c r="H149" i="24"/>
  <c r="G150" i="24"/>
  <c r="H150" i="24"/>
  <c r="C4" i="23"/>
  <c r="C11" i="23"/>
  <c r="C16" i="23"/>
  <c r="C19" i="23"/>
  <c r="C26" i="23"/>
  <c r="C29" i="23"/>
  <c r="C32" i="23"/>
  <c r="C36" i="23"/>
  <c r="C40" i="23"/>
  <c r="C43" i="23"/>
  <c r="C48" i="23"/>
  <c r="C56" i="23"/>
  <c r="C60" i="23"/>
  <c r="C62" i="23"/>
  <c r="C66" i="23"/>
  <c r="G55" i="28" l="1"/>
  <c r="F66" i="28"/>
  <c r="G81" i="28"/>
  <c r="F92" i="28"/>
  <c r="G92" i="28" s="1"/>
  <c r="F33" i="28"/>
  <c r="G33" i="28" s="1"/>
  <c r="G56" i="28"/>
  <c r="F72" i="28"/>
  <c r="F82" i="28" s="1"/>
  <c r="F11" i="16"/>
  <c r="I39" i="24"/>
  <c r="I61" i="24"/>
  <c r="F119" i="24"/>
  <c r="F85" i="24"/>
  <c r="I85" i="24" s="1"/>
  <c r="F62" i="24"/>
  <c r="F95" i="24"/>
  <c r="F135" i="24"/>
  <c r="I135" i="24" s="1"/>
  <c r="F115" i="24"/>
  <c r="I115" i="24" s="1"/>
  <c r="F71" i="24"/>
  <c r="F130" i="24"/>
  <c r="F107" i="24"/>
  <c r="I107" i="24" s="1"/>
  <c r="F88" i="24"/>
  <c r="I88" i="24" s="1"/>
  <c r="F136" i="24"/>
  <c r="F116" i="24"/>
  <c r="J112" i="24"/>
  <c r="F76" i="24"/>
  <c r="J55" i="24"/>
  <c r="F139" i="24"/>
  <c r="I139" i="24" s="1"/>
  <c r="F53" i="24"/>
  <c r="J67" i="24"/>
  <c r="F128" i="24"/>
  <c r="I128" i="24" s="1"/>
  <c r="F127" i="24"/>
  <c r="I127" i="24" s="1"/>
  <c r="F117" i="24"/>
  <c r="F105" i="24"/>
  <c r="I105" i="24" s="1"/>
  <c r="J148" i="24"/>
  <c r="F129" i="24"/>
  <c r="I129" i="24" s="1"/>
  <c r="J126" i="24"/>
  <c r="F109" i="24"/>
  <c r="I109" i="24" s="1"/>
  <c r="J104" i="24"/>
  <c r="F103" i="24"/>
  <c r="I103" i="24" s="1"/>
  <c r="F101" i="24"/>
  <c r="I101" i="24" s="1"/>
  <c r="F96" i="24"/>
  <c r="I96" i="24" s="1"/>
  <c r="F89" i="24"/>
  <c r="I89" i="24" s="1"/>
  <c r="I78" i="24"/>
  <c r="I149" i="24"/>
  <c r="F137" i="24"/>
  <c r="I137" i="24" s="1"/>
  <c r="F131" i="24"/>
  <c r="I131" i="24" s="1"/>
  <c r="J129" i="24"/>
  <c r="F126" i="24"/>
  <c r="F118" i="24"/>
  <c r="J115" i="24"/>
  <c r="F112" i="24"/>
  <c r="I112" i="24" s="1"/>
  <c r="I110" i="24"/>
  <c r="J105" i="24"/>
  <c r="F104" i="24"/>
  <c r="I104" i="24" s="1"/>
  <c r="J102" i="24"/>
  <c r="J79" i="24"/>
  <c r="R51" i="24"/>
  <c r="J51" i="24"/>
  <c r="I48" i="24"/>
  <c r="I45" i="24"/>
  <c r="J44" i="24"/>
  <c r="I141" i="24"/>
  <c r="F146" i="24"/>
  <c r="F143" i="24"/>
  <c r="F140" i="24"/>
  <c r="I140" i="24" s="1"/>
  <c r="I94" i="24"/>
  <c r="J140" i="24"/>
  <c r="J130" i="24"/>
  <c r="I125" i="24"/>
  <c r="I80" i="24"/>
  <c r="I56" i="24"/>
  <c r="I31" i="24"/>
  <c r="J30" i="24"/>
  <c r="I29" i="24"/>
  <c r="J28" i="24"/>
  <c r="I19" i="24"/>
  <c r="I257" i="16" s="1"/>
  <c r="J18" i="24"/>
  <c r="I17" i="24"/>
  <c r="J16" i="24"/>
  <c r="I11" i="24"/>
  <c r="J10" i="24"/>
  <c r="I9" i="24"/>
  <c r="J8" i="24"/>
  <c r="J81" i="24"/>
  <c r="J63" i="24"/>
  <c r="J54" i="24"/>
  <c r="J143" i="24"/>
  <c r="I148" i="24"/>
  <c r="J98" i="24"/>
  <c r="J96" i="24"/>
  <c r="J89" i="24"/>
  <c r="I68" i="24"/>
  <c r="I146" i="24"/>
  <c r="I143" i="24"/>
  <c r="I130" i="24"/>
  <c r="J109" i="24"/>
  <c r="J144" i="24"/>
  <c r="J116" i="24"/>
  <c r="J110" i="24"/>
  <c r="I144" i="24"/>
  <c r="I116" i="24"/>
  <c r="J150" i="24"/>
  <c r="J145" i="24"/>
  <c r="J138" i="24"/>
  <c r="J117" i="24"/>
  <c r="J107" i="24"/>
  <c r="I106" i="24"/>
  <c r="I150" i="24"/>
  <c r="I145" i="24"/>
  <c r="J142" i="24"/>
  <c r="J139" i="24"/>
  <c r="J135" i="24"/>
  <c r="J118" i="24"/>
  <c r="I117" i="24"/>
  <c r="J108" i="24"/>
  <c r="J146" i="24"/>
  <c r="I118" i="24"/>
  <c r="I108" i="24"/>
  <c r="I102" i="24"/>
  <c r="J37" i="24"/>
  <c r="J36" i="24"/>
  <c r="J32" i="24"/>
  <c r="I36" i="24"/>
  <c r="J50" i="24"/>
  <c r="J14" i="24"/>
  <c r="I51" i="24"/>
  <c r="R50" i="24"/>
  <c r="I50" i="24"/>
  <c r="I16" i="24"/>
  <c r="I14" i="24"/>
  <c r="S50" i="24"/>
  <c r="J12" i="24"/>
  <c r="S46" i="24"/>
  <c r="S45" i="24"/>
  <c r="I47" i="24"/>
  <c r="R46" i="24"/>
  <c r="I46" i="24"/>
  <c r="J43" i="24"/>
  <c r="J42" i="24"/>
  <c r="J22" i="24"/>
  <c r="J6" i="24"/>
  <c r="J46" i="24"/>
  <c r="I44" i="24"/>
  <c r="I43" i="24"/>
  <c r="I42" i="24"/>
  <c r="I28" i="24"/>
  <c r="I22" i="24"/>
  <c r="I8" i="24"/>
  <c r="I6" i="24"/>
  <c r="J69" i="24"/>
  <c r="J91" i="24"/>
  <c r="I90" i="24"/>
  <c r="I69" i="24"/>
  <c r="I91" i="24"/>
  <c r="I97" i="24"/>
  <c r="J92" i="24"/>
  <c r="J88" i="24"/>
  <c r="J70" i="24"/>
  <c r="J66" i="24"/>
  <c r="I55" i="24"/>
  <c r="I92" i="24"/>
  <c r="I70" i="24"/>
  <c r="I66" i="24"/>
  <c r="I98" i="24"/>
  <c r="J90" i="24"/>
  <c r="I82" i="24"/>
  <c r="J76" i="24"/>
  <c r="I67" i="24"/>
  <c r="I60" i="24"/>
  <c r="I64" i="24"/>
  <c r="J137" i="24"/>
  <c r="J125" i="24"/>
  <c r="J62" i="24"/>
  <c r="J58" i="24"/>
  <c r="I138" i="24"/>
  <c r="J134" i="24"/>
  <c r="J128" i="24"/>
  <c r="J127" i="24"/>
  <c r="I126" i="24"/>
  <c r="I119" i="24"/>
  <c r="J113" i="24"/>
  <c r="J106" i="24"/>
  <c r="J100" i="24"/>
  <c r="J95" i="24"/>
  <c r="J86" i="24"/>
  <c r="J80" i="24"/>
  <c r="J78" i="24"/>
  <c r="I71" i="24"/>
  <c r="J64" i="24"/>
  <c r="I62" i="24"/>
  <c r="J59" i="24"/>
  <c r="I58" i="24"/>
  <c r="J49" i="24"/>
  <c r="J40" i="24"/>
  <c r="J20" i="24"/>
  <c r="J4" i="24"/>
  <c r="J94" i="24"/>
  <c r="I86" i="24"/>
  <c r="J77" i="24"/>
  <c r="J120" i="24"/>
  <c r="F114" i="24"/>
  <c r="F113" i="24"/>
  <c r="I113" i="24" s="1"/>
  <c r="I111" i="24"/>
  <c r="J101" i="24"/>
  <c r="J93" i="24"/>
  <c r="I81" i="24"/>
  <c r="I79" i="24"/>
  <c r="I76" i="24"/>
  <c r="F65" i="24"/>
  <c r="I63" i="24"/>
  <c r="I54" i="24"/>
  <c r="J53" i="24"/>
  <c r="J52" i="24"/>
  <c r="J48" i="24"/>
  <c r="S47" i="24"/>
  <c r="R45" i="24"/>
  <c r="I40" i="24"/>
  <c r="J39" i="24"/>
  <c r="I37" i="24"/>
  <c r="I32" i="24"/>
  <c r="J29" i="24"/>
  <c r="I27" i="24"/>
  <c r="I20" i="24"/>
  <c r="J17" i="24"/>
  <c r="I15" i="24"/>
  <c r="I12" i="24"/>
  <c r="J9" i="24"/>
  <c r="I7" i="24"/>
  <c r="I4" i="24"/>
  <c r="J61" i="24"/>
  <c r="J60" i="24"/>
  <c r="J57" i="24"/>
  <c r="I53" i="24"/>
  <c r="I52" i="24"/>
  <c r="R49" i="24"/>
  <c r="R47" i="24"/>
  <c r="I41" i="24"/>
  <c r="I33" i="24"/>
  <c r="I30" i="24"/>
  <c r="J27" i="24"/>
  <c r="I21" i="24"/>
  <c r="I18" i="24"/>
  <c r="J15" i="24"/>
  <c r="I13" i="24"/>
  <c r="J7" i="24"/>
  <c r="I5" i="24"/>
  <c r="J141" i="24"/>
  <c r="J131" i="24"/>
  <c r="J119" i="24"/>
  <c r="J111" i="24"/>
  <c r="J103" i="24"/>
  <c r="J99" i="24"/>
  <c r="I95" i="24"/>
  <c r="I77" i="24"/>
  <c r="J149" i="24"/>
  <c r="J147" i="24"/>
  <c r="F142" i="24"/>
  <c r="I142" i="24" s="1"/>
  <c r="I134" i="24"/>
  <c r="I120" i="24"/>
  <c r="F100" i="24"/>
  <c r="I100" i="24" s="1"/>
  <c r="J97" i="24"/>
  <c r="F93" i="24"/>
  <c r="I93" i="24" s="1"/>
  <c r="J85" i="24"/>
  <c r="J71" i="24"/>
  <c r="J68" i="24"/>
  <c r="I49" i="24"/>
  <c r="F147" i="24"/>
  <c r="I147" i="24" s="1"/>
  <c r="I10" i="24"/>
  <c r="F59" i="24"/>
  <c r="I59" i="24" s="1"/>
  <c r="S51" i="24"/>
  <c r="S49" i="24"/>
  <c r="J47" i="24"/>
  <c r="J45" i="24"/>
  <c r="J41" i="24"/>
  <c r="J33" i="24"/>
  <c r="J21" i="24"/>
  <c r="J13" i="24"/>
  <c r="J5" i="24"/>
  <c r="J56" i="24"/>
  <c r="F99" i="24"/>
  <c r="I99" i="24" s="1"/>
  <c r="F57" i="24"/>
  <c r="I57" i="24" s="1"/>
  <c r="J31" i="24"/>
  <c r="J19" i="24"/>
  <c r="J11" i="24"/>
  <c r="G82" i="28" l="1"/>
  <c r="F93" i="28"/>
  <c r="G93" i="28" s="1"/>
  <c r="F76" i="28"/>
  <c r="G66" i="28"/>
  <c r="G72" i="28"/>
  <c r="F84" i="28"/>
  <c r="G84" i="28" s="1"/>
  <c r="F12" i="16"/>
  <c r="E2" i="12"/>
  <c r="E4" i="12"/>
  <c r="E5" i="12"/>
  <c r="E6" i="12"/>
  <c r="E7" i="12"/>
  <c r="E8" i="12"/>
  <c r="E9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F86" i="28" l="1"/>
  <c r="G86" i="28" s="1"/>
  <c r="G76" i="28"/>
  <c r="F47" i="28"/>
  <c r="F87" i="28"/>
  <c r="G87" i="28" s="1"/>
  <c r="F13" i="16"/>
  <c r="E11" i="12"/>
  <c r="E3" i="12"/>
  <c r="E10" i="12"/>
  <c r="F57" i="28" l="1"/>
  <c r="F49" i="28"/>
  <c r="G47" i="28"/>
  <c r="F14" i="16"/>
  <c r="G35" i="16"/>
  <c r="G36" i="16" s="1"/>
  <c r="G37" i="16" s="1"/>
  <c r="G38" i="16" s="1"/>
  <c r="G39" i="16" s="1"/>
  <c r="G40" i="16" s="1"/>
  <c r="G41" i="16" s="1"/>
  <c r="G42" i="16" s="1"/>
  <c r="G43" i="16" s="1"/>
  <c r="G44" i="16" s="1"/>
  <c r="G45" i="16" s="1"/>
  <c r="G46" i="16" s="1"/>
  <c r="G47" i="16" s="1"/>
  <c r="G48" i="16" s="1"/>
  <c r="G49" i="16" s="1"/>
  <c r="X209" i="16"/>
  <c r="I209" i="16"/>
  <c r="F35" i="16"/>
  <c r="H35" i="16"/>
  <c r="H36" i="16" s="1"/>
  <c r="H37" i="16" s="1"/>
  <c r="H38" i="16" s="1"/>
  <c r="H39" i="16" s="1"/>
  <c r="H40" i="16" s="1"/>
  <c r="H41" i="16" s="1"/>
  <c r="H42" i="16" s="1"/>
  <c r="H43" i="16" s="1"/>
  <c r="H44" i="16" s="1"/>
  <c r="H45" i="16" s="1"/>
  <c r="H46" i="16" s="1"/>
  <c r="H47" i="16" s="1"/>
  <c r="H48" i="16" s="1"/>
  <c r="H49" i="16" s="1"/>
  <c r="H243" i="16"/>
  <c r="H244" i="16"/>
  <c r="H245" i="16"/>
  <c r="H246" i="16"/>
  <c r="H247" i="16"/>
  <c r="H248" i="16"/>
  <c r="H249" i="16"/>
  <c r="H250" i="16"/>
  <c r="H251" i="16"/>
  <c r="H252" i="16"/>
  <c r="H253" i="16"/>
  <c r="H254" i="16"/>
  <c r="H255" i="16"/>
  <c r="H256" i="16"/>
  <c r="H257" i="16"/>
  <c r="H258" i="16"/>
  <c r="H259" i="16"/>
  <c r="H260" i="16"/>
  <c r="H261" i="16"/>
  <c r="H262" i="16"/>
  <c r="H263" i="16"/>
  <c r="H264" i="16"/>
  <c r="H265" i="16"/>
  <c r="H266" i="16"/>
  <c r="H267" i="16"/>
  <c r="H268" i="16"/>
  <c r="H269" i="16"/>
  <c r="H270" i="16"/>
  <c r="H271" i="16"/>
  <c r="H272" i="16"/>
  <c r="H273" i="16"/>
  <c r="H274" i="16"/>
  <c r="H275" i="16"/>
  <c r="H276" i="16"/>
  <c r="H277" i="16"/>
  <c r="H278" i="16"/>
  <c r="H279" i="16"/>
  <c r="H280" i="16"/>
  <c r="H281" i="16"/>
  <c r="H282" i="16"/>
  <c r="H283" i="16"/>
  <c r="H284" i="16"/>
  <c r="H285" i="16"/>
  <c r="H286" i="16"/>
  <c r="H287" i="16"/>
  <c r="H288" i="16"/>
  <c r="H289" i="16"/>
  <c r="H290" i="16"/>
  <c r="H291" i="16"/>
  <c r="H292" i="16"/>
  <c r="H293" i="16"/>
  <c r="H294" i="16"/>
  <c r="H295" i="16"/>
  <c r="H296" i="16"/>
  <c r="H297" i="16"/>
  <c r="H298" i="16"/>
  <c r="H299" i="16"/>
  <c r="H300" i="16"/>
  <c r="H301" i="16"/>
  <c r="H302" i="16"/>
  <c r="H303" i="16"/>
  <c r="H304" i="16"/>
  <c r="H305" i="16"/>
  <c r="H306" i="16"/>
  <c r="H307" i="16"/>
  <c r="H308" i="16"/>
  <c r="H309" i="16"/>
  <c r="H310" i="16"/>
  <c r="H311" i="16"/>
  <c r="H312" i="16"/>
  <c r="H313" i="16"/>
  <c r="H314" i="16"/>
  <c r="H315" i="16"/>
  <c r="H316" i="16"/>
  <c r="H317" i="16"/>
  <c r="H318" i="16"/>
  <c r="H319" i="16"/>
  <c r="H320" i="16"/>
  <c r="H321" i="16"/>
  <c r="H322" i="16"/>
  <c r="H323" i="16"/>
  <c r="H324" i="16"/>
  <c r="H325" i="16"/>
  <c r="H326" i="16"/>
  <c r="H327" i="16"/>
  <c r="H328" i="16"/>
  <c r="H329" i="16"/>
  <c r="H330" i="16"/>
  <c r="H331" i="16"/>
  <c r="H332" i="16"/>
  <c r="H333" i="16"/>
  <c r="H334" i="16"/>
  <c r="H335" i="16"/>
  <c r="H336" i="16"/>
  <c r="H337" i="16"/>
  <c r="H338" i="16"/>
  <c r="H339" i="16"/>
  <c r="H340" i="16"/>
  <c r="H341" i="16"/>
  <c r="H342" i="16"/>
  <c r="H343" i="16"/>
  <c r="H344" i="16"/>
  <c r="H345" i="16"/>
  <c r="H346" i="16"/>
  <c r="H347" i="16"/>
  <c r="H348" i="16"/>
  <c r="H349" i="16"/>
  <c r="H350" i="16"/>
  <c r="H351" i="16"/>
  <c r="H352" i="16"/>
  <c r="H353" i="16"/>
  <c r="H354" i="16"/>
  <c r="H355" i="16"/>
  <c r="H356" i="16"/>
  <c r="H357" i="16"/>
  <c r="H358" i="16"/>
  <c r="H359" i="16"/>
  <c r="H360" i="16"/>
  <c r="H361" i="16"/>
  <c r="H362" i="16"/>
  <c r="H363" i="16"/>
  <c r="H364" i="16"/>
  <c r="H365" i="16"/>
  <c r="H366" i="16"/>
  <c r="H367" i="16"/>
  <c r="H368" i="16"/>
  <c r="H369" i="16"/>
  <c r="H370" i="16"/>
  <c r="H371" i="16"/>
  <c r="H372" i="16"/>
  <c r="H373" i="16"/>
  <c r="H374" i="16"/>
  <c r="H375" i="16"/>
  <c r="H376" i="16"/>
  <c r="H377" i="16"/>
  <c r="H378" i="16"/>
  <c r="H379" i="16"/>
  <c r="H380" i="16"/>
  <c r="H381" i="16"/>
  <c r="H382" i="16"/>
  <c r="H383" i="16"/>
  <c r="H384" i="16"/>
  <c r="H385" i="16"/>
  <c r="H386" i="16"/>
  <c r="H387" i="16"/>
  <c r="H388" i="16"/>
  <c r="H242" i="16"/>
  <c r="G49" i="28" l="1"/>
  <c r="F59" i="28"/>
  <c r="G57" i="28"/>
  <c r="F67" i="28"/>
  <c r="F15" i="16"/>
  <c r="F36" i="16"/>
  <c r="I346" i="16"/>
  <c r="I347" i="16"/>
  <c r="J347" i="16" s="1"/>
  <c r="K347" i="16" s="1"/>
  <c r="L347" i="16" s="1"/>
  <c r="M347" i="16" s="1"/>
  <c r="N347" i="16" s="1"/>
  <c r="O347" i="16" s="1"/>
  <c r="P347" i="16" s="1"/>
  <c r="Q347" i="16" s="1"/>
  <c r="R347" i="16" s="1"/>
  <c r="S347" i="16" s="1"/>
  <c r="T347" i="16" s="1"/>
  <c r="U347" i="16" s="1"/>
  <c r="V347" i="16" s="1"/>
  <c r="W347" i="16" s="1"/>
  <c r="X347" i="16" s="1"/>
  <c r="Y347" i="16" s="1"/>
  <c r="Z347" i="16" s="1"/>
  <c r="AA347" i="16" s="1"/>
  <c r="AB347" i="16" s="1"/>
  <c r="AC347" i="16" s="1"/>
  <c r="AD347" i="16" s="1"/>
  <c r="AE347" i="16" s="1"/>
  <c r="AF347" i="16" s="1"/>
  <c r="AG347" i="16" s="1"/>
  <c r="AH347" i="16" s="1"/>
  <c r="AI347" i="16" s="1"/>
  <c r="AJ347" i="16" s="1"/>
  <c r="AK347" i="16" s="1"/>
  <c r="AL347" i="16" s="1"/>
  <c r="AM347" i="16" s="1"/>
  <c r="AN347" i="16" s="1"/>
  <c r="AO347" i="16" s="1"/>
  <c r="AP347" i="16" s="1"/>
  <c r="AQ347" i="16" s="1"/>
  <c r="I388" i="16"/>
  <c r="I342" i="16"/>
  <c r="I291" i="16"/>
  <c r="I358" i="16"/>
  <c r="I356" i="16"/>
  <c r="I307" i="16"/>
  <c r="I300" i="16"/>
  <c r="J300" i="16" s="1"/>
  <c r="K300" i="16" s="1"/>
  <c r="L300" i="16" s="1"/>
  <c r="M300" i="16" s="1"/>
  <c r="N300" i="16" s="1"/>
  <c r="O300" i="16" s="1"/>
  <c r="P300" i="16" s="1"/>
  <c r="Q300" i="16" s="1"/>
  <c r="R300" i="16" s="1"/>
  <c r="S300" i="16" s="1"/>
  <c r="T300" i="16" s="1"/>
  <c r="U300" i="16" s="1"/>
  <c r="V300" i="16" s="1"/>
  <c r="W300" i="16" s="1"/>
  <c r="X300" i="16" s="1"/>
  <c r="Y300" i="16" s="1"/>
  <c r="Z300" i="16" s="1"/>
  <c r="AA300" i="16" s="1"/>
  <c r="AB300" i="16" s="1"/>
  <c r="AC300" i="16" s="1"/>
  <c r="AD300" i="16" s="1"/>
  <c r="AE300" i="16" s="1"/>
  <c r="AF300" i="16" s="1"/>
  <c r="AG300" i="16" s="1"/>
  <c r="AH300" i="16" s="1"/>
  <c r="AI300" i="16" s="1"/>
  <c r="AJ300" i="16" s="1"/>
  <c r="AK300" i="16" s="1"/>
  <c r="AL300" i="16" s="1"/>
  <c r="AM300" i="16" s="1"/>
  <c r="AN300" i="16" s="1"/>
  <c r="AO300" i="16" s="1"/>
  <c r="AP300" i="16" s="1"/>
  <c r="AQ300" i="16" s="1"/>
  <c r="I349" i="16"/>
  <c r="J209" i="16"/>
  <c r="K209" i="16" s="1"/>
  <c r="L209" i="16" s="1"/>
  <c r="M209" i="16" s="1"/>
  <c r="N209" i="16" s="1"/>
  <c r="O209" i="16" s="1"/>
  <c r="P209" i="16" s="1"/>
  <c r="Q209" i="16" s="1"/>
  <c r="R209" i="16" s="1"/>
  <c r="S209" i="16" s="1"/>
  <c r="T209" i="16" s="1"/>
  <c r="U209" i="16" s="1"/>
  <c r="V209" i="16" s="1"/>
  <c r="W209" i="16" s="1"/>
  <c r="Y209" i="16"/>
  <c r="Z209" i="16" s="1"/>
  <c r="AA209" i="16" s="1"/>
  <c r="AB209" i="16" s="1"/>
  <c r="AC209" i="16" s="1"/>
  <c r="AD209" i="16" s="1"/>
  <c r="AE209" i="16" s="1"/>
  <c r="AF209" i="16" s="1"/>
  <c r="AG209" i="16" s="1"/>
  <c r="AH209" i="16" s="1"/>
  <c r="AI209" i="16" s="1"/>
  <c r="AJ209" i="16" s="1"/>
  <c r="AK209" i="16" s="1"/>
  <c r="AL209" i="16" s="1"/>
  <c r="AM209" i="16" s="1"/>
  <c r="AN209" i="16" s="1"/>
  <c r="AO209" i="16" s="1"/>
  <c r="AP209" i="16" s="1"/>
  <c r="AQ209" i="16" s="1"/>
  <c r="I350" i="16"/>
  <c r="I269" i="16"/>
  <c r="I296" i="16"/>
  <c r="J296" i="16" s="1"/>
  <c r="K296" i="16" s="1"/>
  <c r="L296" i="16" s="1"/>
  <c r="M296" i="16" s="1"/>
  <c r="N296" i="16" s="1"/>
  <c r="O296" i="16" s="1"/>
  <c r="P296" i="16" s="1"/>
  <c r="Q296" i="16" s="1"/>
  <c r="R296" i="16" s="1"/>
  <c r="S296" i="16" s="1"/>
  <c r="T296" i="16" s="1"/>
  <c r="U296" i="16" s="1"/>
  <c r="V296" i="16" s="1"/>
  <c r="W296" i="16" s="1"/>
  <c r="X296" i="16" s="1"/>
  <c r="Y296" i="16" s="1"/>
  <c r="Z296" i="16" s="1"/>
  <c r="AA296" i="16" s="1"/>
  <c r="AB296" i="16" s="1"/>
  <c r="AC296" i="16" s="1"/>
  <c r="AD296" i="16" s="1"/>
  <c r="AE296" i="16" s="1"/>
  <c r="AF296" i="16" s="1"/>
  <c r="AG296" i="16" s="1"/>
  <c r="AH296" i="16" s="1"/>
  <c r="AI296" i="16" s="1"/>
  <c r="AJ296" i="16" s="1"/>
  <c r="AK296" i="16" s="1"/>
  <c r="AL296" i="16" s="1"/>
  <c r="AM296" i="16" s="1"/>
  <c r="AN296" i="16" s="1"/>
  <c r="AO296" i="16" s="1"/>
  <c r="AP296" i="16" s="1"/>
  <c r="AQ296" i="16" s="1"/>
  <c r="I275" i="16"/>
  <c r="I287" i="16"/>
  <c r="I345" i="16"/>
  <c r="I328" i="16"/>
  <c r="J328" i="16" s="1"/>
  <c r="K328" i="16" s="1"/>
  <c r="L328" i="16" s="1"/>
  <c r="M328" i="16" s="1"/>
  <c r="N328" i="16" s="1"/>
  <c r="O328" i="16" s="1"/>
  <c r="P328" i="16" s="1"/>
  <c r="Q328" i="16" s="1"/>
  <c r="R328" i="16" s="1"/>
  <c r="S328" i="16" s="1"/>
  <c r="T328" i="16" s="1"/>
  <c r="U328" i="16" s="1"/>
  <c r="V328" i="16" s="1"/>
  <c r="W328" i="16" s="1"/>
  <c r="X328" i="16" s="1"/>
  <c r="Y328" i="16" s="1"/>
  <c r="Z328" i="16" s="1"/>
  <c r="AA328" i="16" s="1"/>
  <c r="AB328" i="16" s="1"/>
  <c r="AC328" i="16" s="1"/>
  <c r="AD328" i="16" s="1"/>
  <c r="AE328" i="16" s="1"/>
  <c r="AF328" i="16" s="1"/>
  <c r="AG328" i="16" s="1"/>
  <c r="AH328" i="16" s="1"/>
  <c r="AI328" i="16" s="1"/>
  <c r="AJ328" i="16" s="1"/>
  <c r="AK328" i="16" s="1"/>
  <c r="AL328" i="16" s="1"/>
  <c r="AM328" i="16" s="1"/>
  <c r="AN328" i="16" s="1"/>
  <c r="AO328" i="16" s="1"/>
  <c r="AP328" i="16" s="1"/>
  <c r="AQ328" i="16" s="1"/>
  <c r="I377" i="16"/>
  <c r="I283" i="16"/>
  <c r="I309" i="16"/>
  <c r="I279" i="16"/>
  <c r="I338" i="16"/>
  <c r="I304" i="16"/>
  <c r="J304" i="16" s="1"/>
  <c r="K304" i="16" s="1"/>
  <c r="L304" i="16" s="1"/>
  <c r="M304" i="16" s="1"/>
  <c r="N304" i="16" s="1"/>
  <c r="O304" i="16" s="1"/>
  <c r="P304" i="16" s="1"/>
  <c r="Q304" i="16" s="1"/>
  <c r="R304" i="16" s="1"/>
  <c r="S304" i="16" s="1"/>
  <c r="T304" i="16" s="1"/>
  <c r="U304" i="16" s="1"/>
  <c r="V304" i="16" s="1"/>
  <c r="W304" i="16" s="1"/>
  <c r="X304" i="16" s="1"/>
  <c r="Y304" i="16" s="1"/>
  <c r="Z304" i="16" s="1"/>
  <c r="AA304" i="16" s="1"/>
  <c r="AB304" i="16" s="1"/>
  <c r="AC304" i="16" s="1"/>
  <c r="AD304" i="16" s="1"/>
  <c r="AE304" i="16" s="1"/>
  <c r="AF304" i="16" s="1"/>
  <c r="AG304" i="16" s="1"/>
  <c r="AH304" i="16" s="1"/>
  <c r="AI304" i="16" s="1"/>
  <c r="AJ304" i="16" s="1"/>
  <c r="AK304" i="16" s="1"/>
  <c r="AL304" i="16" s="1"/>
  <c r="AM304" i="16" s="1"/>
  <c r="AN304" i="16" s="1"/>
  <c r="AO304" i="16" s="1"/>
  <c r="AP304" i="16" s="1"/>
  <c r="AQ304" i="16" s="1"/>
  <c r="I371" i="16"/>
  <c r="J371" i="16" s="1"/>
  <c r="K371" i="16" s="1"/>
  <c r="L371" i="16" s="1"/>
  <c r="M371" i="16" s="1"/>
  <c r="N371" i="16" s="1"/>
  <c r="O371" i="16" s="1"/>
  <c r="P371" i="16" s="1"/>
  <c r="Q371" i="16" s="1"/>
  <c r="R371" i="16" s="1"/>
  <c r="S371" i="16" s="1"/>
  <c r="T371" i="16" s="1"/>
  <c r="U371" i="16" s="1"/>
  <c r="V371" i="16" s="1"/>
  <c r="W371" i="16" s="1"/>
  <c r="X371" i="16" s="1"/>
  <c r="Y371" i="16" s="1"/>
  <c r="Z371" i="16" s="1"/>
  <c r="AA371" i="16" s="1"/>
  <c r="AB371" i="16" s="1"/>
  <c r="AC371" i="16" s="1"/>
  <c r="AD371" i="16" s="1"/>
  <c r="AE371" i="16" s="1"/>
  <c r="AF371" i="16" s="1"/>
  <c r="AG371" i="16" s="1"/>
  <c r="AH371" i="16" s="1"/>
  <c r="AI371" i="16" s="1"/>
  <c r="AJ371" i="16" s="1"/>
  <c r="AK371" i="16" s="1"/>
  <c r="AL371" i="16" s="1"/>
  <c r="AM371" i="16" s="1"/>
  <c r="AN371" i="16" s="1"/>
  <c r="AO371" i="16" s="1"/>
  <c r="AP371" i="16" s="1"/>
  <c r="AQ371" i="16" s="1"/>
  <c r="I359" i="16"/>
  <c r="J359" i="16" s="1"/>
  <c r="K359" i="16" s="1"/>
  <c r="L359" i="16" s="1"/>
  <c r="M359" i="16" s="1"/>
  <c r="N359" i="16" s="1"/>
  <c r="O359" i="16" s="1"/>
  <c r="P359" i="16" s="1"/>
  <c r="Q359" i="16" s="1"/>
  <c r="R359" i="16" s="1"/>
  <c r="S359" i="16" s="1"/>
  <c r="T359" i="16" s="1"/>
  <c r="U359" i="16" s="1"/>
  <c r="V359" i="16" s="1"/>
  <c r="W359" i="16" s="1"/>
  <c r="X359" i="16" s="1"/>
  <c r="Y359" i="16" s="1"/>
  <c r="Z359" i="16" s="1"/>
  <c r="AA359" i="16" s="1"/>
  <c r="AB359" i="16" s="1"/>
  <c r="AC359" i="16" s="1"/>
  <c r="AD359" i="16" s="1"/>
  <c r="AE359" i="16" s="1"/>
  <c r="AF359" i="16" s="1"/>
  <c r="AG359" i="16" s="1"/>
  <c r="AH359" i="16" s="1"/>
  <c r="AI359" i="16" s="1"/>
  <c r="AJ359" i="16" s="1"/>
  <c r="AK359" i="16" s="1"/>
  <c r="AL359" i="16" s="1"/>
  <c r="AM359" i="16" s="1"/>
  <c r="AN359" i="16" s="1"/>
  <c r="AO359" i="16" s="1"/>
  <c r="AP359" i="16" s="1"/>
  <c r="AQ359" i="16" s="1"/>
  <c r="I355" i="16"/>
  <c r="J355" i="16" s="1"/>
  <c r="K355" i="16" s="1"/>
  <c r="L355" i="16" s="1"/>
  <c r="M355" i="16" s="1"/>
  <c r="N355" i="16" s="1"/>
  <c r="O355" i="16" s="1"/>
  <c r="P355" i="16" s="1"/>
  <c r="Q355" i="16" s="1"/>
  <c r="R355" i="16" s="1"/>
  <c r="S355" i="16" s="1"/>
  <c r="T355" i="16" s="1"/>
  <c r="U355" i="16" s="1"/>
  <c r="V355" i="16" s="1"/>
  <c r="W355" i="16" s="1"/>
  <c r="X355" i="16" s="1"/>
  <c r="Y355" i="16" s="1"/>
  <c r="Z355" i="16" s="1"/>
  <c r="AA355" i="16" s="1"/>
  <c r="AB355" i="16" s="1"/>
  <c r="AC355" i="16" s="1"/>
  <c r="AD355" i="16" s="1"/>
  <c r="AE355" i="16" s="1"/>
  <c r="AF355" i="16" s="1"/>
  <c r="AG355" i="16" s="1"/>
  <c r="AH355" i="16" s="1"/>
  <c r="AI355" i="16" s="1"/>
  <c r="AJ355" i="16" s="1"/>
  <c r="AK355" i="16" s="1"/>
  <c r="AL355" i="16" s="1"/>
  <c r="AM355" i="16" s="1"/>
  <c r="AN355" i="16" s="1"/>
  <c r="AO355" i="16" s="1"/>
  <c r="AP355" i="16" s="1"/>
  <c r="AQ355" i="16" s="1"/>
  <c r="I321" i="16"/>
  <c r="I362" i="16"/>
  <c r="I311" i="16"/>
  <c r="I242" i="16"/>
  <c r="I322" i="16"/>
  <c r="I385" i="16"/>
  <c r="I332" i="16"/>
  <c r="J332" i="16" s="1"/>
  <c r="K332" i="16" s="1"/>
  <c r="L332" i="16" s="1"/>
  <c r="M332" i="16" s="1"/>
  <c r="N332" i="16" s="1"/>
  <c r="O332" i="16" s="1"/>
  <c r="P332" i="16" s="1"/>
  <c r="Q332" i="16" s="1"/>
  <c r="R332" i="16" s="1"/>
  <c r="S332" i="16" s="1"/>
  <c r="T332" i="16" s="1"/>
  <c r="U332" i="16" s="1"/>
  <c r="V332" i="16" s="1"/>
  <c r="W332" i="16" s="1"/>
  <c r="X332" i="16" s="1"/>
  <c r="Y332" i="16" s="1"/>
  <c r="Z332" i="16" s="1"/>
  <c r="AA332" i="16" s="1"/>
  <c r="AB332" i="16" s="1"/>
  <c r="AC332" i="16" s="1"/>
  <c r="AD332" i="16" s="1"/>
  <c r="AE332" i="16" s="1"/>
  <c r="AF332" i="16" s="1"/>
  <c r="AG332" i="16" s="1"/>
  <c r="AH332" i="16" s="1"/>
  <c r="AI332" i="16" s="1"/>
  <c r="AJ332" i="16" s="1"/>
  <c r="AK332" i="16" s="1"/>
  <c r="AL332" i="16" s="1"/>
  <c r="AM332" i="16" s="1"/>
  <c r="AN332" i="16" s="1"/>
  <c r="AO332" i="16" s="1"/>
  <c r="AP332" i="16" s="1"/>
  <c r="AQ332" i="16" s="1"/>
  <c r="I272" i="16"/>
  <c r="I273" i="16"/>
  <c r="G67" i="28" l="1"/>
  <c r="F77" i="28"/>
  <c r="F44" i="28"/>
  <c r="G59" i="28"/>
  <c r="F69" i="28"/>
  <c r="F16" i="16"/>
  <c r="F37" i="16"/>
  <c r="J273" i="16"/>
  <c r="K273" i="16"/>
  <c r="L273" i="16" s="1"/>
  <c r="M273" i="16" s="1"/>
  <c r="N273" i="16" s="1"/>
  <c r="O273" i="16" s="1"/>
  <c r="P273" i="16" s="1"/>
  <c r="Q273" i="16" s="1"/>
  <c r="R273" i="16" s="1"/>
  <c r="S273" i="16" s="1"/>
  <c r="T273" i="16" s="1"/>
  <c r="U273" i="16" s="1"/>
  <c r="V273" i="16" s="1"/>
  <c r="W273" i="16" s="1"/>
  <c r="X273" i="16" s="1"/>
  <c r="Y273" i="16" s="1"/>
  <c r="Z273" i="16" s="1"/>
  <c r="AA273" i="16" s="1"/>
  <c r="AB273" i="16" s="1"/>
  <c r="AC273" i="16" s="1"/>
  <c r="AD273" i="16" s="1"/>
  <c r="AE273" i="16" s="1"/>
  <c r="AF273" i="16" s="1"/>
  <c r="AG273" i="16" s="1"/>
  <c r="AH273" i="16" s="1"/>
  <c r="AI273" i="16" s="1"/>
  <c r="AJ273" i="16" s="1"/>
  <c r="AK273" i="16" s="1"/>
  <c r="AL273" i="16" s="1"/>
  <c r="AM273" i="16" s="1"/>
  <c r="AN273" i="16" s="1"/>
  <c r="AO273" i="16" s="1"/>
  <c r="AP273" i="16" s="1"/>
  <c r="AQ273" i="16" s="1"/>
  <c r="J362" i="16"/>
  <c r="K362" i="16" s="1"/>
  <c r="L362" i="16" s="1"/>
  <c r="M362" i="16" s="1"/>
  <c r="N362" i="16" s="1"/>
  <c r="O362" i="16" s="1"/>
  <c r="P362" i="16" s="1"/>
  <c r="Q362" i="16" s="1"/>
  <c r="R362" i="16" s="1"/>
  <c r="S362" i="16" s="1"/>
  <c r="T362" i="16" s="1"/>
  <c r="U362" i="16" s="1"/>
  <c r="V362" i="16" s="1"/>
  <c r="W362" i="16" s="1"/>
  <c r="X362" i="16" s="1"/>
  <c r="Y362" i="16" s="1"/>
  <c r="Z362" i="16" s="1"/>
  <c r="AA362" i="16" s="1"/>
  <c r="AB362" i="16" s="1"/>
  <c r="AC362" i="16" s="1"/>
  <c r="AD362" i="16" s="1"/>
  <c r="AE362" i="16" s="1"/>
  <c r="AF362" i="16" s="1"/>
  <c r="AG362" i="16" s="1"/>
  <c r="AH362" i="16" s="1"/>
  <c r="AI362" i="16" s="1"/>
  <c r="AJ362" i="16" s="1"/>
  <c r="AK362" i="16" s="1"/>
  <c r="AL362" i="16" s="1"/>
  <c r="AM362" i="16" s="1"/>
  <c r="AN362" i="16" s="1"/>
  <c r="AO362" i="16" s="1"/>
  <c r="AP362" i="16" s="1"/>
  <c r="AQ362" i="16" s="1"/>
  <c r="J272" i="16"/>
  <c r="K272" i="16" s="1"/>
  <c r="L272" i="16" s="1"/>
  <c r="M272" i="16" s="1"/>
  <c r="N272" i="16" s="1"/>
  <c r="O272" i="16" s="1"/>
  <c r="P272" i="16" s="1"/>
  <c r="Q272" i="16" s="1"/>
  <c r="R272" i="16" s="1"/>
  <c r="S272" i="16" s="1"/>
  <c r="T272" i="16" s="1"/>
  <c r="U272" i="16" s="1"/>
  <c r="V272" i="16" s="1"/>
  <c r="W272" i="16" s="1"/>
  <c r="X272" i="16" s="1"/>
  <c r="Y272" i="16" s="1"/>
  <c r="Z272" i="16" s="1"/>
  <c r="AA272" i="16" s="1"/>
  <c r="AB272" i="16" s="1"/>
  <c r="AC272" i="16" s="1"/>
  <c r="AD272" i="16" s="1"/>
  <c r="AE272" i="16" s="1"/>
  <c r="AF272" i="16" s="1"/>
  <c r="AG272" i="16" s="1"/>
  <c r="AH272" i="16" s="1"/>
  <c r="AI272" i="16" s="1"/>
  <c r="AJ272" i="16" s="1"/>
  <c r="AK272" i="16" s="1"/>
  <c r="AL272" i="16" s="1"/>
  <c r="AM272" i="16" s="1"/>
  <c r="AN272" i="16" s="1"/>
  <c r="AO272" i="16" s="1"/>
  <c r="AP272" i="16" s="1"/>
  <c r="AQ272" i="16" s="1"/>
  <c r="J322" i="16"/>
  <c r="K322" i="16" s="1"/>
  <c r="L322" i="16" s="1"/>
  <c r="M322" i="16" s="1"/>
  <c r="N322" i="16" s="1"/>
  <c r="O322" i="16" s="1"/>
  <c r="P322" i="16" s="1"/>
  <c r="Q322" i="16" s="1"/>
  <c r="R322" i="16" s="1"/>
  <c r="S322" i="16" s="1"/>
  <c r="T322" i="16" s="1"/>
  <c r="U322" i="16" s="1"/>
  <c r="V322" i="16" s="1"/>
  <c r="W322" i="16" s="1"/>
  <c r="X322" i="16" s="1"/>
  <c r="Y322" i="16" s="1"/>
  <c r="Z322" i="16" s="1"/>
  <c r="AA322" i="16" s="1"/>
  <c r="AB322" i="16" s="1"/>
  <c r="AC322" i="16" s="1"/>
  <c r="AD322" i="16" s="1"/>
  <c r="AE322" i="16" s="1"/>
  <c r="AF322" i="16" s="1"/>
  <c r="AG322" i="16" s="1"/>
  <c r="AH322" i="16" s="1"/>
  <c r="AI322" i="16" s="1"/>
  <c r="AJ322" i="16" s="1"/>
  <c r="AK322" i="16" s="1"/>
  <c r="AL322" i="16" s="1"/>
  <c r="AM322" i="16" s="1"/>
  <c r="AN322" i="16" s="1"/>
  <c r="AO322" i="16" s="1"/>
  <c r="AP322" i="16" s="1"/>
  <c r="AQ322" i="16" s="1"/>
  <c r="J311" i="16"/>
  <c r="K311" i="16" s="1"/>
  <c r="L311" i="16" s="1"/>
  <c r="M311" i="16" s="1"/>
  <c r="N311" i="16" s="1"/>
  <c r="O311" i="16" s="1"/>
  <c r="P311" i="16" s="1"/>
  <c r="Q311" i="16" s="1"/>
  <c r="R311" i="16" s="1"/>
  <c r="S311" i="16" s="1"/>
  <c r="T311" i="16" s="1"/>
  <c r="U311" i="16" s="1"/>
  <c r="V311" i="16" s="1"/>
  <c r="W311" i="16" s="1"/>
  <c r="X311" i="16" s="1"/>
  <c r="Y311" i="16" s="1"/>
  <c r="Z311" i="16" s="1"/>
  <c r="AA311" i="16" s="1"/>
  <c r="AB311" i="16" s="1"/>
  <c r="AC311" i="16" s="1"/>
  <c r="AD311" i="16" s="1"/>
  <c r="AE311" i="16" s="1"/>
  <c r="AF311" i="16" s="1"/>
  <c r="AG311" i="16" s="1"/>
  <c r="AH311" i="16" s="1"/>
  <c r="AI311" i="16" s="1"/>
  <c r="AJ311" i="16" s="1"/>
  <c r="AK311" i="16" s="1"/>
  <c r="AL311" i="16" s="1"/>
  <c r="AM311" i="16" s="1"/>
  <c r="AN311" i="16" s="1"/>
  <c r="AO311" i="16" s="1"/>
  <c r="AP311" i="16" s="1"/>
  <c r="AQ311" i="16" s="1"/>
  <c r="J321" i="16"/>
  <c r="K321" i="16" s="1"/>
  <c r="L321" i="16" s="1"/>
  <c r="M321" i="16" s="1"/>
  <c r="N321" i="16" s="1"/>
  <c r="O321" i="16" s="1"/>
  <c r="P321" i="16" s="1"/>
  <c r="Q321" i="16" s="1"/>
  <c r="R321" i="16" s="1"/>
  <c r="S321" i="16" s="1"/>
  <c r="T321" i="16" s="1"/>
  <c r="U321" i="16" s="1"/>
  <c r="V321" i="16" s="1"/>
  <c r="W321" i="16" s="1"/>
  <c r="X321" i="16" s="1"/>
  <c r="Y321" i="16" s="1"/>
  <c r="Z321" i="16" s="1"/>
  <c r="AA321" i="16" s="1"/>
  <c r="AB321" i="16" s="1"/>
  <c r="AC321" i="16" s="1"/>
  <c r="AD321" i="16" s="1"/>
  <c r="AE321" i="16" s="1"/>
  <c r="AF321" i="16" s="1"/>
  <c r="AG321" i="16" s="1"/>
  <c r="AH321" i="16" s="1"/>
  <c r="AI321" i="16" s="1"/>
  <c r="AJ321" i="16" s="1"/>
  <c r="AK321" i="16" s="1"/>
  <c r="AL321" i="16" s="1"/>
  <c r="AM321" i="16" s="1"/>
  <c r="AN321" i="16" s="1"/>
  <c r="AO321" i="16" s="1"/>
  <c r="AP321" i="16" s="1"/>
  <c r="AQ321" i="16" s="1"/>
  <c r="J345" i="16"/>
  <c r="K345" i="16" s="1"/>
  <c r="L345" i="16" s="1"/>
  <c r="M345" i="16" s="1"/>
  <c r="N345" i="16" s="1"/>
  <c r="O345" i="16" s="1"/>
  <c r="P345" i="16" s="1"/>
  <c r="Q345" i="16" s="1"/>
  <c r="R345" i="16" s="1"/>
  <c r="S345" i="16" s="1"/>
  <c r="T345" i="16" s="1"/>
  <c r="U345" i="16" s="1"/>
  <c r="V345" i="16" s="1"/>
  <c r="W345" i="16" s="1"/>
  <c r="X345" i="16" s="1"/>
  <c r="Y345" i="16" s="1"/>
  <c r="Z345" i="16" s="1"/>
  <c r="AA345" i="16" s="1"/>
  <c r="AB345" i="16" s="1"/>
  <c r="AC345" i="16" s="1"/>
  <c r="AD345" i="16" s="1"/>
  <c r="AE345" i="16" s="1"/>
  <c r="AF345" i="16" s="1"/>
  <c r="AG345" i="16" s="1"/>
  <c r="AH345" i="16" s="1"/>
  <c r="AI345" i="16" s="1"/>
  <c r="AJ345" i="16" s="1"/>
  <c r="AK345" i="16" s="1"/>
  <c r="AL345" i="16" s="1"/>
  <c r="AM345" i="16" s="1"/>
  <c r="AN345" i="16" s="1"/>
  <c r="AO345" i="16" s="1"/>
  <c r="AP345" i="16" s="1"/>
  <c r="AQ345" i="16" s="1"/>
  <c r="J377" i="16"/>
  <c r="K377" i="16" s="1"/>
  <c r="L377" i="16" s="1"/>
  <c r="M377" i="16" s="1"/>
  <c r="N377" i="16" s="1"/>
  <c r="O377" i="16" s="1"/>
  <c r="P377" i="16" s="1"/>
  <c r="Q377" i="16" s="1"/>
  <c r="R377" i="16" s="1"/>
  <c r="S377" i="16" s="1"/>
  <c r="T377" i="16" s="1"/>
  <c r="U377" i="16" s="1"/>
  <c r="V377" i="16" s="1"/>
  <c r="W377" i="16" s="1"/>
  <c r="X377" i="16" s="1"/>
  <c r="Y377" i="16" s="1"/>
  <c r="Z377" i="16" s="1"/>
  <c r="AA377" i="16" s="1"/>
  <c r="AB377" i="16" s="1"/>
  <c r="AC377" i="16" s="1"/>
  <c r="AD377" i="16" s="1"/>
  <c r="AE377" i="16" s="1"/>
  <c r="AF377" i="16" s="1"/>
  <c r="AG377" i="16" s="1"/>
  <c r="AH377" i="16" s="1"/>
  <c r="AI377" i="16" s="1"/>
  <c r="AJ377" i="16" s="1"/>
  <c r="AK377" i="16" s="1"/>
  <c r="AL377" i="16" s="1"/>
  <c r="AM377" i="16" s="1"/>
  <c r="AN377" i="16" s="1"/>
  <c r="AO377" i="16" s="1"/>
  <c r="AP377" i="16" s="1"/>
  <c r="AQ377" i="16" s="1"/>
  <c r="J307" i="16"/>
  <c r="K307" i="16" s="1"/>
  <c r="L307" i="16" s="1"/>
  <c r="M307" i="16" s="1"/>
  <c r="N307" i="16" s="1"/>
  <c r="O307" i="16" s="1"/>
  <c r="P307" i="16" s="1"/>
  <c r="Q307" i="16" s="1"/>
  <c r="R307" i="16" s="1"/>
  <c r="S307" i="16" s="1"/>
  <c r="T307" i="16" s="1"/>
  <c r="U307" i="16" s="1"/>
  <c r="V307" i="16" s="1"/>
  <c r="W307" i="16" s="1"/>
  <c r="X307" i="16" s="1"/>
  <c r="Y307" i="16" s="1"/>
  <c r="Z307" i="16" s="1"/>
  <c r="AA307" i="16" s="1"/>
  <c r="AB307" i="16" s="1"/>
  <c r="AC307" i="16" s="1"/>
  <c r="AD307" i="16" s="1"/>
  <c r="AE307" i="16" s="1"/>
  <c r="AF307" i="16" s="1"/>
  <c r="AG307" i="16" s="1"/>
  <c r="AH307" i="16" s="1"/>
  <c r="AI307" i="16" s="1"/>
  <c r="AJ307" i="16" s="1"/>
  <c r="AK307" i="16" s="1"/>
  <c r="AL307" i="16" s="1"/>
  <c r="AM307" i="16" s="1"/>
  <c r="AN307" i="16" s="1"/>
  <c r="AO307" i="16" s="1"/>
  <c r="AP307" i="16" s="1"/>
  <c r="AQ307" i="16" s="1"/>
  <c r="J388" i="16"/>
  <c r="K388" i="16" s="1"/>
  <c r="L388" i="16" s="1"/>
  <c r="M388" i="16" s="1"/>
  <c r="N388" i="16" s="1"/>
  <c r="O388" i="16" s="1"/>
  <c r="P388" i="16" s="1"/>
  <c r="Q388" i="16" s="1"/>
  <c r="R388" i="16" s="1"/>
  <c r="S388" i="16" s="1"/>
  <c r="T388" i="16" s="1"/>
  <c r="U388" i="16" s="1"/>
  <c r="V388" i="16" s="1"/>
  <c r="W388" i="16" s="1"/>
  <c r="X388" i="16" s="1"/>
  <c r="Y388" i="16" s="1"/>
  <c r="Z388" i="16" s="1"/>
  <c r="AA388" i="16" s="1"/>
  <c r="AB388" i="16" s="1"/>
  <c r="AC388" i="16" s="1"/>
  <c r="AD388" i="16" s="1"/>
  <c r="AE388" i="16" s="1"/>
  <c r="AF388" i="16" s="1"/>
  <c r="AG388" i="16" s="1"/>
  <c r="AH388" i="16" s="1"/>
  <c r="AI388" i="16" s="1"/>
  <c r="AJ388" i="16" s="1"/>
  <c r="AK388" i="16" s="1"/>
  <c r="AL388" i="16" s="1"/>
  <c r="AM388" i="16" s="1"/>
  <c r="AN388" i="16" s="1"/>
  <c r="AO388" i="16" s="1"/>
  <c r="AP388" i="16" s="1"/>
  <c r="AQ388" i="16" s="1"/>
  <c r="J356" i="16"/>
  <c r="K356" i="16" s="1"/>
  <c r="L356" i="16" s="1"/>
  <c r="M356" i="16" s="1"/>
  <c r="N356" i="16" s="1"/>
  <c r="O356" i="16" s="1"/>
  <c r="P356" i="16" s="1"/>
  <c r="Q356" i="16" s="1"/>
  <c r="R356" i="16" s="1"/>
  <c r="S356" i="16" s="1"/>
  <c r="T356" i="16" s="1"/>
  <c r="U356" i="16" s="1"/>
  <c r="V356" i="16" s="1"/>
  <c r="W356" i="16" s="1"/>
  <c r="X356" i="16" s="1"/>
  <c r="Y356" i="16" s="1"/>
  <c r="Z356" i="16" s="1"/>
  <c r="AA356" i="16" s="1"/>
  <c r="AB356" i="16" s="1"/>
  <c r="AC356" i="16" s="1"/>
  <c r="AD356" i="16" s="1"/>
  <c r="AE356" i="16" s="1"/>
  <c r="AF356" i="16" s="1"/>
  <c r="AG356" i="16" s="1"/>
  <c r="AH356" i="16" s="1"/>
  <c r="AI356" i="16" s="1"/>
  <c r="AJ356" i="16" s="1"/>
  <c r="AK356" i="16" s="1"/>
  <c r="AL356" i="16" s="1"/>
  <c r="AM356" i="16" s="1"/>
  <c r="AN356" i="16" s="1"/>
  <c r="AO356" i="16" s="1"/>
  <c r="AP356" i="16" s="1"/>
  <c r="AQ356" i="16" s="1"/>
  <c r="J283" i="16"/>
  <c r="K283" i="16" s="1"/>
  <c r="L283" i="16" s="1"/>
  <c r="M283" i="16" s="1"/>
  <c r="N283" i="16" s="1"/>
  <c r="O283" i="16" s="1"/>
  <c r="P283" i="16" s="1"/>
  <c r="Q283" i="16" s="1"/>
  <c r="R283" i="16" s="1"/>
  <c r="S283" i="16" s="1"/>
  <c r="T283" i="16" s="1"/>
  <c r="U283" i="16" s="1"/>
  <c r="V283" i="16" s="1"/>
  <c r="W283" i="16" s="1"/>
  <c r="X283" i="16" s="1"/>
  <c r="Y283" i="16" s="1"/>
  <c r="Z283" i="16" s="1"/>
  <c r="AA283" i="16" s="1"/>
  <c r="AB283" i="16" s="1"/>
  <c r="AC283" i="16" s="1"/>
  <c r="AD283" i="16" s="1"/>
  <c r="AE283" i="16" s="1"/>
  <c r="AF283" i="16" s="1"/>
  <c r="AG283" i="16" s="1"/>
  <c r="AH283" i="16" s="1"/>
  <c r="AI283" i="16" s="1"/>
  <c r="AJ283" i="16" s="1"/>
  <c r="AK283" i="16" s="1"/>
  <c r="AL283" i="16" s="1"/>
  <c r="AM283" i="16" s="1"/>
  <c r="AN283" i="16" s="1"/>
  <c r="AO283" i="16" s="1"/>
  <c r="AP283" i="16" s="1"/>
  <c r="AQ283" i="16" s="1"/>
  <c r="I310" i="16"/>
  <c r="I314" i="16"/>
  <c r="I294" i="16"/>
  <c r="I341" i="16"/>
  <c r="I340" i="16"/>
  <c r="J309" i="16"/>
  <c r="K309" i="16" s="1"/>
  <c r="L309" i="16" s="1"/>
  <c r="M309" i="16" s="1"/>
  <c r="N309" i="16" s="1"/>
  <c r="O309" i="16" s="1"/>
  <c r="P309" i="16" s="1"/>
  <c r="Q309" i="16" s="1"/>
  <c r="R309" i="16" s="1"/>
  <c r="S309" i="16" s="1"/>
  <c r="T309" i="16" s="1"/>
  <c r="U309" i="16" s="1"/>
  <c r="V309" i="16" s="1"/>
  <c r="W309" i="16" s="1"/>
  <c r="X309" i="16" s="1"/>
  <c r="Y309" i="16" s="1"/>
  <c r="Z309" i="16" s="1"/>
  <c r="AA309" i="16" s="1"/>
  <c r="AB309" i="16" s="1"/>
  <c r="AC309" i="16" s="1"/>
  <c r="AD309" i="16" s="1"/>
  <c r="AE309" i="16" s="1"/>
  <c r="AF309" i="16" s="1"/>
  <c r="AG309" i="16" s="1"/>
  <c r="AH309" i="16" s="1"/>
  <c r="AI309" i="16" s="1"/>
  <c r="AJ309" i="16" s="1"/>
  <c r="AK309" i="16" s="1"/>
  <c r="AL309" i="16" s="1"/>
  <c r="AM309" i="16" s="1"/>
  <c r="AN309" i="16" s="1"/>
  <c r="AO309" i="16" s="1"/>
  <c r="AP309" i="16" s="1"/>
  <c r="AQ309" i="16" s="1"/>
  <c r="I306" i="16"/>
  <c r="J269" i="16"/>
  <c r="K269" i="16" s="1"/>
  <c r="L269" i="16" s="1"/>
  <c r="M269" i="16" s="1"/>
  <c r="N269" i="16" s="1"/>
  <c r="O269" i="16" s="1"/>
  <c r="P269" i="16" s="1"/>
  <c r="Q269" i="16" s="1"/>
  <c r="R269" i="16" s="1"/>
  <c r="S269" i="16" s="1"/>
  <c r="T269" i="16" s="1"/>
  <c r="U269" i="16" s="1"/>
  <c r="V269" i="16" s="1"/>
  <c r="W269" i="16" s="1"/>
  <c r="X269" i="16" s="1"/>
  <c r="Y269" i="16" s="1"/>
  <c r="Z269" i="16" s="1"/>
  <c r="AA269" i="16" s="1"/>
  <c r="AB269" i="16" s="1"/>
  <c r="AC269" i="16" s="1"/>
  <c r="AD269" i="16" s="1"/>
  <c r="AE269" i="16" s="1"/>
  <c r="AF269" i="16" s="1"/>
  <c r="AG269" i="16" s="1"/>
  <c r="AH269" i="16" s="1"/>
  <c r="AI269" i="16" s="1"/>
  <c r="AJ269" i="16" s="1"/>
  <c r="AK269" i="16" s="1"/>
  <c r="AL269" i="16" s="1"/>
  <c r="AM269" i="16" s="1"/>
  <c r="AN269" i="16" s="1"/>
  <c r="AO269" i="16" s="1"/>
  <c r="AP269" i="16" s="1"/>
  <c r="AQ269" i="16" s="1"/>
  <c r="I260" i="16"/>
  <c r="I259" i="16"/>
  <c r="I282" i="16"/>
  <c r="I285" i="16"/>
  <c r="J285" i="16" s="1"/>
  <c r="K285" i="16" s="1"/>
  <c r="L285" i="16" s="1"/>
  <c r="M285" i="16" s="1"/>
  <c r="N285" i="16" s="1"/>
  <c r="O285" i="16" s="1"/>
  <c r="P285" i="16" s="1"/>
  <c r="Q285" i="16" s="1"/>
  <c r="R285" i="16" s="1"/>
  <c r="S285" i="16" s="1"/>
  <c r="T285" i="16" s="1"/>
  <c r="U285" i="16" s="1"/>
  <c r="V285" i="16" s="1"/>
  <c r="W285" i="16" s="1"/>
  <c r="X285" i="16" s="1"/>
  <c r="Y285" i="16" s="1"/>
  <c r="Z285" i="16" s="1"/>
  <c r="AA285" i="16" s="1"/>
  <c r="AB285" i="16" s="1"/>
  <c r="AC285" i="16" s="1"/>
  <c r="AD285" i="16" s="1"/>
  <c r="AE285" i="16" s="1"/>
  <c r="AF285" i="16" s="1"/>
  <c r="AG285" i="16" s="1"/>
  <c r="AH285" i="16" s="1"/>
  <c r="AI285" i="16" s="1"/>
  <c r="AJ285" i="16" s="1"/>
  <c r="AK285" i="16" s="1"/>
  <c r="AL285" i="16" s="1"/>
  <c r="AM285" i="16" s="1"/>
  <c r="AN285" i="16" s="1"/>
  <c r="AO285" i="16" s="1"/>
  <c r="AP285" i="16" s="1"/>
  <c r="AQ285" i="16" s="1"/>
  <c r="I302" i="16"/>
  <c r="I331" i="16"/>
  <c r="I334" i="16"/>
  <c r="I274" i="16"/>
  <c r="J358" i="16"/>
  <c r="K358" i="16" s="1"/>
  <c r="L358" i="16" s="1"/>
  <c r="M358" i="16" s="1"/>
  <c r="N358" i="16" s="1"/>
  <c r="O358" i="16" s="1"/>
  <c r="P358" i="16" s="1"/>
  <c r="Q358" i="16" s="1"/>
  <c r="R358" i="16" s="1"/>
  <c r="S358" i="16" s="1"/>
  <c r="T358" i="16" s="1"/>
  <c r="U358" i="16" s="1"/>
  <c r="V358" i="16" s="1"/>
  <c r="W358" i="16" s="1"/>
  <c r="X358" i="16" s="1"/>
  <c r="Y358" i="16" s="1"/>
  <c r="Z358" i="16" s="1"/>
  <c r="AA358" i="16" s="1"/>
  <c r="AB358" i="16" s="1"/>
  <c r="AC358" i="16" s="1"/>
  <c r="AD358" i="16" s="1"/>
  <c r="AE358" i="16" s="1"/>
  <c r="AF358" i="16" s="1"/>
  <c r="AG358" i="16" s="1"/>
  <c r="AH358" i="16" s="1"/>
  <c r="AI358" i="16" s="1"/>
  <c r="AJ358" i="16" s="1"/>
  <c r="AK358" i="16" s="1"/>
  <c r="AL358" i="16" s="1"/>
  <c r="AM358" i="16" s="1"/>
  <c r="AN358" i="16" s="1"/>
  <c r="AO358" i="16" s="1"/>
  <c r="AP358" i="16" s="1"/>
  <c r="AQ358" i="16" s="1"/>
  <c r="I370" i="16"/>
  <c r="I376" i="16"/>
  <c r="I325" i="16"/>
  <c r="I329" i="16"/>
  <c r="I318" i="16"/>
  <c r="I348" i="16"/>
  <c r="I344" i="16"/>
  <c r="I299" i="16"/>
  <c r="I353" i="16"/>
  <c r="I308" i="16"/>
  <c r="J308" i="16" s="1"/>
  <c r="K308" i="16" s="1"/>
  <c r="L308" i="16" s="1"/>
  <c r="M308" i="16" s="1"/>
  <c r="N308" i="16" s="1"/>
  <c r="O308" i="16" s="1"/>
  <c r="P308" i="16" s="1"/>
  <c r="Q308" i="16" s="1"/>
  <c r="R308" i="16" s="1"/>
  <c r="S308" i="16" s="1"/>
  <c r="T308" i="16" s="1"/>
  <c r="U308" i="16" s="1"/>
  <c r="V308" i="16" s="1"/>
  <c r="W308" i="16" s="1"/>
  <c r="X308" i="16" s="1"/>
  <c r="Y308" i="16" s="1"/>
  <c r="Z308" i="16" s="1"/>
  <c r="AA308" i="16" s="1"/>
  <c r="AB308" i="16" s="1"/>
  <c r="AC308" i="16" s="1"/>
  <c r="AD308" i="16" s="1"/>
  <c r="AE308" i="16" s="1"/>
  <c r="AF308" i="16" s="1"/>
  <c r="AG308" i="16" s="1"/>
  <c r="AH308" i="16" s="1"/>
  <c r="AI308" i="16" s="1"/>
  <c r="AJ308" i="16" s="1"/>
  <c r="AK308" i="16" s="1"/>
  <c r="AL308" i="16" s="1"/>
  <c r="AM308" i="16" s="1"/>
  <c r="AN308" i="16" s="1"/>
  <c r="AO308" i="16" s="1"/>
  <c r="AP308" i="16" s="1"/>
  <c r="AQ308" i="16" s="1"/>
  <c r="I252" i="16"/>
  <c r="J349" i="16"/>
  <c r="K349" i="16" s="1"/>
  <c r="L349" i="16" s="1"/>
  <c r="M349" i="16" s="1"/>
  <c r="N349" i="16" s="1"/>
  <c r="O349" i="16" s="1"/>
  <c r="P349" i="16" s="1"/>
  <c r="Q349" i="16" s="1"/>
  <c r="R349" i="16" s="1"/>
  <c r="S349" i="16" s="1"/>
  <c r="T349" i="16" s="1"/>
  <c r="U349" i="16" s="1"/>
  <c r="V349" i="16" s="1"/>
  <c r="W349" i="16" s="1"/>
  <c r="X349" i="16" s="1"/>
  <c r="Y349" i="16" s="1"/>
  <c r="Z349" i="16" s="1"/>
  <c r="AA349" i="16" s="1"/>
  <c r="AB349" i="16" s="1"/>
  <c r="AC349" i="16" s="1"/>
  <c r="AD349" i="16" s="1"/>
  <c r="AE349" i="16" s="1"/>
  <c r="AF349" i="16" s="1"/>
  <c r="AG349" i="16" s="1"/>
  <c r="AH349" i="16" s="1"/>
  <c r="AI349" i="16" s="1"/>
  <c r="AJ349" i="16" s="1"/>
  <c r="AK349" i="16" s="1"/>
  <c r="AL349" i="16" s="1"/>
  <c r="AM349" i="16" s="1"/>
  <c r="AN349" i="16" s="1"/>
  <c r="AO349" i="16" s="1"/>
  <c r="AP349" i="16" s="1"/>
  <c r="AQ349" i="16" s="1"/>
  <c r="J242" i="16"/>
  <c r="K242" i="16" s="1"/>
  <c r="L242" i="16" s="1"/>
  <c r="M242" i="16" s="1"/>
  <c r="N242" i="16" s="1"/>
  <c r="O242" i="16" s="1"/>
  <c r="P242" i="16" s="1"/>
  <c r="Q242" i="16" s="1"/>
  <c r="R242" i="16" s="1"/>
  <c r="S242" i="16" s="1"/>
  <c r="T242" i="16" s="1"/>
  <c r="U242" i="16" s="1"/>
  <c r="V242" i="16" s="1"/>
  <c r="W242" i="16" s="1"/>
  <c r="X242" i="16" s="1"/>
  <c r="Y242" i="16" s="1"/>
  <c r="Z242" i="16" s="1"/>
  <c r="AA242" i="16" s="1"/>
  <c r="AB242" i="16" s="1"/>
  <c r="AC242" i="16" s="1"/>
  <c r="AD242" i="16" s="1"/>
  <c r="AE242" i="16" s="1"/>
  <c r="AF242" i="16" s="1"/>
  <c r="AG242" i="16" s="1"/>
  <c r="AH242" i="16" s="1"/>
  <c r="AI242" i="16" s="1"/>
  <c r="AJ242" i="16" s="1"/>
  <c r="AK242" i="16" s="1"/>
  <c r="AL242" i="16" s="1"/>
  <c r="AM242" i="16" s="1"/>
  <c r="AN242" i="16" s="1"/>
  <c r="AO242" i="16" s="1"/>
  <c r="AP242" i="16" s="1"/>
  <c r="AQ242" i="16" s="1"/>
  <c r="I255" i="16"/>
  <c r="I247" i="16"/>
  <c r="J275" i="16"/>
  <c r="K275" i="16" s="1"/>
  <c r="L275" i="16" s="1"/>
  <c r="M275" i="16" s="1"/>
  <c r="N275" i="16" s="1"/>
  <c r="O275" i="16" s="1"/>
  <c r="P275" i="16" s="1"/>
  <c r="Q275" i="16" s="1"/>
  <c r="R275" i="16" s="1"/>
  <c r="S275" i="16" s="1"/>
  <c r="T275" i="16" s="1"/>
  <c r="U275" i="16" s="1"/>
  <c r="V275" i="16" s="1"/>
  <c r="W275" i="16" s="1"/>
  <c r="X275" i="16" s="1"/>
  <c r="Y275" i="16" s="1"/>
  <c r="Z275" i="16" s="1"/>
  <c r="AA275" i="16" s="1"/>
  <c r="AB275" i="16" s="1"/>
  <c r="AC275" i="16" s="1"/>
  <c r="AD275" i="16" s="1"/>
  <c r="AE275" i="16" s="1"/>
  <c r="AF275" i="16" s="1"/>
  <c r="AG275" i="16" s="1"/>
  <c r="AH275" i="16" s="1"/>
  <c r="AI275" i="16" s="1"/>
  <c r="AJ275" i="16" s="1"/>
  <c r="AK275" i="16" s="1"/>
  <c r="AL275" i="16" s="1"/>
  <c r="AM275" i="16" s="1"/>
  <c r="AN275" i="16" s="1"/>
  <c r="AO275" i="16" s="1"/>
  <c r="AP275" i="16" s="1"/>
  <c r="AQ275" i="16" s="1"/>
  <c r="J291" i="16"/>
  <c r="K291" i="16" s="1"/>
  <c r="L291" i="16" s="1"/>
  <c r="M291" i="16" s="1"/>
  <c r="N291" i="16" s="1"/>
  <c r="O291" i="16" s="1"/>
  <c r="P291" i="16" s="1"/>
  <c r="Q291" i="16" s="1"/>
  <c r="R291" i="16" s="1"/>
  <c r="S291" i="16" s="1"/>
  <c r="T291" i="16" s="1"/>
  <c r="U291" i="16" s="1"/>
  <c r="V291" i="16" s="1"/>
  <c r="W291" i="16" s="1"/>
  <c r="X291" i="16" s="1"/>
  <c r="Y291" i="16" s="1"/>
  <c r="Z291" i="16" s="1"/>
  <c r="AA291" i="16" s="1"/>
  <c r="AB291" i="16" s="1"/>
  <c r="AC291" i="16" s="1"/>
  <c r="AD291" i="16" s="1"/>
  <c r="AE291" i="16" s="1"/>
  <c r="AF291" i="16" s="1"/>
  <c r="AG291" i="16" s="1"/>
  <c r="AH291" i="16" s="1"/>
  <c r="AI291" i="16" s="1"/>
  <c r="AJ291" i="16" s="1"/>
  <c r="AK291" i="16" s="1"/>
  <c r="AL291" i="16" s="1"/>
  <c r="AM291" i="16" s="1"/>
  <c r="AN291" i="16" s="1"/>
  <c r="AO291" i="16" s="1"/>
  <c r="AP291" i="16" s="1"/>
  <c r="AQ291" i="16" s="1"/>
  <c r="I286" i="16"/>
  <c r="I278" i="16"/>
  <c r="I284" i="16"/>
  <c r="I270" i="16"/>
  <c r="I276" i="16"/>
  <c r="I366" i="16"/>
  <c r="I372" i="16"/>
  <c r="I315" i="16"/>
  <c r="I319" i="16"/>
  <c r="I378" i="16"/>
  <c r="I305" i="16"/>
  <c r="I383" i="16"/>
  <c r="I369" i="16"/>
  <c r="I375" i="16"/>
  <c r="J375" i="16" s="1"/>
  <c r="K375" i="16" s="1"/>
  <c r="L375" i="16" s="1"/>
  <c r="M375" i="16" s="1"/>
  <c r="N375" i="16" s="1"/>
  <c r="O375" i="16" s="1"/>
  <c r="P375" i="16" s="1"/>
  <c r="Q375" i="16" s="1"/>
  <c r="R375" i="16" s="1"/>
  <c r="S375" i="16" s="1"/>
  <c r="T375" i="16" s="1"/>
  <c r="U375" i="16" s="1"/>
  <c r="V375" i="16" s="1"/>
  <c r="W375" i="16" s="1"/>
  <c r="X375" i="16" s="1"/>
  <c r="Y375" i="16" s="1"/>
  <c r="Z375" i="16" s="1"/>
  <c r="AA375" i="16" s="1"/>
  <c r="AB375" i="16" s="1"/>
  <c r="AC375" i="16" s="1"/>
  <c r="AD375" i="16" s="1"/>
  <c r="AE375" i="16" s="1"/>
  <c r="AF375" i="16" s="1"/>
  <c r="AG375" i="16" s="1"/>
  <c r="AH375" i="16" s="1"/>
  <c r="AI375" i="16" s="1"/>
  <c r="AJ375" i="16" s="1"/>
  <c r="AK375" i="16" s="1"/>
  <c r="AL375" i="16" s="1"/>
  <c r="AM375" i="16" s="1"/>
  <c r="AN375" i="16" s="1"/>
  <c r="AO375" i="16" s="1"/>
  <c r="AP375" i="16" s="1"/>
  <c r="AQ375" i="16" s="1"/>
  <c r="I360" i="16"/>
  <c r="I364" i="16"/>
  <c r="I380" i="16"/>
  <c r="I293" i="16"/>
  <c r="I379" i="16"/>
  <c r="J379" i="16" s="1"/>
  <c r="K379" i="16" s="1"/>
  <c r="L379" i="16" s="1"/>
  <c r="M379" i="16" s="1"/>
  <c r="N379" i="16" s="1"/>
  <c r="O379" i="16" s="1"/>
  <c r="P379" i="16" s="1"/>
  <c r="Q379" i="16" s="1"/>
  <c r="R379" i="16" s="1"/>
  <c r="S379" i="16" s="1"/>
  <c r="T379" i="16" s="1"/>
  <c r="U379" i="16" s="1"/>
  <c r="V379" i="16" s="1"/>
  <c r="W379" i="16" s="1"/>
  <c r="X379" i="16" s="1"/>
  <c r="Y379" i="16" s="1"/>
  <c r="Z379" i="16" s="1"/>
  <c r="AA379" i="16" s="1"/>
  <c r="AB379" i="16" s="1"/>
  <c r="AC379" i="16" s="1"/>
  <c r="AD379" i="16" s="1"/>
  <c r="AE379" i="16" s="1"/>
  <c r="AF379" i="16" s="1"/>
  <c r="AG379" i="16" s="1"/>
  <c r="AH379" i="16" s="1"/>
  <c r="AI379" i="16" s="1"/>
  <c r="AJ379" i="16" s="1"/>
  <c r="AK379" i="16" s="1"/>
  <c r="AL379" i="16" s="1"/>
  <c r="AM379" i="16" s="1"/>
  <c r="AN379" i="16" s="1"/>
  <c r="AO379" i="16" s="1"/>
  <c r="AP379" i="16" s="1"/>
  <c r="AQ379" i="16" s="1"/>
  <c r="I301" i="16"/>
  <c r="I352" i="16"/>
  <c r="I288" i="16"/>
  <c r="I271" i="16"/>
  <c r="I277" i="16"/>
  <c r="J277" i="16" s="1"/>
  <c r="K277" i="16" s="1"/>
  <c r="L277" i="16" s="1"/>
  <c r="M277" i="16" s="1"/>
  <c r="N277" i="16" s="1"/>
  <c r="O277" i="16" s="1"/>
  <c r="P277" i="16" s="1"/>
  <c r="Q277" i="16" s="1"/>
  <c r="R277" i="16" s="1"/>
  <c r="S277" i="16" s="1"/>
  <c r="T277" i="16" s="1"/>
  <c r="U277" i="16" s="1"/>
  <c r="V277" i="16" s="1"/>
  <c r="W277" i="16" s="1"/>
  <c r="X277" i="16" s="1"/>
  <c r="Y277" i="16" s="1"/>
  <c r="Z277" i="16" s="1"/>
  <c r="AA277" i="16" s="1"/>
  <c r="AB277" i="16" s="1"/>
  <c r="AC277" i="16" s="1"/>
  <c r="AD277" i="16" s="1"/>
  <c r="AE277" i="16" s="1"/>
  <c r="AF277" i="16" s="1"/>
  <c r="AG277" i="16" s="1"/>
  <c r="AH277" i="16" s="1"/>
  <c r="AI277" i="16" s="1"/>
  <c r="AJ277" i="16" s="1"/>
  <c r="AK277" i="16" s="1"/>
  <c r="AL277" i="16" s="1"/>
  <c r="AM277" i="16" s="1"/>
  <c r="AN277" i="16" s="1"/>
  <c r="AO277" i="16" s="1"/>
  <c r="AP277" i="16" s="1"/>
  <c r="AQ277" i="16" s="1"/>
  <c r="I363" i="16"/>
  <c r="J363" i="16" s="1"/>
  <c r="K363" i="16" s="1"/>
  <c r="L363" i="16" s="1"/>
  <c r="M363" i="16" s="1"/>
  <c r="N363" i="16" s="1"/>
  <c r="O363" i="16" s="1"/>
  <c r="P363" i="16" s="1"/>
  <c r="Q363" i="16" s="1"/>
  <c r="R363" i="16" s="1"/>
  <c r="S363" i="16" s="1"/>
  <c r="T363" i="16" s="1"/>
  <c r="U363" i="16" s="1"/>
  <c r="V363" i="16" s="1"/>
  <c r="W363" i="16" s="1"/>
  <c r="X363" i="16" s="1"/>
  <c r="Y363" i="16" s="1"/>
  <c r="Z363" i="16" s="1"/>
  <c r="AA363" i="16" s="1"/>
  <c r="AB363" i="16" s="1"/>
  <c r="AC363" i="16" s="1"/>
  <c r="AD363" i="16" s="1"/>
  <c r="AE363" i="16" s="1"/>
  <c r="AF363" i="16" s="1"/>
  <c r="AG363" i="16" s="1"/>
  <c r="AH363" i="16" s="1"/>
  <c r="AI363" i="16" s="1"/>
  <c r="AJ363" i="16" s="1"/>
  <c r="AK363" i="16" s="1"/>
  <c r="AL363" i="16" s="1"/>
  <c r="AM363" i="16" s="1"/>
  <c r="AN363" i="16" s="1"/>
  <c r="AO363" i="16" s="1"/>
  <c r="AP363" i="16" s="1"/>
  <c r="AQ363" i="16" s="1"/>
  <c r="I367" i="16"/>
  <c r="J367" i="16" s="1"/>
  <c r="K367" i="16" s="1"/>
  <c r="L367" i="16" s="1"/>
  <c r="M367" i="16" s="1"/>
  <c r="N367" i="16" s="1"/>
  <c r="O367" i="16" s="1"/>
  <c r="P367" i="16" s="1"/>
  <c r="Q367" i="16" s="1"/>
  <c r="R367" i="16" s="1"/>
  <c r="S367" i="16" s="1"/>
  <c r="T367" i="16" s="1"/>
  <c r="U367" i="16" s="1"/>
  <c r="V367" i="16" s="1"/>
  <c r="W367" i="16" s="1"/>
  <c r="X367" i="16" s="1"/>
  <c r="Y367" i="16" s="1"/>
  <c r="Z367" i="16" s="1"/>
  <c r="AA367" i="16" s="1"/>
  <c r="AB367" i="16" s="1"/>
  <c r="AC367" i="16" s="1"/>
  <c r="AD367" i="16" s="1"/>
  <c r="AE367" i="16" s="1"/>
  <c r="AF367" i="16" s="1"/>
  <c r="AG367" i="16" s="1"/>
  <c r="AH367" i="16" s="1"/>
  <c r="AI367" i="16" s="1"/>
  <c r="AJ367" i="16" s="1"/>
  <c r="AK367" i="16" s="1"/>
  <c r="AL367" i="16" s="1"/>
  <c r="AM367" i="16" s="1"/>
  <c r="AN367" i="16" s="1"/>
  <c r="AO367" i="16" s="1"/>
  <c r="AP367" i="16" s="1"/>
  <c r="AQ367" i="16" s="1"/>
  <c r="I313" i="16"/>
  <c r="I297" i="16"/>
  <c r="I281" i="16"/>
  <c r="J281" i="16" s="1"/>
  <c r="K281" i="16" s="1"/>
  <c r="L281" i="16" s="1"/>
  <c r="M281" i="16" s="1"/>
  <c r="N281" i="16" s="1"/>
  <c r="O281" i="16" s="1"/>
  <c r="P281" i="16" s="1"/>
  <c r="Q281" i="16" s="1"/>
  <c r="R281" i="16" s="1"/>
  <c r="S281" i="16" s="1"/>
  <c r="T281" i="16" s="1"/>
  <c r="U281" i="16" s="1"/>
  <c r="V281" i="16" s="1"/>
  <c r="W281" i="16" s="1"/>
  <c r="X281" i="16" s="1"/>
  <c r="Y281" i="16" s="1"/>
  <c r="Z281" i="16" s="1"/>
  <c r="AA281" i="16" s="1"/>
  <c r="AB281" i="16" s="1"/>
  <c r="AC281" i="16" s="1"/>
  <c r="AD281" i="16" s="1"/>
  <c r="AE281" i="16" s="1"/>
  <c r="AF281" i="16" s="1"/>
  <c r="AG281" i="16" s="1"/>
  <c r="AH281" i="16" s="1"/>
  <c r="AI281" i="16" s="1"/>
  <c r="AJ281" i="16" s="1"/>
  <c r="AK281" i="16" s="1"/>
  <c r="AL281" i="16" s="1"/>
  <c r="AM281" i="16" s="1"/>
  <c r="AN281" i="16" s="1"/>
  <c r="AO281" i="16" s="1"/>
  <c r="AP281" i="16" s="1"/>
  <c r="AQ281" i="16" s="1"/>
  <c r="I382" i="16"/>
  <c r="I317" i="16"/>
  <c r="I323" i="16"/>
  <c r="I354" i="16"/>
  <c r="I248" i="16"/>
  <c r="J385" i="16"/>
  <c r="K385" i="16" s="1"/>
  <c r="L385" i="16" s="1"/>
  <c r="M385" i="16" s="1"/>
  <c r="N385" i="16" s="1"/>
  <c r="O385" i="16" s="1"/>
  <c r="P385" i="16" s="1"/>
  <c r="Q385" i="16" s="1"/>
  <c r="R385" i="16" s="1"/>
  <c r="S385" i="16" s="1"/>
  <c r="T385" i="16" s="1"/>
  <c r="U385" i="16" s="1"/>
  <c r="V385" i="16" s="1"/>
  <c r="W385" i="16" s="1"/>
  <c r="X385" i="16" s="1"/>
  <c r="Y385" i="16" s="1"/>
  <c r="Z385" i="16" s="1"/>
  <c r="AA385" i="16" s="1"/>
  <c r="AB385" i="16" s="1"/>
  <c r="AC385" i="16" s="1"/>
  <c r="AD385" i="16" s="1"/>
  <c r="AE385" i="16" s="1"/>
  <c r="AF385" i="16" s="1"/>
  <c r="AG385" i="16" s="1"/>
  <c r="AH385" i="16" s="1"/>
  <c r="AI385" i="16" s="1"/>
  <c r="AJ385" i="16" s="1"/>
  <c r="AK385" i="16" s="1"/>
  <c r="AL385" i="16" s="1"/>
  <c r="AM385" i="16" s="1"/>
  <c r="AN385" i="16" s="1"/>
  <c r="AO385" i="16" s="1"/>
  <c r="AP385" i="16" s="1"/>
  <c r="AQ385" i="16" s="1"/>
  <c r="I258" i="16"/>
  <c r="I246" i="16"/>
  <c r="J279" i="16"/>
  <c r="K279" i="16" s="1"/>
  <c r="L279" i="16" s="1"/>
  <c r="M279" i="16" s="1"/>
  <c r="N279" i="16" s="1"/>
  <c r="O279" i="16" s="1"/>
  <c r="P279" i="16" s="1"/>
  <c r="Q279" i="16" s="1"/>
  <c r="R279" i="16" s="1"/>
  <c r="S279" i="16" s="1"/>
  <c r="T279" i="16" s="1"/>
  <c r="U279" i="16" s="1"/>
  <c r="V279" i="16" s="1"/>
  <c r="W279" i="16" s="1"/>
  <c r="X279" i="16" s="1"/>
  <c r="Y279" i="16" s="1"/>
  <c r="Z279" i="16" s="1"/>
  <c r="AA279" i="16" s="1"/>
  <c r="AB279" i="16" s="1"/>
  <c r="AC279" i="16" s="1"/>
  <c r="AD279" i="16" s="1"/>
  <c r="AE279" i="16" s="1"/>
  <c r="AF279" i="16" s="1"/>
  <c r="AG279" i="16" s="1"/>
  <c r="AH279" i="16" s="1"/>
  <c r="AI279" i="16" s="1"/>
  <c r="AJ279" i="16" s="1"/>
  <c r="AK279" i="16" s="1"/>
  <c r="AL279" i="16" s="1"/>
  <c r="AM279" i="16" s="1"/>
  <c r="AN279" i="16" s="1"/>
  <c r="AO279" i="16" s="1"/>
  <c r="AP279" i="16" s="1"/>
  <c r="AQ279" i="16" s="1"/>
  <c r="J350" i="16"/>
  <c r="K350" i="16" s="1"/>
  <c r="L350" i="16" s="1"/>
  <c r="M350" i="16" s="1"/>
  <c r="N350" i="16" s="1"/>
  <c r="O350" i="16" s="1"/>
  <c r="P350" i="16" s="1"/>
  <c r="Q350" i="16" s="1"/>
  <c r="R350" i="16" s="1"/>
  <c r="S350" i="16" s="1"/>
  <c r="T350" i="16" s="1"/>
  <c r="U350" i="16" s="1"/>
  <c r="V350" i="16" s="1"/>
  <c r="W350" i="16" s="1"/>
  <c r="X350" i="16" s="1"/>
  <c r="Y350" i="16" s="1"/>
  <c r="Z350" i="16" s="1"/>
  <c r="AA350" i="16" s="1"/>
  <c r="AB350" i="16" s="1"/>
  <c r="AC350" i="16" s="1"/>
  <c r="AD350" i="16" s="1"/>
  <c r="AE350" i="16" s="1"/>
  <c r="AF350" i="16" s="1"/>
  <c r="AG350" i="16" s="1"/>
  <c r="AH350" i="16" s="1"/>
  <c r="AI350" i="16" s="1"/>
  <c r="AJ350" i="16" s="1"/>
  <c r="AK350" i="16" s="1"/>
  <c r="AL350" i="16" s="1"/>
  <c r="AM350" i="16" s="1"/>
  <c r="AN350" i="16" s="1"/>
  <c r="AO350" i="16" s="1"/>
  <c r="AP350" i="16" s="1"/>
  <c r="AQ350" i="16" s="1"/>
  <c r="J346" i="16"/>
  <c r="K346" i="16" s="1"/>
  <c r="L346" i="16" s="1"/>
  <c r="M346" i="16" s="1"/>
  <c r="N346" i="16" s="1"/>
  <c r="O346" i="16" s="1"/>
  <c r="P346" i="16" s="1"/>
  <c r="Q346" i="16" s="1"/>
  <c r="R346" i="16" s="1"/>
  <c r="S346" i="16" s="1"/>
  <c r="T346" i="16" s="1"/>
  <c r="U346" i="16" s="1"/>
  <c r="V346" i="16" s="1"/>
  <c r="W346" i="16" s="1"/>
  <c r="X346" i="16" s="1"/>
  <c r="Y346" i="16" s="1"/>
  <c r="Z346" i="16" s="1"/>
  <c r="AA346" i="16" s="1"/>
  <c r="AB346" i="16" s="1"/>
  <c r="AC346" i="16" s="1"/>
  <c r="AD346" i="16" s="1"/>
  <c r="AE346" i="16" s="1"/>
  <c r="AF346" i="16" s="1"/>
  <c r="AG346" i="16" s="1"/>
  <c r="AH346" i="16" s="1"/>
  <c r="AI346" i="16" s="1"/>
  <c r="AJ346" i="16" s="1"/>
  <c r="AK346" i="16" s="1"/>
  <c r="AL346" i="16" s="1"/>
  <c r="AM346" i="16" s="1"/>
  <c r="AN346" i="16" s="1"/>
  <c r="AO346" i="16" s="1"/>
  <c r="AP346" i="16" s="1"/>
  <c r="AQ346" i="16" s="1"/>
  <c r="J342" i="16"/>
  <c r="K342" i="16" s="1"/>
  <c r="L342" i="16" s="1"/>
  <c r="M342" i="16" s="1"/>
  <c r="N342" i="16" s="1"/>
  <c r="O342" i="16" s="1"/>
  <c r="P342" i="16" s="1"/>
  <c r="Q342" i="16" s="1"/>
  <c r="R342" i="16" s="1"/>
  <c r="S342" i="16" s="1"/>
  <c r="T342" i="16" s="1"/>
  <c r="U342" i="16" s="1"/>
  <c r="V342" i="16" s="1"/>
  <c r="W342" i="16" s="1"/>
  <c r="X342" i="16" s="1"/>
  <c r="Y342" i="16" s="1"/>
  <c r="Z342" i="16" s="1"/>
  <c r="AA342" i="16" s="1"/>
  <c r="AB342" i="16" s="1"/>
  <c r="AC342" i="16" s="1"/>
  <c r="AD342" i="16" s="1"/>
  <c r="AE342" i="16" s="1"/>
  <c r="AF342" i="16" s="1"/>
  <c r="AG342" i="16" s="1"/>
  <c r="AH342" i="16" s="1"/>
  <c r="AI342" i="16" s="1"/>
  <c r="AJ342" i="16" s="1"/>
  <c r="AK342" i="16" s="1"/>
  <c r="AL342" i="16" s="1"/>
  <c r="AM342" i="16" s="1"/>
  <c r="AN342" i="16" s="1"/>
  <c r="AO342" i="16" s="1"/>
  <c r="AP342" i="16" s="1"/>
  <c r="AQ342" i="16" s="1"/>
  <c r="J338" i="16"/>
  <c r="K338" i="16" s="1"/>
  <c r="L338" i="16" s="1"/>
  <c r="M338" i="16" s="1"/>
  <c r="N338" i="16" s="1"/>
  <c r="O338" i="16" s="1"/>
  <c r="P338" i="16" s="1"/>
  <c r="Q338" i="16" s="1"/>
  <c r="R338" i="16" s="1"/>
  <c r="S338" i="16" s="1"/>
  <c r="T338" i="16" s="1"/>
  <c r="U338" i="16" s="1"/>
  <c r="V338" i="16" s="1"/>
  <c r="W338" i="16" s="1"/>
  <c r="X338" i="16" s="1"/>
  <c r="Y338" i="16" s="1"/>
  <c r="Z338" i="16" s="1"/>
  <c r="AA338" i="16" s="1"/>
  <c r="AB338" i="16" s="1"/>
  <c r="AC338" i="16" s="1"/>
  <c r="AD338" i="16" s="1"/>
  <c r="AE338" i="16" s="1"/>
  <c r="AF338" i="16" s="1"/>
  <c r="AG338" i="16" s="1"/>
  <c r="AH338" i="16" s="1"/>
  <c r="AI338" i="16" s="1"/>
  <c r="AJ338" i="16" s="1"/>
  <c r="AK338" i="16" s="1"/>
  <c r="AL338" i="16" s="1"/>
  <c r="AM338" i="16" s="1"/>
  <c r="AN338" i="16" s="1"/>
  <c r="AO338" i="16" s="1"/>
  <c r="AP338" i="16" s="1"/>
  <c r="AQ338" i="16" s="1"/>
  <c r="I339" i="16"/>
  <c r="I290" i="16"/>
  <c r="I280" i="16"/>
  <c r="I327" i="16"/>
  <c r="I333" i="16"/>
  <c r="I245" i="16"/>
  <c r="J245" i="16" s="1"/>
  <c r="K245" i="16" s="1"/>
  <c r="L245" i="16" s="1"/>
  <c r="M245" i="16" s="1"/>
  <c r="N245" i="16" s="1"/>
  <c r="O245" i="16" s="1"/>
  <c r="P245" i="16" s="1"/>
  <c r="Q245" i="16" s="1"/>
  <c r="R245" i="16" s="1"/>
  <c r="S245" i="16" s="1"/>
  <c r="T245" i="16" s="1"/>
  <c r="U245" i="16" s="1"/>
  <c r="V245" i="16" s="1"/>
  <c r="W245" i="16" s="1"/>
  <c r="X245" i="16" s="1"/>
  <c r="Y245" i="16" s="1"/>
  <c r="Z245" i="16" s="1"/>
  <c r="AA245" i="16" s="1"/>
  <c r="AB245" i="16" s="1"/>
  <c r="AC245" i="16" s="1"/>
  <c r="AD245" i="16" s="1"/>
  <c r="AE245" i="16" s="1"/>
  <c r="AF245" i="16" s="1"/>
  <c r="AG245" i="16" s="1"/>
  <c r="AH245" i="16" s="1"/>
  <c r="AI245" i="16" s="1"/>
  <c r="AJ245" i="16" s="1"/>
  <c r="AK245" i="16" s="1"/>
  <c r="AL245" i="16" s="1"/>
  <c r="AM245" i="16" s="1"/>
  <c r="AN245" i="16" s="1"/>
  <c r="AO245" i="16" s="1"/>
  <c r="AP245" i="16" s="1"/>
  <c r="AQ245" i="16" s="1"/>
  <c r="I261" i="16"/>
  <c r="J261" i="16" s="1"/>
  <c r="K261" i="16" s="1"/>
  <c r="L261" i="16" s="1"/>
  <c r="M261" i="16" s="1"/>
  <c r="N261" i="16" s="1"/>
  <c r="O261" i="16" s="1"/>
  <c r="P261" i="16" s="1"/>
  <c r="Q261" i="16" s="1"/>
  <c r="R261" i="16" s="1"/>
  <c r="S261" i="16" s="1"/>
  <c r="T261" i="16" s="1"/>
  <c r="U261" i="16" s="1"/>
  <c r="V261" i="16" s="1"/>
  <c r="W261" i="16" s="1"/>
  <c r="X261" i="16" s="1"/>
  <c r="Y261" i="16" s="1"/>
  <c r="Z261" i="16" s="1"/>
  <c r="AA261" i="16" s="1"/>
  <c r="AB261" i="16" s="1"/>
  <c r="AC261" i="16" s="1"/>
  <c r="AD261" i="16" s="1"/>
  <c r="AE261" i="16" s="1"/>
  <c r="AF261" i="16" s="1"/>
  <c r="AG261" i="16" s="1"/>
  <c r="AH261" i="16" s="1"/>
  <c r="AI261" i="16" s="1"/>
  <c r="AJ261" i="16" s="1"/>
  <c r="AK261" i="16" s="1"/>
  <c r="AL261" i="16" s="1"/>
  <c r="AM261" i="16" s="1"/>
  <c r="AN261" i="16" s="1"/>
  <c r="AO261" i="16" s="1"/>
  <c r="AP261" i="16" s="1"/>
  <c r="AQ261" i="16" s="1"/>
  <c r="I265" i="16"/>
  <c r="I264" i="16"/>
  <c r="I268" i="16"/>
  <c r="I262" i="16"/>
  <c r="I266" i="16"/>
  <c r="I250" i="16"/>
  <c r="J287" i="16"/>
  <c r="K287" i="16" s="1"/>
  <c r="L287" i="16" s="1"/>
  <c r="M287" i="16" s="1"/>
  <c r="N287" i="16" s="1"/>
  <c r="O287" i="16" s="1"/>
  <c r="P287" i="16" s="1"/>
  <c r="Q287" i="16" s="1"/>
  <c r="R287" i="16" s="1"/>
  <c r="S287" i="16" s="1"/>
  <c r="T287" i="16" s="1"/>
  <c r="U287" i="16" s="1"/>
  <c r="V287" i="16" s="1"/>
  <c r="W287" i="16" s="1"/>
  <c r="X287" i="16" s="1"/>
  <c r="Y287" i="16" s="1"/>
  <c r="Z287" i="16" s="1"/>
  <c r="AA287" i="16" s="1"/>
  <c r="AB287" i="16" s="1"/>
  <c r="AC287" i="16" s="1"/>
  <c r="AD287" i="16" s="1"/>
  <c r="AE287" i="16" s="1"/>
  <c r="AF287" i="16" s="1"/>
  <c r="AG287" i="16" s="1"/>
  <c r="AH287" i="16" s="1"/>
  <c r="AI287" i="16" s="1"/>
  <c r="AJ287" i="16" s="1"/>
  <c r="AK287" i="16" s="1"/>
  <c r="AL287" i="16" s="1"/>
  <c r="AM287" i="16" s="1"/>
  <c r="AN287" i="16" s="1"/>
  <c r="AO287" i="16" s="1"/>
  <c r="AP287" i="16" s="1"/>
  <c r="AQ287" i="16" s="1"/>
  <c r="I298" i="16"/>
  <c r="I320" i="16"/>
  <c r="I326" i="16"/>
  <c r="I381" i="16"/>
  <c r="I361" i="16"/>
  <c r="I365" i="16"/>
  <c r="I295" i="16"/>
  <c r="I373" i="16"/>
  <c r="I368" i="16"/>
  <c r="I374" i="16"/>
  <c r="I303" i="16"/>
  <c r="I249" i="16"/>
  <c r="J249" i="16" s="1"/>
  <c r="K249" i="16" s="1"/>
  <c r="L249" i="16" s="1"/>
  <c r="M249" i="16" s="1"/>
  <c r="N249" i="16" s="1"/>
  <c r="O249" i="16" s="1"/>
  <c r="P249" i="16" s="1"/>
  <c r="Q249" i="16" s="1"/>
  <c r="R249" i="16" s="1"/>
  <c r="S249" i="16" s="1"/>
  <c r="T249" i="16" s="1"/>
  <c r="U249" i="16" s="1"/>
  <c r="V249" i="16" s="1"/>
  <c r="W249" i="16" s="1"/>
  <c r="X249" i="16" s="1"/>
  <c r="Y249" i="16" s="1"/>
  <c r="Z249" i="16" s="1"/>
  <c r="AA249" i="16" s="1"/>
  <c r="AB249" i="16" s="1"/>
  <c r="AC249" i="16" s="1"/>
  <c r="AD249" i="16" s="1"/>
  <c r="AE249" i="16" s="1"/>
  <c r="AF249" i="16" s="1"/>
  <c r="AG249" i="16" s="1"/>
  <c r="AH249" i="16" s="1"/>
  <c r="AI249" i="16" s="1"/>
  <c r="AJ249" i="16" s="1"/>
  <c r="AK249" i="16" s="1"/>
  <c r="AL249" i="16" s="1"/>
  <c r="AM249" i="16" s="1"/>
  <c r="AN249" i="16" s="1"/>
  <c r="AO249" i="16" s="1"/>
  <c r="AP249" i="16" s="1"/>
  <c r="AQ249" i="16" s="1"/>
  <c r="I253" i="16"/>
  <c r="I244" i="16"/>
  <c r="I256" i="16"/>
  <c r="I254" i="16"/>
  <c r="I263" i="16"/>
  <c r="I267" i="16"/>
  <c r="I251" i="16"/>
  <c r="I386" i="16"/>
  <c r="I335" i="16"/>
  <c r="I337" i="16"/>
  <c r="I387" i="16"/>
  <c r="I336" i="16"/>
  <c r="J336" i="16" s="1"/>
  <c r="K336" i="16" s="1"/>
  <c r="L336" i="16" s="1"/>
  <c r="M336" i="16" s="1"/>
  <c r="N336" i="16" s="1"/>
  <c r="O336" i="16" s="1"/>
  <c r="P336" i="16" s="1"/>
  <c r="Q336" i="16" s="1"/>
  <c r="R336" i="16" s="1"/>
  <c r="S336" i="16" s="1"/>
  <c r="T336" i="16" s="1"/>
  <c r="U336" i="16" s="1"/>
  <c r="V336" i="16" s="1"/>
  <c r="W336" i="16" s="1"/>
  <c r="X336" i="16" s="1"/>
  <c r="Y336" i="16" s="1"/>
  <c r="Z336" i="16" s="1"/>
  <c r="AA336" i="16" s="1"/>
  <c r="AB336" i="16" s="1"/>
  <c r="AC336" i="16" s="1"/>
  <c r="AD336" i="16" s="1"/>
  <c r="AE336" i="16" s="1"/>
  <c r="AF336" i="16" s="1"/>
  <c r="AG336" i="16" s="1"/>
  <c r="AH336" i="16" s="1"/>
  <c r="AI336" i="16" s="1"/>
  <c r="AJ336" i="16" s="1"/>
  <c r="AK336" i="16" s="1"/>
  <c r="AL336" i="16" s="1"/>
  <c r="AM336" i="16" s="1"/>
  <c r="AN336" i="16" s="1"/>
  <c r="AO336" i="16" s="1"/>
  <c r="AP336" i="16" s="1"/>
  <c r="AQ336" i="16" s="1"/>
  <c r="I289" i="16"/>
  <c r="J289" i="16" s="1"/>
  <c r="K289" i="16" s="1"/>
  <c r="L289" i="16" s="1"/>
  <c r="M289" i="16" s="1"/>
  <c r="N289" i="16" s="1"/>
  <c r="O289" i="16" s="1"/>
  <c r="P289" i="16" s="1"/>
  <c r="Q289" i="16" s="1"/>
  <c r="R289" i="16" s="1"/>
  <c r="S289" i="16" s="1"/>
  <c r="T289" i="16" s="1"/>
  <c r="U289" i="16" s="1"/>
  <c r="V289" i="16" s="1"/>
  <c r="W289" i="16" s="1"/>
  <c r="X289" i="16" s="1"/>
  <c r="Y289" i="16" s="1"/>
  <c r="Z289" i="16" s="1"/>
  <c r="AA289" i="16" s="1"/>
  <c r="AB289" i="16" s="1"/>
  <c r="AC289" i="16" s="1"/>
  <c r="AD289" i="16" s="1"/>
  <c r="AE289" i="16" s="1"/>
  <c r="AF289" i="16" s="1"/>
  <c r="AG289" i="16" s="1"/>
  <c r="AH289" i="16" s="1"/>
  <c r="AI289" i="16" s="1"/>
  <c r="AJ289" i="16" s="1"/>
  <c r="AK289" i="16" s="1"/>
  <c r="AL289" i="16" s="1"/>
  <c r="AM289" i="16" s="1"/>
  <c r="AN289" i="16" s="1"/>
  <c r="AO289" i="16" s="1"/>
  <c r="AP289" i="16" s="1"/>
  <c r="AQ289" i="16" s="1"/>
  <c r="I324" i="16"/>
  <c r="J324" i="16" s="1"/>
  <c r="K324" i="16" s="1"/>
  <c r="L324" i="16" s="1"/>
  <c r="M324" i="16" s="1"/>
  <c r="N324" i="16" s="1"/>
  <c r="O324" i="16" s="1"/>
  <c r="P324" i="16" s="1"/>
  <c r="Q324" i="16" s="1"/>
  <c r="R324" i="16" s="1"/>
  <c r="S324" i="16" s="1"/>
  <c r="T324" i="16" s="1"/>
  <c r="U324" i="16" s="1"/>
  <c r="V324" i="16" s="1"/>
  <c r="W324" i="16" s="1"/>
  <c r="X324" i="16" s="1"/>
  <c r="Y324" i="16" s="1"/>
  <c r="Z324" i="16" s="1"/>
  <c r="AA324" i="16" s="1"/>
  <c r="AB324" i="16" s="1"/>
  <c r="AC324" i="16" s="1"/>
  <c r="AD324" i="16" s="1"/>
  <c r="AE324" i="16" s="1"/>
  <c r="AF324" i="16" s="1"/>
  <c r="AG324" i="16" s="1"/>
  <c r="AH324" i="16" s="1"/>
  <c r="AI324" i="16" s="1"/>
  <c r="AJ324" i="16" s="1"/>
  <c r="AK324" i="16" s="1"/>
  <c r="AL324" i="16" s="1"/>
  <c r="AM324" i="16" s="1"/>
  <c r="AN324" i="16" s="1"/>
  <c r="AO324" i="16" s="1"/>
  <c r="AP324" i="16" s="1"/>
  <c r="AQ324" i="16" s="1"/>
  <c r="I330" i="16"/>
  <c r="I384" i="16"/>
  <c r="I357" i="16"/>
  <c r="I343" i="16"/>
  <c r="J343" i="16" s="1"/>
  <c r="K343" i="16" s="1"/>
  <c r="L343" i="16" s="1"/>
  <c r="M343" i="16" s="1"/>
  <c r="N343" i="16" s="1"/>
  <c r="O343" i="16" s="1"/>
  <c r="P343" i="16" s="1"/>
  <c r="Q343" i="16" s="1"/>
  <c r="R343" i="16" s="1"/>
  <c r="S343" i="16" s="1"/>
  <c r="T343" i="16" s="1"/>
  <c r="U343" i="16" s="1"/>
  <c r="V343" i="16" s="1"/>
  <c r="W343" i="16" s="1"/>
  <c r="X343" i="16" s="1"/>
  <c r="Y343" i="16" s="1"/>
  <c r="Z343" i="16" s="1"/>
  <c r="AA343" i="16" s="1"/>
  <c r="AB343" i="16" s="1"/>
  <c r="AC343" i="16" s="1"/>
  <c r="AD343" i="16" s="1"/>
  <c r="AE343" i="16" s="1"/>
  <c r="AF343" i="16" s="1"/>
  <c r="AG343" i="16" s="1"/>
  <c r="AH343" i="16" s="1"/>
  <c r="AI343" i="16" s="1"/>
  <c r="AJ343" i="16" s="1"/>
  <c r="AK343" i="16" s="1"/>
  <c r="AL343" i="16" s="1"/>
  <c r="AM343" i="16" s="1"/>
  <c r="AN343" i="16" s="1"/>
  <c r="AO343" i="16" s="1"/>
  <c r="AP343" i="16" s="1"/>
  <c r="AQ343" i="16" s="1"/>
  <c r="I351" i="16"/>
  <c r="J351" i="16" s="1"/>
  <c r="K351" i="16" s="1"/>
  <c r="L351" i="16" s="1"/>
  <c r="M351" i="16" s="1"/>
  <c r="N351" i="16" s="1"/>
  <c r="O351" i="16" s="1"/>
  <c r="P351" i="16" s="1"/>
  <c r="Q351" i="16" s="1"/>
  <c r="R351" i="16" s="1"/>
  <c r="S351" i="16" s="1"/>
  <c r="T351" i="16" s="1"/>
  <c r="U351" i="16" s="1"/>
  <c r="V351" i="16" s="1"/>
  <c r="W351" i="16" s="1"/>
  <c r="X351" i="16" s="1"/>
  <c r="Y351" i="16" s="1"/>
  <c r="Z351" i="16" s="1"/>
  <c r="AA351" i="16" s="1"/>
  <c r="AB351" i="16" s="1"/>
  <c r="AC351" i="16" s="1"/>
  <c r="AD351" i="16" s="1"/>
  <c r="AE351" i="16" s="1"/>
  <c r="AF351" i="16" s="1"/>
  <c r="AG351" i="16" s="1"/>
  <c r="AH351" i="16" s="1"/>
  <c r="AI351" i="16" s="1"/>
  <c r="AJ351" i="16" s="1"/>
  <c r="AK351" i="16" s="1"/>
  <c r="AL351" i="16" s="1"/>
  <c r="AM351" i="16" s="1"/>
  <c r="AN351" i="16" s="1"/>
  <c r="AO351" i="16" s="1"/>
  <c r="AP351" i="16" s="1"/>
  <c r="AQ351" i="16" s="1"/>
  <c r="I312" i="16"/>
  <c r="J312" i="16" s="1"/>
  <c r="K312" i="16" s="1"/>
  <c r="L312" i="16" s="1"/>
  <c r="M312" i="16" s="1"/>
  <c r="N312" i="16" s="1"/>
  <c r="O312" i="16" s="1"/>
  <c r="P312" i="16" s="1"/>
  <c r="Q312" i="16" s="1"/>
  <c r="R312" i="16" s="1"/>
  <c r="S312" i="16" s="1"/>
  <c r="T312" i="16" s="1"/>
  <c r="U312" i="16" s="1"/>
  <c r="V312" i="16" s="1"/>
  <c r="W312" i="16" s="1"/>
  <c r="X312" i="16" s="1"/>
  <c r="Y312" i="16" s="1"/>
  <c r="Z312" i="16" s="1"/>
  <c r="AA312" i="16" s="1"/>
  <c r="AB312" i="16" s="1"/>
  <c r="AC312" i="16" s="1"/>
  <c r="AD312" i="16" s="1"/>
  <c r="AE312" i="16" s="1"/>
  <c r="AF312" i="16" s="1"/>
  <c r="AG312" i="16" s="1"/>
  <c r="AH312" i="16" s="1"/>
  <c r="AI312" i="16" s="1"/>
  <c r="AJ312" i="16" s="1"/>
  <c r="AK312" i="16" s="1"/>
  <c r="AL312" i="16" s="1"/>
  <c r="AM312" i="16" s="1"/>
  <c r="AN312" i="16" s="1"/>
  <c r="AO312" i="16" s="1"/>
  <c r="AP312" i="16" s="1"/>
  <c r="AQ312" i="16" s="1"/>
  <c r="I316" i="16"/>
  <c r="I243" i="16"/>
  <c r="I292" i="16"/>
  <c r="J292" i="16" s="1"/>
  <c r="K292" i="16" s="1"/>
  <c r="L292" i="16" s="1"/>
  <c r="M292" i="16" s="1"/>
  <c r="N292" i="16" s="1"/>
  <c r="O292" i="16" s="1"/>
  <c r="P292" i="16" s="1"/>
  <c r="Q292" i="16" s="1"/>
  <c r="R292" i="16" s="1"/>
  <c r="S292" i="16" s="1"/>
  <c r="T292" i="16" s="1"/>
  <c r="U292" i="16" s="1"/>
  <c r="V292" i="16" s="1"/>
  <c r="W292" i="16" s="1"/>
  <c r="X292" i="16" s="1"/>
  <c r="Y292" i="16" s="1"/>
  <c r="Z292" i="16" s="1"/>
  <c r="AA292" i="16" s="1"/>
  <c r="AB292" i="16" s="1"/>
  <c r="AC292" i="16" s="1"/>
  <c r="AD292" i="16" s="1"/>
  <c r="AE292" i="16" s="1"/>
  <c r="AF292" i="16" s="1"/>
  <c r="AG292" i="16" s="1"/>
  <c r="AH292" i="16" s="1"/>
  <c r="AI292" i="16" s="1"/>
  <c r="AJ292" i="16" s="1"/>
  <c r="AK292" i="16" s="1"/>
  <c r="AL292" i="16" s="1"/>
  <c r="AM292" i="16" s="1"/>
  <c r="AN292" i="16" s="1"/>
  <c r="AO292" i="16" s="1"/>
  <c r="AP292" i="16" s="1"/>
  <c r="AQ292" i="16" s="1"/>
  <c r="F4" i="9"/>
  <c r="G4" i="9"/>
  <c r="G3" i="9"/>
  <c r="F3" i="9"/>
  <c r="F52" i="28" l="1"/>
  <c r="G52" i="28" s="1"/>
  <c r="F54" i="28"/>
  <c r="G44" i="28"/>
  <c r="F91" i="28"/>
  <c r="G91" i="28" s="1"/>
  <c r="G77" i="28"/>
  <c r="F88" i="28"/>
  <c r="G88" i="28" s="1"/>
  <c r="F79" i="28"/>
  <c r="G69" i="28"/>
  <c r="F17" i="16"/>
  <c r="F38" i="16"/>
  <c r="J263" i="16"/>
  <c r="K263" i="16" s="1"/>
  <c r="L263" i="16" s="1"/>
  <c r="M263" i="16" s="1"/>
  <c r="N263" i="16" s="1"/>
  <c r="O263" i="16" s="1"/>
  <c r="P263" i="16" s="1"/>
  <c r="Q263" i="16" s="1"/>
  <c r="R263" i="16" s="1"/>
  <c r="S263" i="16" s="1"/>
  <c r="T263" i="16" s="1"/>
  <c r="U263" i="16" s="1"/>
  <c r="V263" i="16" s="1"/>
  <c r="W263" i="16" s="1"/>
  <c r="X263" i="16" s="1"/>
  <c r="Y263" i="16" s="1"/>
  <c r="Z263" i="16" s="1"/>
  <c r="AA263" i="16" s="1"/>
  <c r="AB263" i="16" s="1"/>
  <c r="AC263" i="16" s="1"/>
  <c r="AD263" i="16" s="1"/>
  <c r="AE263" i="16" s="1"/>
  <c r="AF263" i="16" s="1"/>
  <c r="AG263" i="16" s="1"/>
  <c r="AH263" i="16" s="1"/>
  <c r="AI263" i="16" s="1"/>
  <c r="AJ263" i="16" s="1"/>
  <c r="AK263" i="16" s="1"/>
  <c r="AL263" i="16" s="1"/>
  <c r="AM263" i="16" s="1"/>
  <c r="AN263" i="16" s="1"/>
  <c r="AO263" i="16" s="1"/>
  <c r="AP263" i="16" s="1"/>
  <c r="AQ263" i="16" s="1"/>
  <c r="J361" i="16"/>
  <c r="K361" i="16" s="1"/>
  <c r="L361" i="16" s="1"/>
  <c r="M361" i="16" s="1"/>
  <c r="N361" i="16" s="1"/>
  <c r="O361" i="16" s="1"/>
  <c r="P361" i="16" s="1"/>
  <c r="Q361" i="16" s="1"/>
  <c r="R361" i="16" s="1"/>
  <c r="S361" i="16" s="1"/>
  <c r="T361" i="16" s="1"/>
  <c r="U361" i="16" s="1"/>
  <c r="V361" i="16" s="1"/>
  <c r="W361" i="16" s="1"/>
  <c r="X361" i="16" s="1"/>
  <c r="Y361" i="16" s="1"/>
  <c r="Z361" i="16" s="1"/>
  <c r="AA361" i="16" s="1"/>
  <c r="AB361" i="16" s="1"/>
  <c r="AC361" i="16" s="1"/>
  <c r="AD361" i="16" s="1"/>
  <c r="AE361" i="16" s="1"/>
  <c r="AF361" i="16" s="1"/>
  <c r="AG361" i="16" s="1"/>
  <c r="AH361" i="16" s="1"/>
  <c r="AI361" i="16" s="1"/>
  <c r="AJ361" i="16" s="1"/>
  <c r="AK361" i="16" s="1"/>
  <c r="AL361" i="16" s="1"/>
  <c r="AM361" i="16" s="1"/>
  <c r="AN361" i="16" s="1"/>
  <c r="AO361" i="16" s="1"/>
  <c r="AP361" i="16" s="1"/>
  <c r="AQ361" i="16" s="1"/>
  <c r="J310" i="16"/>
  <c r="K310" i="16" s="1"/>
  <c r="L310" i="16" s="1"/>
  <c r="M310" i="16" s="1"/>
  <c r="N310" i="16" s="1"/>
  <c r="O310" i="16" s="1"/>
  <c r="P310" i="16" s="1"/>
  <c r="Q310" i="16" s="1"/>
  <c r="R310" i="16" s="1"/>
  <c r="S310" i="16" s="1"/>
  <c r="T310" i="16" s="1"/>
  <c r="U310" i="16" s="1"/>
  <c r="V310" i="16" s="1"/>
  <c r="W310" i="16" s="1"/>
  <c r="X310" i="16" s="1"/>
  <c r="Y310" i="16" s="1"/>
  <c r="Z310" i="16" s="1"/>
  <c r="AA310" i="16" s="1"/>
  <c r="AB310" i="16" s="1"/>
  <c r="AC310" i="16" s="1"/>
  <c r="AD310" i="16" s="1"/>
  <c r="AE310" i="16" s="1"/>
  <c r="AF310" i="16" s="1"/>
  <c r="AG310" i="16" s="1"/>
  <c r="AH310" i="16" s="1"/>
  <c r="AI310" i="16" s="1"/>
  <c r="AJ310" i="16" s="1"/>
  <c r="AK310" i="16" s="1"/>
  <c r="AL310" i="16" s="1"/>
  <c r="AM310" i="16" s="1"/>
  <c r="AN310" i="16" s="1"/>
  <c r="AO310" i="16" s="1"/>
  <c r="AP310" i="16" s="1"/>
  <c r="AQ310" i="16" s="1"/>
  <c r="J313" i="16"/>
  <c r="K313" i="16" s="1"/>
  <c r="L313" i="16" s="1"/>
  <c r="M313" i="16" s="1"/>
  <c r="N313" i="16" s="1"/>
  <c r="O313" i="16" s="1"/>
  <c r="P313" i="16" s="1"/>
  <c r="Q313" i="16" s="1"/>
  <c r="R313" i="16" s="1"/>
  <c r="S313" i="16" s="1"/>
  <c r="T313" i="16" s="1"/>
  <c r="U313" i="16" s="1"/>
  <c r="V313" i="16" s="1"/>
  <c r="W313" i="16" s="1"/>
  <c r="X313" i="16" s="1"/>
  <c r="Y313" i="16" s="1"/>
  <c r="Z313" i="16" s="1"/>
  <c r="AA313" i="16" s="1"/>
  <c r="AB313" i="16" s="1"/>
  <c r="AC313" i="16" s="1"/>
  <c r="AD313" i="16" s="1"/>
  <c r="AE313" i="16" s="1"/>
  <c r="AF313" i="16" s="1"/>
  <c r="AG313" i="16" s="1"/>
  <c r="AH313" i="16" s="1"/>
  <c r="AI313" i="16" s="1"/>
  <c r="AJ313" i="16" s="1"/>
  <c r="AK313" i="16" s="1"/>
  <c r="AL313" i="16" s="1"/>
  <c r="AM313" i="16" s="1"/>
  <c r="AN313" i="16" s="1"/>
  <c r="AO313" i="16" s="1"/>
  <c r="AP313" i="16" s="1"/>
  <c r="AQ313" i="16" s="1"/>
  <c r="J360" i="16"/>
  <c r="K360" i="16" s="1"/>
  <c r="L360" i="16" s="1"/>
  <c r="M360" i="16" s="1"/>
  <c r="N360" i="16" s="1"/>
  <c r="O360" i="16" s="1"/>
  <c r="P360" i="16" s="1"/>
  <c r="Q360" i="16" s="1"/>
  <c r="R360" i="16" s="1"/>
  <c r="S360" i="16" s="1"/>
  <c r="T360" i="16" s="1"/>
  <c r="U360" i="16" s="1"/>
  <c r="V360" i="16" s="1"/>
  <c r="W360" i="16" s="1"/>
  <c r="X360" i="16" s="1"/>
  <c r="Y360" i="16" s="1"/>
  <c r="Z360" i="16" s="1"/>
  <c r="AA360" i="16" s="1"/>
  <c r="AB360" i="16" s="1"/>
  <c r="AC360" i="16" s="1"/>
  <c r="AD360" i="16" s="1"/>
  <c r="AE360" i="16" s="1"/>
  <c r="AF360" i="16" s="1"/>
  <c r="AG360" i="16" s="1"/>
  <c r="AH360" i="16" s="1"/>
  <c r="AI360" i="16" s="1"/>
  <c r="AJ360" i="16" s="1"/>
  <c r="AK360" i="16" s="1"/>
  <c r="AL360" i="16" s="1"/>
  <c r="AM360" i="16" s="1"/>
  <c r="AN360" i="16" s="1"/>
  <c r="AO360" i="16" s="1"/>
  <c r="AP360" i="16" s="1"/>
  <c r="AQ360" i="16" s="1"/>
  <c r="J262" i="16"/>
  <c r="K262" i="16" s="1"/>
  <c r="L262" i="16" s="1"/>
  <c r="M262" i="16" s="1"/>
  <c r="N262" i="16" s="1"/>
  <c r="O262" i="16" s="1"/>
  <c r="P262" i="16" s="1"/>
  <c r="Q262" i="16" s="1"/>
  <c r="R262" i="16" s="1"/>
  <c r="S262" i="16" s="1"/>
  <c r="T262" i="16" s="1"/>
  <c r="U262" i="16" s="1"/>
  <c r="V262" i="16" s="1"/>
  <c r="W262" i="16" s="1"/>
  <c r="X262" i="16" s="1"/>
  <c r="Y262" i="16" s="1"/>
  <c r="Z262" i="16" s="1"/>
  <c r="AA262" i="16" s="1"/>
  <c r="AB262" i="16" s="1"/>
  <c r="AC262" i="16" s="1"/>
  <c r="AD262" i="16" s="1"/>
  <c r="AE262" i="16" s="1"/>
  <c r="AF262" i="16" s="1"/>
  <c r="AG262" i="16" s="1"/>
  <c r="AH262" i="16" s="1"/>
  <c r="AI262" i="16" s="1"/>
  <c r="AJ262" i="16" s="1"/>
  <c r="AK262" i="16" s="1"/>
  <c r="AL262" i="16" s="1"/>
  <c r="AM262" i="16" s="1"/>
  <c r="AN262" i="16" s="1"/>
  <c r="AO262" i="16" s="1"/>
  <c r="AP262" i="16" s="1"/>
  <c r="AQ262" i="16" s="1"/>
  <c r="J264" i="16"/>
  <c r="K264" i="16" s="1"/>
  <c r="L264" i="16" s="1"/>
  <c r="M264" i="16" s="1"/>
  <c r="N264" i="16" s="1"/>
  <c r="O264" i="16" s="1"/>
  <c r="P264" i="16" s="1"/>
  <c r="Q264" i="16" s="1"/>
  <c r="R264" i="16" s="1"/>
  <c r="S264" i="16" s="1"/>
  <c r="T264" i="16" s="1"/>
  <c r="U264" i="16" s="1"/>
  <c r="V264" i="16" s="1"/>
  <c r="W264" i="16" s="1"/>
  <c r="X264" i="16" s="1"/>
  <c r="Y264" i="16" s="1"/>
  <c r="Z264" i="16" s="1"/>
  <c r="AA264" i="16" s="1"/>
  <c r="AB264" i="16" s="1"/>
  <c r="AC264" i="16" s="1"/>
  <c r="AD264" i="16" s="1"/>
  <c r="AE264" i="16" s="1"/>
  <c r="AF264" i="16" s="1"/>
  <c r="AG264" i="16" s="1"/>
  <c r="AH264" i="16" s="1"/>
  <c r="AI264" i="16" s="1"/>
  <c r="AJ264" i="16" s="1"/>
  <c r="AK264" i="16" s="1"/>
  <c r="AL264" i="16" s="1"/>
  <c r="AM264" i="16" s="1"/>
  <c r="AN264" i="16" s="1"/>
  <c r="AO264" i="16" s="1"/>
  <c r="AP264" i="16" s="1"/>
  <c r="AQ264" i="16" s="1"/>
  <c r="J370" i="16"/>
  <c r="K370" i="16" s="1"/>
  <c r="L370" i="16" s="1"/>
  <c r="M370" i="16" s="1"/>
  <c r="N370" i="16" s="1"/>
  <c r="O370" i="16" s="1"/>
  <c r="P370" i="16" s="1"/>
  <c r="Q370" i="16" s="1"/>
  <c r="R370" i="16" s="1"/>
  <c r="S370" i="16" s="1"/>
  <c r="T370" i="16" s="1"/>
  <c r="U370" i="16" s="1"/>
  <c r="V370" i="16" s="1"/>
  <c r="W370" i="16" s="1"/>
  <c r="X370" i="16" s="1"/>
  <c r="Y370" i="16" s="1"/>
  <c r="Z370" i="16" s="1"/>
  <c r="AA370" i="16" s="1"/>
  <c r="AB370" i="16" s="1"/>
  <c r="AC370" i="16" s="1"/>
  <c r="AD370" i="16" s="1"/>
  <c r="AE370" i="16" s="1"/>
  <c r="AF370" i="16" s="1"/>
  <c r="AG370" i="16" s="1"/>
  <c r="AH370" i="16" s="1"/>
  <c r="AI370" i="16" s="1"/>
  <c r="AJ370" i="16" s="1"/>
  <c r="AK370" i="16" s="1"/>
  <c r="AL370" i="16" s="1"/>
  <c r="AM370" i="16" s="1"/>
  <c r="AN370" i="16" s="1"/>
  <c r="AO370" i="16" s="1"/>
  <c r="AP370" i="16" s="1"/>
  <c r="AQ370" i="16" s="1"/>
  <c r="J387" i="16"/>
  <c r="K387" i="16" s="1"/>
  <c r="L387" i="16" s="1"/>
  <c r="M387" i="16" s="1"/>
  <c r="N387" i="16" s="1"/>
  <c r="O387" i="16" s="1"/>
  <c r="P387" i="16" s="1"/>
  <c r="Q387" i="16" s="1"/>
  <c r="R387" i="16" s="1"/>
  <c r="S387" i="16" s="1"/>
  <c r="T387" i="16" s="1"/>
  <c r="U387" i="16" s="1"/>
  <c r="V387" i="16" s="1"/>
  <c r="W387" i="16" s="1"/>
  <c r="X387" i="16" s="1"/>
  <c r="Y387" i="16" s="1"/>
  <c r="Z387" i="16" s="1"/>
  <c r="AA387" i="16" s="1"/>
  <c r="AB387" i="16" s="1"/>
  <c r="AC387" i="16" s="1"/>
  <c r="AD387" i="16" s="1"/>
  <c r="AE387" i="16" s="1"/>
  <c r="AF387" i="16" s="1"/>
  <c r="AG387" i="16" s="1"/>
  <c r="AH387" i="16" s="1"/>
  <c r="AI387" i="16" s="1"/>
  <c r="AJ387" i="16" s="1"/>
  <c r="AK387" i="16" s="1"/>
  <c r="AL387" i="16" s="1"/>
  <c r="AM387" i="16" s="1"/>
  <c r="AN387" i="16" s="1"/>
  <c r="AO387" i="16" s="1"/>
  <c r="AP387" i="16" s="1"/>
  <c r="AQ387" i="16" s="1"/>
  <c r="J251" i="16"/>
  <c r="K251" i="16" s="1"/>
  <c r="L251" i="16" s="1"/>
  <c r="M251" i="16" s="1"/>
  <c r="N251" i="16" s="1"/>
  <c r="O251" i="16" s="1"/>
  <c r="P251" i="16" s="1"/>
  <c r="Q251" i="16" s="1"/>
  <c r="R251" i="16" s="1"/>
  <c r="S251" i="16" s="1"/>
  <c r="T251" i="16" s="1"/>
  <c r="U251" i="16" s="1"/>
  <c r="V251" i="16" s="1"/>
  <c r="W251" i="16" s="1"/>
  <c r="X251" i="16" s="1"/>
  <c r="Y251" i="16" s="1"/>
  <c r="Z251" i="16" s="1"/>
  <c r="AA251" i="16" s="1"/>
  <c r="AB251" i="16" s="1"/>
  <c r="AC251" i="16" s="1"/>
  <c r="AD251" i="16" s="1"/>
  <c r="AE251" i="16" s="1"/>
  <c r="AF251" i="16" s="1"/>
  <c r="AG251" i="16" s="1"/>
  <c r="AH251" i="16" s="1"/>
  <c r="AI251" i="16" s="1"/>
  <c r="AJ251" i="16" s="1"/>
  <c r="AK251" i="16" s="1"/>
  <c r="AL251" i="16" s="1"/>
  <c r="AM251" i="16" s="1"/>
  <c r="AN251" i="16" s="1"/>
  <c r="AO251" i="16" s="1"/>
  <c r="AP251" i="16" s="1"/>
  <c r="AQ251" i="16" s="1"/>
  <c r="J256" i="16"/>
  <c r="K256" i="16" s="1"/>
  <c r="L256" i="16" s="1"/>
  <c r="M256" i="16" s="1"/>
  <c r="N256" i="16" s="1"/>
  <c r="O256" i="16" s="1"/>
  <c r="P256" i="16" s="1"/>
  <c r="Q256" i="16" s="1"/>
  <c r="R256" i="16" s="1"/>
  <c r="S256" i="16" s="1"/>
  <c r="T256" i="16" s="1"/>
  <c r="U256" i="16" s="1"/>
  <c r="V256" i="16" s="1"/>
  <c r="W256" i="16" s="1"/>
  <c r="X256" i="16" s="1"/>
  <c r="Y256" i="16" s="1"/>
  <c r="Z256" i="16" s="1"/>
  <c r="AA256" i="16" s="1"/>
  <c r="AB256" i="16" s="1"/>
  <c r="AC256" i="16" s="1"/>
  <c r="AD256" i="16" s="1"/>
  <c r="AE256" i="16" s="1"/>
  <c r="AF256" i="16" s="1"/>
  <c r="AG256" i="16" s="1"/>
  <c r="AH256" i="16" s="1"/>
  <c r="AI256" i="16" s="1"/>
  <c r="AJ256" i="16" s="1"/>
  <c r="AK256" i="16" s="1"/>
  <c r="AL256" i="16" s="1"/>
  <c r="AM256" i="16" s="1"/>
  <c r="AN256" i="16" s="1"/>
  <c r="AO256" i="16" s="1"/>
  <c r="AP256" i="16" s="1"/>
  <c r="AQ256" i="16" s="1"/>
  <c r="J303" i="16"/>
  <c r="K303" i="16" s="1"/>
  <c r="L303" i="16" s="1"/>
  <c r="M303" i="16" s="1"/>
  <c r="N303" i="16" s="1"/>
  <c r="O303" i="16" s="1"/>
  <c r="P303" i="16" s="1"/>
  <c r="Q303" i="16" s="1"/>
  <c r="R303" i="16" s="1"/>
  <c r="S303" i="16" s="1"/>
  <c r="T303" i="16" s="1"/>
  <c r="U303" i="16" s="1"/>
  <c r="V303" i="16" s="1"/>
  <c r="W303" i="16" s="1"/>
  <c r="X303" i="16" s="1"/>
  <c r="Y303" i="16" s="1"/>
  <c r="Z303" i="16" s="1"/>
  <c r="AA303" i="16" s="1"/>
  <c r="AB303" i="16" s="1"/>
  <c r="AC303" i="16" s="1"/>
  <c r="AD303" i="16" s="1"/>
  <c r="AE303" i="16" s="1"/>
  <c r="AF303" i="16" s="1"/>
  <c r="AG303" i="16" s="1"/>
  <c r="AH303" i="16" s="1"/>
  <c r="AI303" i="16" s="1"/>
  <c r="AJ303" i="16" s="1"/>
  <c r="AK303" i="16" s="1"/>
  <c r="AL303" i="16" s="1"/>
  <c r="AM303" i="16" s="1"/>
  <c r="AN303" i="16" s="1"/>
  <c r="AO303" i="16" s="1"/>
  <c r="AP303" i="16" s="1"/>
  <c r="AQ303" i="16" s="1"/>
  <c r="J295" i="16"/>
  <c r="K295" i="16" s="1"/>
  <c r="L295" i="16" s="1"/>
  <c r="M295" i="16" s="1"/>
  <c r="N295" i="16" s="1"/>
  <c r="O295" i="16" s="1"/>
  <c r="P295" i="16" s="1"/>
  <c r="Q295" i="16" s="1"/>
  <c r="R295" i="16" s="1"/>
  <c r="S295" i="16" s="1"/>
  <c r="T295" i="16" s="1"/>
  <c r="U295" i="16" s="1"/>
  <c r="V295" i="16" s="1"/>
  <c r="W295" i="16" s="1"/>
  <c r="X295" i="16" s="1"/>
  <c r="Y295" i="16" s="1"/>
  <c r="Z295" i="16" s="1"/>
  <c r="AA295" i="16" s="1"/>
  <c r="AB295" i="16" s="1"/>
  <c r="AC295" i="16" s="1"/>
  <c r="AD295" i="16" s="1"/>
  <c r="AE295" i="16" s="1"/>
  <c r="AF295" i="16" s="1"/>
  <c r="AG295" i="16" s="1"/>
  <c r="AH295" i="16" s="1"/>
  <c r="AI295" i="16" s="1"/>
  <c r="AJ295" i="16" s="1"/>
  <c r="AK295" i="16" s="1"/>
  <c r="AL295" i="16" s="1"/>
  <c r="AM295" i="16" s="1"/>
  <c r="AN295" i="16" s="1"/>
  <c r="AO295" i="16" s="1"/>
  <c r="AP295" i="16" s="1"/>
  <c r="AQ295" i="16" s="1"/>
  <c r="J250" i="16"/>
  <c r="K250" i="16" s="1"/>
  <c r="L250" i="16" s="1"/>
  <c r="M250" i="16" s="1"/>
  <c r="N250" i="16" s="1"/>
  <c r="O250" i="16" s="1"/>
  <c r="P250" i="16" s="1"/>
  <c r="Q250" i="16" s="1"/>
  <c r="R250" i="16" s="1"/>
  <c r="S250" i="16" s="1"/>
  <c r="T250" i="16" s="1"/>
  <c r="U250" i="16" s="1"/>
  <c r="V250" i="16" s="1"/>
  <c r="W250" i="16" s="1"/>
  <c r="X250" i="16" s="1"/>
  <c r="Y250" i="16" s="1"/>
  <c r="Z250" i="16" s="1"/>
  <c r="AA250" i="16" s="1"/>
  <c r="AB250" i="16" s="1"/>
  <c r="AC250" i="16" s="1"/>
  <c r="AD250" i="16" s="1"/>
  <c r="AE250" i="16" s="1"/>
  <c r="AF250" i="16" s="1"/>
  <c r="AG250" i="16" s="1"/>
  <c r="AH250" i="16" s="1"/>
  <c r="AI250" i="16" s="1"/>
  <c r="AJ250" i="16" s="1"/>
  <c r="AK250" i="16" s="1"/>
  <c r="AL250" i="16" s="1"/>
  <c r="AM250" i="16" s="1"/>
  <c r="AN250" i="16" s="1"/>
  <c r="AO250" i="16" s="1"/>
  <c r="AP250" i="16" s="1"/>
  <c r="AQ250" i="16" s="1"/>
  <c r="J290" i="16"/>
  <c r="K290" i="16" s="1"/>
  <c r="L290" i="16" s="1"/>
  <c r="M290" i="16" s="1"/>
  <c r="N290" i="16" s="1"/>
  <c r="O290" i="16" s="1"/>
  <c r="P290" i="16" s="1"/>
  <c r="Q290" i="16" s="1"/>
  <c r="R290" i="16" s="1"/>
  <c r="S290" i="16" s="1"/>
  <c r="T290" i="16" s="1"/>
  <c r="U290" i="16" s="1"/>
  <c r="V290" i="16" s="1"/>
  <c r="W290" i="16" s="1"/>
  <c r="X290" i="16" s="1"/>
  <c r="Y290" i="16" s="1"/>
  <c r="Z290" i="16" s="1"/>
  <c r="AA290" i="16" s="1"/>
  <c r="AB290" i="16" s="1"/>
  <c r="AC290" i="16" s="1"/>
  <c r="AD290" i="16" s="1"/>
  <c r="AE290" i="16" s="1"/>
  <c r="AF290" i="16" s="1"/>
  <c r="AG290" i="16" s="1"/>
  <c r="AH290" i="16" s="1"/>
  <c r="AI290" i="16" s="1"/>
  <c r="AJ290" i="16" s="1"/>
  <c r="AK290" i="16" s="1"/>
  <c r="AL290" i="16" s="1"/>
  <c r="AM290" i="16" s="1"/>
  <c r="AN290" i="16" s="1"/>
  <c r="AO290" i="16" s="1"/>
  <c r="AP290" i="16" s="1"/>
  <c r="AQ290" i="16" s="1"/>
  <c r="J288" i="16"/>
  <c r="K288" i="16" s="1"/>
  <c r="L288" i="16" s="1"/>
  <c r="M288" i="16" s="1"/>
  <c r="N288" i="16" s="1"/>
  <c r="O288" i="16" s="1"/>
  <c r="P288" i="16" s="1"/>
  <c r="Q288" i="16" s="1"/>
  <c r="R288" i="16" s="1"/>
  <c r="S288" i="16" s="1"/>
  <c r="T288" i="16" s="1"/>
  <c r="U288" i="16" s="1"/>
  <c r="V288" i="16" s="1"/>
  <c r="W288" i="16" s="1"/>
  <c r="X288" i="16" s="1"/>
  <c r="Y288" i="16" s="1"/>
  <c r="Z288" i="16" s="1"/>
  <c r="AA288" i="16" s="1"/>
  <c r="AB288" i="16" s="1"/>
  <c r="AC288" i="16" s="1"/>
  <c r="AD288" i="16" s="1"/>
  <c r="AE288" i="16" s="1"/>
  <c r="AF288" i="16" s="1"/>
  <c r="AG288" i="16" s="1"/>
  <c r="AH288" i="16" s="1"/>
  <c r="AI288" i="16" s="1"/>
  <c r="AJ288" i="16" s="1"/>
  <c r="AK288" i="16" s="1"/>
  <c r="AL288" i="16" s="1"/>
  <c r="AM288" i="16" s="1"/>
  <c r="AN288" i="16" s="1"/>
  <c r="AO288" i="16" s="1"/>
  <c r="AP288" i="16" s="1"/>
  <c r="AQ288" i="16" s="1"/>
  <c r="J293" i="16"/>
  <c r="K293" i="16" s="1"/>
  <c r="L293" i="16" s="1"/>
  <c r="M293" i="16" s="1"/>
  <c r="N293" i="16" s="1"/>
  <c r="O293" i="16" s="1"/>
  <c r="P293" i="16" s="1"/>
  <c r="Q293" i="16" s="1"/>
  <c r="R293" i="16" s="1"/>
  <c r="S293" i="16" s="1"/>
  <c r="T293" i="16" s="1"/>
  <c r="U293" i="16" s="1"/>
  <c r="V293" i="16" s="1"/>
  <c r="W293" i="16" s="1"/>
  <c r="X293" i="16" s="1"/>
  <c r="Y293" i="16" s="1"/>
  <c r="Z293" i="16" s="1"/>
  <c r="AA293" i="16" s="1"/>
  <c r="AB293" i="16" s="1"/>
  <c r="AC293" i="16" s="1"/>
  <c r="AD293" i="16" s="1"/>
  <c r="AE293" i="16" s="1"/>
  <c r="AF293" i="16" s="1"/>
  <c r="AG293" i="16" s="1"/>
  <c r="AH293" i="16" s="1"/>
  <c r="AI293" i="16" s="1"/>
  <c r="AJ293" i="16" s="1"/>
  <c r="AK293" i="16" s="1"/>
  <c r="AL293" i="16" s="1"/>
  <c r="AM293" i="16" s="1"/>
  <c r="AN293" i="16" s="1"/>
  <c r="AO293" i="16" s="1"/>
  <c r="AP293" i="16" s="1"/>
  <c r="AQ293" i="16" s="1"/>
  <c r="J305" i="16"/>
  <c r="K305" i="16" s="1"/>
  <c r="L305" i="16" s="1"/>
  <c r="M305" i="16" s="1"/>
  <c r="N305" i="16" s="1"/>
  <c r="O305" i="16" s="1"/>
  <c r="P305" i="16" s="1"/>
  <c r="Q305" i="16" s="1"/>
  <c r="R305" i="16" s="1"/>
  <c r="S305" i="16" s="1"/>
  <c r="T305" i="16" s="1"/>
  <c r="U305" i="16" s="1"/>
  <c r="V305" i="16" s="1"/>
  <c r="W305" i="16" s="1"/>
  <c r="X305" i="16" s="1"/>
  <c r="Y305" i="16" s="1"/>
  <c r="Z305" i="16" s="1"/>
  <c r="AA305" i="16" s="1"/>
  <c r="AB305" i="16" s="1"/>
  <c r="AC305" i="16" s="1"/>
  <c r="AD305" i="16" s="1"/>
  <c r="AE305" i="16" s="1"/>
  <c r="AF305" i="16" s="1"/>
  <c r="AG305" i="16" s="1"/>
  <c r="AH305" i="16" s="1"/>
  <c r="AI305" i="16" s="1"/>
  <c r="AJ305" i="16" s="1"/>
  <c r="AK305" i="16" s="1"/>
  <c r="AL305" i="16" s="1"/>
  <c r="AM305" i="16" s="1"/>
  <c r="AN305" i="16" s="1"/>
  <c r="AO305" i="16" s="1"/>
  <c r="AP305" i="16" s="1"/>
  <c r="AQ305" i="16" s="1"/>
  <c r="J348" i="16"/>
  <c r="K348" i="16" s="1"/>
  <c r="L348" i="16" s="1"/>
  <c r="M348" i="16" s="1"/>
  <c r="N348" i="16" s="1"/>
  <c r="O348" i="16" s="1"/>
  <c r="P348" i="16" s="1"/>
  <c r="Q348" i="16" s="1"/>
  <c r="R348" i="16" s="1"/>
  <c r="S348" i="16" s="1"/>
  <c r="T348" i="16" s="1"/>
  <c r="U348" i="16" s="1"/>
  <c r="V348" i="16" s="1"/>
  <c r="W348" i="16" s="1"/>
  <c r="X348" i="16" s="1"/>
  <c r="Y348" i="16" s="1"/>
  <c r="Z348" i="16" s="1"/>
  <c r="AA348" i="16" s="1"/>
  <c r="AB348" i="16" s="1"/>
  <c r="AC348" i="16" s="1"/>
  <c r="AD348" i="16" s="1"/>
  <c r="AE348" i="16" s="1"/>
  <c r="AF348" i="16" s="1"/>
  <c r="AG348" i="16" s="1"/>
  <c r="AH348" i="16" s="1"/>
  <c r="AI348" i="16" s="1"/>
  <c r="AJ348" i="16" s="1"/>
  <c r="AK348" i="16" s="1"/>
  <c r="AL348" i="16" s="1"/>
  <c r="AM348" i="16" s="1"/>
  <c r="AN348" i="16" s="1"/>
  <c r="AO348" i="16" s="1"/>
  <c r="AP348" i="16" s="1"/>
  <c r="AQ348" i="16" s="1"/>
  <c r="J258" i="16"/>
  <c r="K258" i="16" s="1"/>
  <c r="L258" i="16" s="1"/>
  <c r="M258" i="16" s="1"/>
  <c r="N258" i="16" s="1"/>
  <c r="O258" i="16" s="1"/>
  <c r="P258" i="16" s="1"/>
  <c r="Q258" i="16" s="1"/>
  <c r="R258" i="16" s="1"/>
  <c r="S258" i="16" s="1"/>
  <c r="T258" i="16" s="1"/>
  <c r="U258" i="16" s="1"/>
  <c r="V258" i="16" s="1"/>
  <c r="W258" i="16" s="1"/>
  <c r="X258" i="16" s="1"/>
  <c r="Y258" i="16" s="1"/>
  <c r="Z258" i="16" s="1"/>
  <c r="AA258" i="16" s="1"/>
  <c r="AB258" i="16" s="1"/>
  <c r="AC258" i="16" s="1"/>
  <c r="AD258" i="16" s="1"/>
  <c r="AE258" i="16" s="1"/>
  <c r="AF258" i="16" s="1"/>
  <c r="AG258" i="16" s="1"/>
  <c r="AH258" i="16" s="1"/>
  <c r="AI258" i="16" s="1"/>
  <c r="AJ258" i="16" s="1"/>
  <c r="AK258" i="16" s="1"/>
  <c r="AL258" i="16" s="1"/>
  <c r="AM258" i="16" s="1"/>
  <c r="AN258" i="16" s="1"/>
  <c r="AO258" i="16" s="1"/>
  <c r="AP258" i="16" s="1"/>
  <c r="AQ258" i="16" s="1"/>
  <c r="J297" i="16"/>
  <c r="K297" i="16" s="1"/>
  <c r="L297" i="16" s="1"/>
  <c r="M297" i="16" s="1"/>
  <c r="N297" i="16" s="1"/>
  <c r="O297" i="16" s="1"/>
  <c r="P297" i="16" s="1"/>
  <c r="Q297" i="16" s="1"/>
  <c r="R297" i="16" s="1"/>
  <c r="S297" i="16" s="1"/>
  <c r="T297" i="16" s="1"/>
  <c r="U297" i="16" s="1"/>
  <c r="V297" i="16" s="1"/>
  <c r="W297" i="16" s="1"/>
  <c r="X297" i="16" s="1"/>
  <c r="Y297" i="16" s="1"/>
  <c r="Z297" i="16" s="1"/>
  <c r="AA297" i="16" s="1"/>
  <c r="AB297" i="16" s="1"/>
  <c r="AC297" i="16" s="1"/>
  <c r="AD297" i="16" s="1"/>
  <c r="AE297" i="16" s="1"/>
  <c r="AF297" i="16" s="1"/>
  <c r="AG297" i="16" s="1"/>
  <c r="AH297" i="16" s="1"/>
  <c r="AI297" i="16" s="1"/>
  <c r="AJ297" i="16" s="1"/>
  <c r="AK297" i="16" s="1"/>
  <c r="AL297" i="16" s="1"/>
  <c r="AM297" i="16" s="1"/>
  <c r="AN297" i="16" s="1"/>
  <c r="AO297" i="16" s="1"/>
  <c r="AP297" i="16" s="1"/>
  <c r="AQ297" i="16" s="1"/>
  <c r="J352" i="16"/>
  <c r="K352" i="16" s="1"/>
  <c r="L352" i="16" s="1"/>
  <c r="M352" i="16" s="1"/>
  <c r="N352" i="16" s="1"/>
  <c r="O352" i="16" s="1"/>
  <c r="P352" i="16" s="1"/>
  <c r="Q352" i="16" s="1"/>
  <c r="R352" i="16" s="1"/>
  <c r="S352" i="16" s="1"/>
  <c r="T352" i="16" s="1"/>
  <c r="U352" i="16" s="1"/>
  <c r="V352" i="16" s="1"/>
  <c r="W352" i="16" s="1"/>
  <c r="X352" i="16" s="1"/>
  <c r="Y352" i="16" s="1"/>
  <c r="Z352" i="16" s="1"/>
  <c r="AA352" i="16" s="1"/>
  <c r="AB352" i="16" s="1"/>
  <c r="AC352" i="16" s="1"/>
  <c r="AD352" i="16" s="1"/>
  <c r="AE352" i="16" s="1"/>
  <c r="AF352" i="16" s="1"/>
  <c r="AG352" i="16" s="1"/>
  <c r="AH352" i="16" s="1"/>
  <c r="AI352" i="16" s="1"/>
  <c r="AJ352" i="16" s="1"/>
  <c r="AK352" i="16" s="1"/>
  <c r="AL352" i="16" s="1"/>
  <c r="AM352" i="16" s="1"/>
  <c r="AN352" i="16" s="1"/>
  <c r="AO352" i="16" s="1"/>
  <c r="AP352" i="16" s="1"/>
  <c r="AQ352" i="16" s="1"/>
  <c r="J384" i="16"/>
  <c r="K384" i="16" s="1"/>
  <c r="L384" i="16" s="1"/>
  <c r="M384" i="16" s="1"/>
  <c r="N384" i="16" s="1"/>
  <c r="O384" i="16" s="1"/>
  <c r="P384" i="16" s="1"/>
  <c r="Q384" i="16" s="1"/>
  <c r="R384" i="16" s="1"/>
  <c r="S384" i="16" s="1"/>
  <c r="T384" i="16" s="1"/>
  <c r="U384" i="16" s="1"/>
  <c r="V384" i="16" s="1"/>
  <c r="W384" i="16" s="1"/>
  <c r="X384" i="16" s="1"/>
  <c r="Y384" i="16" s="1"/>
  <c r="Z384" i="16" s="1"/>
  <c r="AA384" i="16" s="1"/>
  <c r="AB384" i="16" s="1"/>
  <c r="AC384" i="16" s="1"/>
  <c r="AD384" i="16" s="1"/>
  <c r="AE384" i="16" s="1"/>
  <c r="AF384" i="16" s="1"/>
  <c r="AG384" i="16" s="1"/>
  <c r="AH384" i="16" s="1"/>
  <c r="AI384" i="16" s="1"/>
  <c r="AJ384" i="16" s="1"/>
  <c r="AK384" i="16" s="1"/>
  <c r="AL384" i="16" s="1"/>
  <c r="AM384" i="16" s="1"/>
  <c r="AN384" i="16" s="1"/>
  <c r="AO384" i="16" s="1"/>
  <c r="AP384" i="16" s="1"/>
  <c r="AQ384" i="16" s="1"/>
  <c r="J335" i="16"/>
  <c r="K335" i="16" s="1"/>
  <c r="L335" i="16" s="1"/>
  <c r="M335" i="16" s="1"/>
  <c r="N335" i="16" s="1"/>
  <c r="O335" i="16" s="1"/>
  <c r="P335" i="16" s="1"/>
  <c r="Q335" i="16" s="1"/>
  <c r="R335" i="16" s="1"/>
  <c r="S335" i="16" s="1"/>
  <c r="T335" i="16" s="1"/>
  <c r="U335" i="16" s="1"/>
  <c r="V335" i="16" s="1"/>
  <c r="W335" i="16" s="1"/>
  <c r="X335" i="16" s="1"/>
  <c r="Y335" i="16" s="1"/>
  <c r="Z335" i="16" s="1"/>
  <c r="AA335" i="16" s="1"/>
  <c r="AB335" i="16" s="1"/>
  <c r="AC335" i="16" s="1"/>
  <c r="AD335" i="16" s="1"/>
  <c r="AE335" i="16" s="1"/>
  <c r="AF335" i="16" s="1"/>
  <c r="AG335" i="16" s="1"/>
  <c r="AH335" i="16" s="1"/>
  <c r="AI335" i="16" s="1"/>
  <c r="AJ335" i="16" s="1"/>
  <c r="AK335" i="16" s="1"/>
  <c r="AL335" i="16" s="1"/>
  <c r="AM335" i="16" s="1"/>
  <c r="AN335" i="16" s="1"/>
  <c r="AO335" i="16" s="1"/>
  <c r="AP335" i="16" s="1"/>
  <c r="AQ335" i="16" s="1"/>
  <c r="J253" i="16"/>
  <c r="K253" i="16" s="1"/>
  <c r="L253" i="16" s="1"/>
  <c r="M253" i="16" s="1"/>
  <c r="N253" i="16" s="1"/>
  <c r="O253" i="16" s="1"/>
  <c r="P253" i="16" s="1"/>
  <c r="Q253" i="16" s="1"/>
  <c r="R253" i="16" s="1"/>
  <c r="S253" i="16" s="1"/>
  <c r="T253" i="16" s="1"/>
  <c r="U253" i="16" s="1"/>
  <c r="V253" i="16" s="1"/>
  <c r="W253" i="16" s="1"/>
  <c r="X253" i="16" s="1"/>
  <c r="Y253" i="16" s="1"/>
  <c r="Z253" i="16" s="1"/>
  <c r="AA253" i="16" s="1"/>
  <c r="AB253" i="16" s="1"/>
  <c r="AC253" i="16" s="1"/>
  <c r="AD253" i="16" s="1"/>
  <c r="AE253" i="16" s="1"/>
  <c r="AF253" i="16" s="1"/>
  <c r="AG253" i="16" s="1"/>
  <c r="AH253" i="16" s="1"/>
  <c r="AI253" i="16" s="1"/>
  <c r="AJ253" i="16" s="1"/>
  <c r="AK253" i="16" s="1"/>
  <c r="AL253" i="16" s="1"/>
  <c r="AM253" i="16" s="1"/>
  <c r="AN253" i="16" s="1"/>
  <c r="AO253" i="16" s="1"/>
  <c r="AP253" i="16" s="1"/>
  <c r="AQ253" i="16" s="1"/>
  <c r="J301" i="16"/>
  <c r="K301" i="16" s="1"/>
  <c r="L301" i="16" s="1"/>
  <c r="M301" i="16" s="1"/>
  <c r="N301" i="16" s="1"/>
  <c r="O301" i="16" s="1"/>
  <c r="P301" i="16" s="1"/>
  <c r="Q301" i="16" s="1"/>
  <c r="R301" i="16" s="1"/>
  <c r="S301" i="16" s="1"/>
  <c r="T301" i="16" s="1"/>
  <c r="U301" i="16" s="1"/>
  <c r="V301" i="16" s="1"/>
  <c r="W301" i="16" s="1"/>
  <c r="X301" i="16" s="1"/>
  <c r="Y301" i="16" s="1"/>
  <c r="Z301" i="16" s="1"/>
  <c r="AA301" i="16" s="1"/>
  <c r="AB301" i="16" s="1"/>
  <c r="AC301" i="16" s="1"/>
  <c r="AD301" i="16" s="1"/>
  <c r="AE301" i="16" s="1"/>
  <c r="AF301" i="16" s="1"/>
  <c r="AG301" i="16" s="1"/>
  <c r="AH301" i="16" s="1"/>
  <c r="AI301" i="16" s="1"/>
  <c r="AJ301" i="16" s="1"/>
  <c r="AK301" i="16" s="1"/>
  <c r="AL301" i="16" s="1"/>
  <c r="AM301" i="16" s="1"/>
  <c r="AN301" i="16" s="1"/>
  <c r="AO301" i="16" s="1"/>
  <c r="AP301" i="16" s="1"/>
  <c r="AQ301" i="16" s="1"/>
  <c r="J383" i="16"/>
  <c r="K383" i="16" s="1"/>
  <c r="L383" i="16" s="1"/>
  <c r="M383" i="16" s="1"/>
  <c r="N383" i="16" s="1"/>
  <c r="O383" i="16" s="1"/>
  <c r="P383" i="16" s="1"/>
  <c r="Q383" i="16" s="1"/>
  <c r="R383" i="16" s="1"/>
  <c r="S383" i="16" s="1"/>
  <c r="T383" i="16" s="1"/>
  <c r="U383" i="16" s="1"/>
  <c r="V383" i="16" s="1"/>
  <c r="W383" i="16" s="1"/>
  <c r="X383" i="16" s="1"/>
  <c r="Y383" i="16" s="1"/>
  <c r="Z383" i="16" s="1"/>
  <c r="AA383" i="16" s="1"/>
  <c r="AB383" i="16" s="1"/>
  <c r="AC383" i="16" s="1"/>
  <c r="AD383" i="16" s="1"/>
  <c r="AE383" i="16" s="1"/>
  <c r="AF383" i="16" s="1"/>
  <c r="AG383" i="16" s="1"/>
  <c r="AH383" i="16" s="1"/>
  <c r="AI383" i="16" s="1"/>
  <c r="AJ383" i="16" s="1"/>
  <c r="AK383" i="16" s="1"/>
  <c r="AL383" i="16" s="1"/>
  <c r="AM383" i="16" s="1"/>
  <c r="AN383" i="16" s="1"/>
  <c r="AO383" i="16" s="1"/>
  <c r="AP383" i="16" s="1"/>
  <c r="AQ383" i="16" s="1"/>
  <c r="J299" i="16"/>
  <c r="K299" i="16" s="1"/>
  <c r="L299" i="16" s="1"/>
  <c r="M299" i="16" s="1"/>
  <c r="N299" i="16" s="1"/>
  <c r="O299" i="16" s="1"/>
  <c r="P299" i="16" s="1"/>
  <c r="Q299" i="16" s="1"/>
  <c r="R299" i="16" s="1"/>
  <c r="S299" i="16" s="1"/>
  <c r="T299" i="16" s="1"/>
  <c r="U299" i="16" s="1"/>
  <c r="V299" i="16" s="1"/>
  <c r="W299" i="16" s="1"/>
  <c r="X299" i="16" s="1"/>
  <c r="Y299" i="16" s="1"/>
  <c r="Z299" i="16" s="1"/>
  <c r="AA299" i="16" s="1"/>
  <c r="AB299" i="16" s="1"/>
  <c r="AC299" i="16" s="1"/>
  <c r="AD299" i="16" s="1"/>
  <c r="AE299" i="16" s="1"/>
  <c r="AF299" i="16" s="1"/>
  <c r="AG299" i="16" s="1"/>
  <c r="AH299" i="16" s="1"/>
  <c r="AI299" i="16" s="1"/>
  <c r="AJ299" i="16" s="1"/>
  <c r="AK299" i="16" s="1"/>
  <c r="AL299" i="16" s="1"/>
  <c r="AM299" i="16" s="1"/>
  <c r="AN299" i="16" s="1"/>
  <c r="AO299" i="16" s="1"/>
  <c r="AP299" i="16" s="1"/>
  <c r="AQ299" i="16" s="1"/>
  <c r="J259" i="16"/>
  <c r="K259" i="16" s="1"/>
  <c r="L259" i="16" s="1"/>
  <c r="M259" i="16" s="1"/>
  <c r="N259" i="16" s="1"/>
  <c r="O259" i="16" s="1"/>
  <c r="P259" i="16" s="1"/>
  <c r="Q259" i="16" s="1"/>
  <c r="R259" i="16" s="1"/>
  <c r="S259" i="16" s="1"/>
  <c r="T259" i="16" s="1"/>
  <c r="U259" i="16" s="1"/>
  <c r="V259" i="16" s="1"/>
  <c r="W259" i="16" s="1"/>
  <c r="X259" i="16" s="1"/>
  <c r="Y259" i="16" s="1"/>
  <c r="Z259" i="16" s="1"/>
  <c r="AA259" i="16" s="1"/>
  <c r="AB259" i="16" s="1"/>
  <c r="AC259" i="16" s="1"/>
  <c r="AD259" i="16" s="1"/>
  <c r="AE259" i="16" s="1"/>
  <c r="AF259" i="16" s="1"/>
  <c r="AG259" i="16" s="1"/>
  <c r="AH259" i="16" s="1"/>
  <c r="AI259" i="16" s="1"/>
  <c r="AJ259" i="16" s="1"/>
  <c r="AK259" i="16" s="1"/>
  <c r="AL259" i="16" s="1"/>
  <c r="AM259" i="16" s="1"/>
  <c r="AN259" i="16" s="1"/>
  <c r="AO259" i="16" s="1"/>
  <c r="AP259" i="16" s="1"/>
  <c r="AQ259" i="16" s="1"/>
  <c r="J248" i="16"/>
  <c r="K248" i="16" s="1"/>
  <c r="L248" i="16" s="1"/>
  <c r="M248" i="16" s="1"/>
  <c r="N248" i="16" s="1"/>
  <c r="O248" i="16" s="1"/>
  <c r="P248" i="16" s="1"/>
  <c r="Q248" i="16" s="1"/>
  <c r="R248" i="16" s="1"/>
  <c r="S248" i="16" s="1"/>
  <c r="T248" i="16" s="1"/>
  <c r="U248" i="16" s="1"/>
  <c r="V248" i="16" s="1"/>
  <c r="W248" i="16" s="1"/>
  <c r="X248" i="16" s="1"/>
  <c r="Y248" i="16" s="1"/>
  <c r="Z248" i="16" s="1"/>
  <c r="AA248" i="16" s="1"/>
  <c r="AB248" i="16" s="1"/>
  <c r="AC248" i="16" s="1"/>
  <c r="AD248" i="16" s="1"/>
  <c r="AE248" i="16" s="1"/>
  <c r="AF248" i="16" s="1"/>
  <c r="AG248" i="16" s="1"/>
  <c r="AH248" i="16" s="1"/>
  <c r="AI248" i="16" s="1"/>
  <c r="AJ248" i="16" s="1"/>
  <c r="AK248" i="16" s="1"/>
  <c r="AL248" i="16" s="1"/>
  <c r="AM248" i="16" s="1"/>
  <c r="AN248" i="16" s="1"/>
  <c r="AO248" i="16" s="1"/>
  <c r="AP248" i="16" s="1"/>
  <c r="AQ248" i="16" s="1"/>
  <c r="J323" i="16"/>
  <c r="K323" i="16" s="1"/>
  <c r="L323" i="16" s="1"/>
  <c r="M323" i="16" s="1"/>
  <c r="N323" i="16" s="1"/>
  <c r="O323" i="16" s="1"/>
  <c r="P323" i="16" s="1"/>
  <c r="Q323" i="16" s="1"/>
  <c r="R323" i="16" s="1"/>
  <c r="S323" i="16" s="1"/>
  <c r="T323" i="16" s="1"/>
  <c r="U323" i="16" s="1"/>
  <c r="V323" i="16" s="1"/>
  <c r="W323" i="16" s="1"/>
  <c r="X323" i="16" s="1"/>
  <c r="Y323" i="16" s="1"/>
  <c r="Z323" i="16" s="1"/>
  <c r="AA323" i="16" s="1"/>
  <c r="AB323" i="16" s="1"/>
  <c r="AC323" i="16" s="1"/>
  <c r="AD323" i="16" s="1"/>
  <c r="AE323" i="16" s="1"/>
  <c r="AF323" i="16" s="1"/>
  <c r="AG323" i="16" s="1"/>
  <c r="AH323" i="16" s="1"/>
  <c r="AI323" i="16" s="1"/>
  <c r="AJ323" i="16" s="1"/>
  <c r="AK323" i="16" s="1"/>
  <c r="AL323" i="16" s="1"/>
  <c r="AM323" i="16" s="1"/>
  <c r="AN323" i="16" s="1"/>
  <c r="AO323" i="16" s="1"/>
  <c r="AP323" i="16" s="1"/>
  <c r="AQ323" i="16" s="1"/>
  <c r="J274" i="16"/>
  <c r="K274" i="16" s="1"/>
  <c r="L274" i="16" s="1"/>
  <c r="M274" i="16" s="1"/>
  <c r="N274" i="16" s="1"/>
  <c r="O274" i="16" s="1"/>
  <c r="P274" i="16" s="1"/>
  <c r="Q274" i="16" s="1"/>
  <c r="R274" i="16" s="1"/>
  <c r="S274" i="16" s="1"/>
  <c r="T274" i="16" s="1"/>
  <c r="U274" i="16" s="1"/>
  <c r="V274" i="16" s="1"/>
  <c r="W274" i="16" s="1"/>
  <c r="X274" i="16" s="1"/>
  <c r="Y274" i="16" s="1"/>
  <c r="Z274" i="16" s="1"/>
  <c r="AA274" i="16" s="1"/>
  <c r="AB274" i="16" s="1"/>
  <c r="AC274" i="16" s="1"/>
  <c r="AD274" i="16" s="1"/>
  <c r="AE274" i="16" s="1"/>
  <c r="AF274" i="16" s="1"/>
  <c r="AG274" i="16" s="1"/>
  <c r="AH274" i="16" s="1"/>
  <c r="AI274" i="16" s="1"/>
  <c r="AJ274" i="16" s="1"/>
  <c r="AK274" i="16" s="1"/>
  <c r="AL274" i="16" s="1"/>
  <c r="AM274" i="16" s="1"/>
  <c r="AN274" i="16" s="1"/>
  <c r="AO274" i="16" s="1"/>
  <c r="AP274" i="16" s="1"/>
  <c r="AQ274" i="16" s="1"/>
  <c r="J337" i="16"/>
  <c r="K337" i="16" s="1"/>
  <c r="L337" i="16" s="1"/>
  <c r="M337" i="16" s="1"/>
  <c r="N337" i="16" s="1"/>
  <c r="O337" i="16" s="1"/>
  <c r="P337" i="16" s="1"/>
  <c r="Q337" i="16" s="1"/>
  <c r="R337" i="16" s="1"/>
  <c r="S337" i="16" s="1"/>
  <c r="T337" i="16" s="1"/>
  <c r="U337" i="16" s="1"/>
  <c r="V337" i="16" s="1"/>
  <c r="W337" i="16" s="1"/>
  <c r="X337" i="16" s="1"/>
  <c r="Y337" i="16" s="1"/>
  <c r="Z337" i="16" s="1"/>
  <c r="AA337" i="16" s="1"/>
  <c r="AB337" i="16" s="1"/>
  <c r="AC337" i="16" s="1"/>
  <c r="AD337" i="16" s="1"/>
  <c r="AE337" i="16" s="1"/>
  <c r="AF337" i="16" s="1"/>
  <c r="AG337" i="16" s="1"/>
  <c r="AH337" i="16" s="1"/>
  <c r="AI337" i="16" s="1"/>
  <c r="AJ337" i="16" s="1"/>
  <c r="AK337" i="16" s="1"/>
  <c r="AL337" i="16" s="1"/>
  <c r="AM337" i="16" s="1"/>
  <c r="AN337" i="16" s="1"/>
  <c r="AO337" i="16" s="1"/>
  <c r="AP337" i="16" s="1"/>
  <c r="AQ337" i="16" s="1"/>
  <c r="J244" i="16"/>
  <c r="K244" i="16" s="1"/>
  <c r="L244" i="16" s="1"/>
  <c r="M244" i="16" s="1"/>
  <c r="N244" i="16" s="1"/>
  <c r="O244" i="16" s="1"/>
  <c r="P244" i="16" s="1"/>
  <c r="Q244" i="16" s="1"/>
  <c r="R244" i="16" s="1"/>
  <c r="S244" i="16" s="1"/>
  <c r="T244" i="16" s="1"/>
  <c r="U244" i="16" s="1"/>
  <c r="V244" i="16" s="1"/>
  <c r="W244" i="16" s="1"/>
  <c r="X244" i="16" s="1"/>
  <c r="Y244" i="16" s="1"/>
  <c r="Z244" i="16" s="1"/>
  <c r="AA244" i="16" s="1"/>
  <c r="AB244" i="16" s="1"/>
  <c r="AC244" i="16" s="1"/>
  <c r="AD244" i="16" s="1"/>
  <c r="AE244" i="16" s="1"/>
  <c r="AF244" i="16" s="1"/>
  <c r="AG244" i="16" s="1"/>
  <c r="AH244" i="16" s="1"/>
  <c r="AI244" i="16" s="1"/>
  <c r="AJ244" i="16" s="1"/>
  <c r="AK244" i="16" s="1"/>
  <c r="AL244" i="16" s="1"/>
  <c r="AM244" i="16" s="1"/>
  <c r="AN244" i="16" s="1"/>
  <c r="AO244" i="16" s="1"/>
  <c r="AP244" i="16" s="1"/>
  <c r="AQ244" i="16" s="1"/>
  <c r="J374" i="16"/>
  <c r="K374" i="16" s="1"/>
  <c r="L374" i="16" s="1"/>
  <c r="M374" i="16" s="1"/>
  <c r="N374" i="16" s="1"/>
  <c r="O374" i="16" s="1"/>
  <c r="P374" i="16" s="1"/>
  <c r="Q374" i="16" s="1"/>
  <c r="R374" i="16" s="1"/>
  <c r="S374" i="16" s="1"/>
  <c r="T374" i="16" s="1"/>
  <c r="U374" i="16" s="1"/>
  <c r="V374" i="16" s="1"/>
  <c r="W374" i="16" s="1"/>
  <c r="X374" i="16" s="1"/>
  <c r="Y374" i="16" s="1"/>
  <c r="Z374" i="16" s="1"/>
  <c r="AA374" i="16" s="1"/>
  <c r="AB374" i="16" s="1"/>
  <c r="AC374" i="16" s="1"/>
  <c r="AD374" i="16" s="1"/>
  <c r="AE374" i="16" s="1"/>
  <c r="AF374" i="16" s="1"/>
  <c r="AG374" i="16" s="1"/>
  <c r="AH374" i="16" s="1"/>
  <c r="AI374" i="16" s="1"/>
  <c r="AJ374" i="16" s="1"/>
  <c r="AK374" i="16" s="1"/>
  <c r="AL374" i="16" s="1"/>
  <c r="AM374" i="16" s="1"/>
  <c r="AN374" i="16" s="1"/>
  <c r="AO374" i="16" s="1"/>
  <c r="AP374" i="16" s="1"/>
  <c r="AQ374" i="16" s="1"/>
  <c r="J339" i="16"/>
  <c r="K339" i="16" s="1"/>
  <c r="L339" i="16" s="1"/>
  <c r="M339" i="16" s="1"/>
  <c r="N339" i="16" s="1"/>
  <c r="O339" i="16" s="1"/>
  <c r="P339" i="16" s="1"/>
  <c r="Q339" i="16" s="1"/>
  <c r="R339" i="16" s="1"/>
  <c r="S339" i="16" s="1"/>
  <c r="T339" i="16" s="1"/>
  <c r="U339" i="16" s="1"/>
  <c r="V339" i="16" s="1"/>
  <c r="W339" i="16" s="1"/>
  <c r="X339" i="16" s="1"/>
  <c r="Y339" i="16" s="1"/>
  <c r="Z339" i="16" s="1"/>
  <c r="AA339" i="16" s="1"/>
  <c r="AB339" i="16" s="1"/>
  <c r="AC339" i="16" s="1"/>
  <c r="AD339" i="16" s="1"/>
  <c r="AE339" i="16" s="1"/>
  <c r="AF339" i="16" s="1"/>
  <c r="AG339" i="16" s="1"/>
  <c r="AH339" i="16" s="1"/>
  <c r="AI339" i="16" s="1"/>
  <c r="AJ339" i="16" s="1"/>
  <c r="AK339" i="16" s="1"/>
  <c r="AL339" i="16" s="1"/>
  <c r="AM339" i="16" s="1"/>
  <c r="AN339" i="16" s="1"/>
  <c r="AO339" i="16" s="1"/>
  <c r="AP339" i="16" s="1"/>
  <c r="AQ339" i="16" s="1"/>
  <c r="J353" i="16"/>
  <c r="K353" i="16" s="1"/>
  <c r="L353" i="16" s="1"/>
  <c r="M353" i="16" s="1"/>
  <c r="N353" i="16" s="1"/>
  <c r="O353" i="16" s="1"/>
  <c r="P353" i="16" s="1"/>
  <c r="Q353" i="16" s="1"/>
  <c r="R353" i="16" s="1"/>
  <c r="S353" i="16" s="1"/>
  <c r="T353" i="16" s="1"/>
  <c r="U353" i="16" s="1"/>
  <c r="V353" i="16" s="1"/>
  <c r="W353" i="16" s="1"/>
  <c r="X353" i="16" s="1"/>
  <c r="Y353" i="16" s="1"/>
  <c r="Z353" i="16" s="1"/>
  <c r="AA353" i="16" s="1"/>
  <c r="AB353" i="16" s="1"/>
  <c r="AC353" i="16" s="1"/>
  <c r="AD353" i="16" s="1"/>
  <c r="AE353" i="16" s="1"/>
  <c r="AF353" i="16" s="1"/>
  <c r="AG353" i="16" s="1"/>
  <c r="AH353" i="16" s="1"/>
  <c r="AI353" i="16" s="1"/>
  <c r="AJ353" i="16" s="1"/>
  <c r="AK353" i="16" s="1"/>
  <c r="AL353" i="16" s="1"/>
  <c r="AM353" i="16" s="1"/>
  <c r="AN353" i="16" s="1"/>
  <c r="AO353" i="16" s="1"/>
  <c r="AP353" i="16" s="1"/>
  <c r="AQ353" i="16" s="1"/>
  <c r="J341" i="16"/>
  <c r="K341" i="16" s="1"/>
  <c r="L341" i="16" s="1"/>
  <c r="M341" i="16" s="1"/>
  <c r="N341" i="16" s="1"/>
  <c r="O341" i="16" s="1"/>
  <c r="P341" i="16" s="1"/>
  <c r="Q341" i="16" s="1"/>
  <c r="R341" i="16" s="1"/>
  <c r="S341" i="16" s="1"/>
  <c r="T341" i="16" s="1"/>
  <c r="U341" i="16" s="1"/>
  <c r="V341" i="16" s="1"/>
  <c r="W341" i="16" s="1"/>
  <c r="X341" i="16" s="1"/>
  <c r="Y341" i="16" s="1"/>
  <c r="Z341" i="16" s="1"/>
  <c r="AA341" i="16" s="1"/>
  <c r="AB341" i="16" s="1"/>
  <c r="AC341" i="16" s="1"/>
  <c r="AD341" i="16" s="1"/>
  <c r="AE341" i="16" s="1"/>
  <c r="AF341" i="16" s="1"/>
  <c r="AG341" i="16" s="1"/>
  <c r="AH341" i="16" s="1"/>
  <c r="AI341" i="16" s="1"/>
  <c r="AJ341" i="16" s="1"/>
  <c r="AK341" i="16" s="1"/>
  <c r="AL341" i="16" s="1"/>
  <c r="AM341" i="16" s="1"/>
  <c r="AN341" i="16" s="1"/>
  <c r="AO341" i="16" s="1"/>
  <c r="AP341" i="16" s="1"/>
  <c r="AQ341" i="16" s="1"/>
  <c r="J386" i="16"/>
  <c r="K386" i="16" s="1"/>
  <c r="L386" i="16" s="1"/>
  <c r="M386" i="16" s="1"/>
  <c r="N386" i="16" s="1"/>
  <c r="O386" i="16" s="1"/>
  <c r="P386" i="16" s="1"/>
  <c r="Q386" i="16" s="1"/>
  <c r="R386" i="16" s="1"/>
  <c r="S386" i="16" s="1"/>
  <c r="T386" i="16" s="1"/>
  <c r="U386" i="16" s="1"/>
  <c r="V386" i="16" s="1"/>
  <c r="W386" i="16" s="1"/>
  <c r="X386" i="16" s="1"/>
  <c r="Y386" i="16" s="1"/>
  <c r="Z386" i="16" s="1"/>
  <c r="AA386" i="16" s="1"/>
  <c r="AB386" i="16" s="1"/>
  <c r="AC386" i="16" s="1"/>
  <c r="AD386" i="16" s="1"/>
  <c r="AE386" i="16" s="1"/>
  <c r="AF386" i="16" s="1"/>
  <c r="AG386" i="16" s="1"/>
  <c r="AH386" i="16" s="1"/>
  <c r="AI386" i="16" s="1"/>
  <c r="AJ386" i="16" s="1"/>
  <c r="AK386" i="16" s="1"/>
  <c r="AL386" i="16" s="1"/>
  <c r="AM386" i="16" s="1"/>
  <c r="AN386" i="16" s="1"/>
  <c r="AO386" i="16" s="1"/>
  <c r="AP386" i="16" s="1"/>
  <c r="AQ386" i="16" s="1"/>
  <c r="J254" i="16"/>
  <c r="K254" i="16" s="1"/>
  <c r="L254" i="16" s="1"/>
  <c r="M254" i="16" s="1"/>
  <c r="N254" i="16" s="1"/>
  <c r="O254" i="16" s="1"/>
  <c r="P254" i="16" s="1"/>
  <c r="Q254" i="16" s="1"/>
  <c r="R254" i="16" s="1"/>
  <c r="S254" i="16" s="1"/>
  <c r="T254" i="16" s="1"/>
  <c r="U254" i="16" s="1"/>
  <c r="V254" i="16" s="1"/>
  <c r="W254" i="16" s="1"/>
  <c r="X254" i="16" s="1"/>
  <c r="Y254" i="16" s="1"/>
  <c r="Z254" i="16" s="1"/>
  <c r="AA254" i="16" s="1"/>
  <c r="AB254" i="16" s="1"/>
  <c r="AC254" i="16" s="1"/>
  <c r="AD254" i="16" s="1"/>
  <c r="AE254" i="16" s="1"/>
  <c r="AF254" i="16" s="1"/>
  <c r="AG254" i="16" s="1"/>
  <c r="AH254" i="16" s="1"/>
  <c r="AI254" i="16" s="1"/>
  <c r="AJ254" i="16" s="1"/>
  <c r="AK254" i="16" s="1"/>
  <c r="AL254" i="16" s="1"/>
  <c r="AM254" i="16" s="1"/>
  <c r="AN254" i="16" s="1"/>
  <c r="AO254" i="16" s="1"/>
  <c r="AP254" i="16" s="1"/>
  <c r="AQ254" i="16" s="1"/>
  <c r="J373" i="16"/>
  <c r="K373" i="16" s="1"/>
  <c r="L373" i="16" s="1"/>
  <c r="M373" i="16" s="1"/>
  <c r="N373" i="16" s="1"/>
  <c r="O373" i="16" s="1"/>
  <c r="P373" i="16" s="1"/>
  <c r="Q373" i="16" s="1"/>
  <c r="R373" i="16" s="1"/>
  <c r="S373" i="16" s="1"/>
  <c r="T373" i="16" s="1"/>
  <c r="U373" i="16" s="1"/>
  <c r="V373" i="16" s="1"/>
  <c r="W373" i="16" s="1"/>
  <c r="X373" i="16" s="1"/>
  <c r="Y373" i="16" s="1"/>
  <c r="Z373" i="16" s="1"/>
  <c r="AA373" i="16" s="1"/>
  <c r="AB373" i="16" s="1"/>
  <c r="AC373" i="16" s="1"/>
  <c r="AD373" i="16" s="1"/>
  <c r="AE373" i="16" s="1"/>
  <c r="AF373" i="16" s="1"/>
  <c r="AG373" i="16" s="1"/>
  <c r="AH373" i="16" s="1"/>
  <c r="AI373" i="16" s="1"/>
  <c r="AJ373" i="16" s="1"/>
  <c r="AK373" i="16" s="1"/>
  <c r="AL373" i="16" s="1"/>
  <c r="AM373" i="16" s="1"/>
  <c r="AN373" i="16" s="1"/>
  <c r="AO373" i="16" s="1"/>
  <c r="AP373" i="16" s="1"/>
  <c r="AQ373" i="16" s="1"/>
  <c r="J268" i="16"/>
  <c r="K268" i="16" s="1"/>
  <c r="L268" i="16" s="1"/>
  <c r="M268" i="16" s="1"/>
  <c r="N268" i="16" s="1"/>
  <c r="O268" i="16" s="1"/>
  <c r="P268" i="16" s="1"/>
  <c r="Q268" i="16" s="1"/>
  <c r="R268" i="16" s="1"/>
  <c r="S268" i="16" s="1"/>
  <c r="T268" i="16" s="1"/>
  <c r="U268" i="16" s="1"/>
  <c r="V268" i="16" s="1"/>
  <c r="W268" i="16" s="1"/>
  <c r="X268" i="16" s="1"/>
  <c r="Y268" i="16" s="1"/>
  <c r="Z268" i="16" s="1"/>
  <c r="AA268" i="16" s="1"/>
  <c r="AB268" i="16" s="1"/>
  <c r="AC268" i="16" s="1"/>
  <c r="AD268" i="16" s="1"/>
  <c r="AE268" i="16" s="1"/>
  <c r="AF268" i="16" s="1"/>
  <c r="AG268" i="16" s="1"/>
  <c r="AH268" i="16" s="1"/>
  <c r="AI268" i="16" s="1"/>
  <c r="AJ268" i="16" s="1"/>
  <c r="AK268" i="16" s="1"/>
  <c r="AL268" i="16" s="1"/>
  <c r="AM268" i="16" s="1"/>
  <c r="AN268" i="16" s="1"/>
  <c r="AO268" i="16" s="1"/>
  <c r="AP268" i="16" s="1"/>
  <c r="AQ268" i="16" s="1"/>
  <c r="J354" i="16"/>
  <c r="K354" i="16" s="1"/>
  <c r="L354" i="16" s="1"/>
  <c r="M354" i="16" s="1"/>
  <c r="N354" i="16" s="1"/>
  <c r="O354" i="16" s="1"/>
  <c r="P354" i="16" s="1"/>
  <c r="Q354" i="16" s="1"/>
  <c r="R354" i="16" s="1"/>
  <c r="S354" i="16" s="1"/>
  <c r="T354" i="16" s="1"/>
  <c r="U354" i="16" s="1"/>
  <c r="V354" i="16" s="1"/>
  <c r="W354" i="16" s="1"/>
  <c r="X354" i="16" s="1"/>
  <c r="Y354" i="16" s="1"/>
  <c r="Z354" i="16" s="1"/>
  <c r="AA354" i="16" s="1"/>
  <c r="AB354" i="16" s="1"/>
  <c r="AC354" i="16" s="1"/>
  <c r="AD354" i="16" s="1"/>
  <c r="AE354" i="16" s="1"/>
  <c r="AF354" i="16" s="1"/>
  <c r="AG354" i="16" s="1"/>
  <c r="AH354" i="16" s="1"/>
  <c r="AI354" i="16" s="1"/>
  <c r="AJ354" i="16" s="1"/>
  <c r="AK354" i="16" s="1"/>
  <c r="AL354" i="16" s="1"/>
  <c r="AM354" i="16" s="1"/>
  <c r="AN354" i="16" s="1"/>
  <c r="AO354" i="16" s="1"/>
  <c r="AP354" i="16" s="1"/>
  <c r="AQ354" i="16" s="1"/>
  <c r="J255" i="16"/>
  <c r="K255" i="16" s="1"/>
  <c r="L255" i="16" s="1"/>
  <c r="M255" i="16" s="1"/>
  <c r="N255" i="16" s="1"/>
  <c r="O255" i="16" s="1"/>
  <c r="P255" i="16" s="1"/>
  <c r="Q255" i="16" s="1"/>
  <c r="R255" i="16" s="1"/>
  <c r="S255" i="16" s="1"/>
  <c r="T255" i="16" s="1"/>
  <c r="U255" i="16" s="1"/>
  <c r="V255" i="16" s="1"/>
  <c r="W255" i="16" s="1"/>
  <c r="X255" i="16" s="1"/>
  <c r="Y255" i="16" s="1"/>
  <c r="Z255" i="16" s="1"/>
  <c r="AA255" i="16" s="1"/>
  <c r="AB255" i="16" s="1"/>
  <c r="AC255" i="16" s="1"/>
  <c r="AD255" i="16" s="1"/>
  <c r="AE255" i="16" s="1"/>
  <c r="AF255" i="16" s="1"/>
  <c r="AG255" i="16" s="1"/>
  <c r="AH255" i="16" s="1"/>
  <c r="AI255" i="16" s="1"/>
  <c r="AJ255" i="16" s="1"/>
  <c r="AK255" i="16" s="1"/>
  <c r="AL255" i="16" s="1"/>
  <c r="AM255" i="16" s="1"/>
  <c r="AN255" i="16" s="1"/>
  <c r="AO255" i="16" s="1"/>
  <c r="AP255" i="16" s="1"/>
  <c r="AQ255" i="16" s="1"/>
  <c r="J252" i="16"/>
  <c r="K252" i="16" s="1"/>
  <c r="L252" i="16" s="1"/>
  <c r="M252" i="16" s="1"/>
  <c r="N252" i="16" s="1"/>
  <c r="O252" i="16" s="1"/>
  <c r="P252" i="16" s="1"/>
  <c r="Q252" i="16" s="1"/>
  <c r="R252" i="16" s="1"/>
  <c r="S252" i="16" s="1"/>
  <c r="T252" i="16" s="1"/>
  <c r="U252" i="16" s="1"/>
  <c r="V252" i="16" s="1"/>
  <c r="W252" i="16" s="1"/>
  <c r="X252" i="16" s="1"/>
  <c r="Y252" i="16" s="1"/>
  <c r="Z252" i="16" s="1"/>
  <c r="AA252" i="16" s="1"/>
  <c r="AB252" i="16" s="1"/>
  <c r="AC252" i="16" s="1"/>
  <c r="AD252" i="16" s="1"/>
  <c r="AE252" i="16" s="1"/>
  <c r="AF252" i="16" s="1"/>
  <c r="AG252" i="16" s="1"/>
  <c r="AH252" i="16" s="1"/>
  <c r="AI252" i="16" s="1"/>
  <c r="AJ252" i="16" s="1"/>
  <c r="AK252" i="16" s="1"/>
  <c r="AL252" i="16" s="1"/>
  <c r="AM252" i="16" s="1"/>
  <c r="AN252" i="16" s="1"/>
  <c r="AO252" i="16" s="1"/>
  <c r="AP252" i="16" s="1"/>
  <c r="AQ252" i="16" s="1"/>
  <c r="J344" i="16"/>
  <c r="K344" i="16" s="1"/>
  <c r="L344" i="16" s="1"/>
  <c r="M344" i="16" s="1"/>
  <c r="N344" i="16" s="1"/>
  <c r="O344" i="16" s="1"/>
  <c r="P344" i="16" s="1"/>
  <c r="Q344" i="16" s="1"/>
  <c r="R344" i="16" s="1"/>
  <c r="S344" i="16" s="1"/>
  <c r="T344" i="16" s="1"/>
  <c r="U344" i="16" s="1"/>
  <c r="V344" i="16" s="1"/>
  <c r="W344" i="16" s="1"/>
  <c r="X344" i="16" s="1"/>
  <c r="Y344" i="16" s="1"/>
  <c r="Z344" i="16" s="1"/>
  <c r="AA344" i="16" s="1"/>
  <c r="AB344" i="16" s="1"/>
  <c r="AC344" i="16" s="1"/>
  <c r="AD344" i="16" s="1"/>
  <c r="AE344" i="16" s="1"/>
  <c r="AF344" i="16" s="1"/>
  <c r="AG344" i="16" s="1"/>
  <c r="AH344" i="16" s="1"/>
  <c r="AI344" i="16" s="1"/>
  <c r="AJ344" i="16" s="1"/>
  <c r="AK344" i="16" s="1"/>
  <c r="AL344" i="16" s="1"/>
  <c r="AM344" i="16" s="1"/>
  <c r="AN344" i="16" s="1"/>
  <c r="AO344" i="16" s="1"/>
  <c r="AP344" i="16" s="1"/>
  <c r="AQ344" i="16" s="1"/>
  <c r="J302" i="16"/>
  <c r="K302" i="16" s="1"/>
  <c r="L302" i="16" s="1"/>
  <c r="M302" i="16" s="1"/>
  <c r="N302" i="16" s="1"/>
  <c r="O302" i="16" s="1"/>
  <c r="P302" i="16" s="1"/>
  <c r="Q302" i="16" s="1"/>
  <c r="R302" i="16" s="1"/>
  <c r="S302" i="16" s="1"/>
  <c r="T302" i="16" s="1"/>
  <c r="U302" i="16" s="1"/>
  <c r="V302" i="16" s="1"/>
  <c r="W302" i="16" s="1"/>
  <c r="X302" i="16" s="1"/>
  <c r="Y302" i="16" s="1"/>
  <c r="Z302" i="16" s="1"/>
  <c r="AA302" i="16" s="1"/>
  <c r="AB302" i="16" s="1"/>
  <c r="AC302" i="16" s="1"/>
  <c r="AD302" i="16" s="1"/>
  <c r="AE302" i="16" s="1"/>
  <c r="AF302" i="16" s="1"/>
  <c r="AG302" i="16" s="1"/>
  <c r="AH302" i="16" s="1"/>
  <c r="AI302" i="16" s="1"/>
  <c r="AJ302" i="16" s="1"/>
  <c r="AK302" i="16" s="1"/>
  <c r="AL302" i="16" s="1"/>
  <c r="AM302" i="16" s="1"/>
  <c r="AN302" i="16" s="1"/>
  <c r="AO302" i="16" s="1"/>
  <c r="AP302" i="16" s="1"/>
  <c r="AQ302" i="16" s="1"/>
  <c r="J357" i="16"/>
  <c r="K357" i="16" s="1"/>
  <c r="L357" i="16" s="1"/>
  <c r="M357" i="16" s="1"/>
  <c r="N357" i="16" s="1"/>
  <c r="O357" i="16" s="1"/>
  <c r="P357" i="16" s="1"/>
  <c r="Q357" i="16" s="1"/>
  <c r="R357" i="16" s="1"/>
  <c r="S357" i="16" s="1"/>
  <c r="T357" i="16" s="1"/>
  <c r="U357" i="16" s="1"/>
  <c r="V357" i="16" s="1"/>
  <c r="W357" i="16" s="1"/>
  <c r="X357" i="16" s="1"/>
  <c r="Y357" i="16" s="1"/>
  <c r="Z357" i="16" s="1"/>
  <c r="AA357" i="16" s="1"/>
  <c r="AB357" i="16" s="1"/>
  <c r="AC357" i="16" s="1"/>
  <c r="AD357" i="16" s="1"/>
  <c r="AE357" i="16" s="1"/>
  <c r="AF357" i="16" s="1"/>
  <c r="AG357" i="16" s="1"/>
  <c r="AH357" i="16" s="1"/>
  <c r="AI357" i="16" s="1"/>
  <c r="AJ357" i="16" s="1"/>
  <c r="AK357" i="16" s="1"/>
  <c r="AL357" i="16" s="1"/>
  <c r="AM357" i="16" s="1"/>
  <c r="AN357" i="16" s="1"/>
  <c r="AO357" i="16" s="1"/>
  <c r="AP357" i="16" s="1"/>
  <c r="AQ357" i="16" s="1"/>
  <c r="J317" i="16"/>
  <c r="K317" i="16" s="1"/>
  <c r="L317" i="16" s="1"/>
  <c r="M317" i="16" s="1"/>
  <c r="N317" i="16" s="1"/>
  <c r="O317" i="16" s="1"/>
  <c r="P317" i="16" s="1"/>
  <c r="Q317" i="16" s="1"/>
  <c r="R317" i="16" s="1"/>
  <c r="S317" i="16" s="1"/>
  <c r="T317" i="16" s="1"/>
  <c r="U317" i="16" s="1"/>
  <c r="V317" i="16" s="1"/>
  <c r="W317" i="16" s="1"/>
  <c r="X317" i="16" s="1"/>
  <c r="Y317" i="16" s="1"/>
  <c r="Z317" i="16" s="1"/>
  <c r="AA317" i="16" s="1"/>
  <c r="AB317" i="16" s="1"/>
  <c r="AC317" i="16" s="1"/>
  <c r="AD317" i="16" s="1"/>
  <c r="AE317" i="16" s="1"/>
  <c r="AF317" i="16" s="1"/>
  <c r="AG317" i="16" s="1"/>
  <c r="AH317" i="16" s="1"/>
  <c r="AI317" i="16" s="1"/>
  <c r="AJ317" i="16" s="1"/>
  <c r="AK317" i="16" s="1"/>
  <c r="AL317" i="16" s="1"/>
  <c r="AM317" i="16" s="1"/>
  <c r="AN317" i="16" s="1"/>
  <c r="AO317" i="16" s="1"/>
  <c r="AP317" i="16" s="1"/>
  <c r="AQ317" i="16" s="1"/>
  <c r="J364" i="16"/>
  <c r="K364" i="16" s="1"/>
  <c r="L364" i="16" s="1"/>
  <c r="M364" i="16" s="1"/>
  <c r="N364" i="16" s="1"/>
  <c r="O364" i="16" s="1"/>
  <c r="P364" i="16" s="1"/>
  <c r="Q364" i="16" s="1"/>
  <c r="R364" i="16" s="1"/>
  <c r="S364" i="16" s="1"/>
  <c r="T364" i="16" s="1"/>
  <c r="U364" i="16" s="1"/>
  <c r="V364" i="16" s="1"/>
  <c r="W364" i="16" s="1"/>
  <c r="X364" i="16" s="1"/>
  <c r="Y364" i="16" s="1"/>
  <c r="Z364" i="16" s="1"/>
  <c r="AA364" i="16" s="1"/>
  <c r="AB364" i="16" s="1"/>
  <c r="AC364" i="16" s="1"/>
  <c r="AD364" i="16" s="1"/>
  <c r="AE364" i="16" s="1"/>
  <c r="AF364" i="16" s="1"/>
  <c r="AG364" i="16" s="1"/>
  <c r="AH364" i="16" s="1"/>
  <c r="AI364" i="16" s="1"/>
  <c r="AJ364" i="16" s="1"/>
  <c r="AK364" i="16" s="1"/>
  <c r="AL364" i="16" s="1"/>
  <c r="AM364" i="16" s="1"/>
  <c r="AN364" i="16" s="1"/>
  <c r="AO364" i="16" s="1"/>
  <c r="AP364" i="16" s="1"/>
  <c r="AQ364" i="16" s="1"/>
  <c r="J270" i="16"/>
  <c r="K270" i="16" s="1"/>
  <c r="L270" i="16" s="1"/>
  <c r="M270" i="16" s="1"/>
  <c r="N270" i="16" s="1"/>
  <c r="O270" i="16" s="1"/>
  <c r="P270" i="16" s="1"/>
  <c r="Q270" i="16" s="1"/>
  <c r="R270" i="16" s="1"/>
  <c r="S270" i="16" s="1"/>
  <c r="T270" i="16" s="1"/>
  <c r="U270" i="16" s="1"/>
  <c r="V270" i="16" s="1"/>
  <c r="W270" i="16" s="1"/>
  <c r="X270" i="16" s="1"/>
  <c r="Y270" i="16" s="1"/>
  <c r="Z270" i="16" s="1"/>
  <c r="AA270" i="16" s="1"/>
  <c r="AB270" i="16" s="1"/>
  <c r="AC270" i="16" s="1"/>
  <c r="AD270" i="16" s="1"/>
  <c r="AE270" i="16" s="1"/>
  <c r="AF270" i="16" s="1"/>
  <c r="AG270" i="16" s="1"/>
  <c r="AH270" i="16" s="1"/>
  <c r="AI270" i="16" s="1"/>
  <c r="AJ270" i="16" s="1"/>
  <c r="AK270" i="16" s="1"/>
  <c r="AL270" i="16" s="1"/>
  <c r="AM270" i="16" s="1"/>
  <c r="AN270" i="16" s="1"/>
  <c r="AO270" i="16" s="1"/>
  <c r="AP270" i="16" s="1"/>
  <c r="AQ270" i="16" s="1"/>
  <c r="J247" i="16"/>
  <c r="K247" i="16" s="1"/>
  <c r="L247" i="16" s="1"/>
  <c r="M247" i="16" s="1"/>
  <c r="N247" i="16" s="1"/>
  <c r="O247" i="16" s="1"/>
  <c r="P247" i="16" s="1"/>
  <c r="Q247" i="16" s="1"/>
  <c r="R247" i="16" s="1"/>
  <c r="S247" i="16" s="1"/>
  <c r="T247" i="16" s="1"/>
  <c r="U247" i="16" s="1"/>
  <c r="V247" i="16" s="1"/>
  <c r="W247" i="16" s="1"/>
  <c r="X247" i="16" s="1"/>
  <c r="Y247" i="16" s="1"/>
  <c r="Z247" i="16" s="1"/>
  <c r="AA247" i="16" s="1"/>
  <c r="AB247" i="16" s="1"/>
  <c r="AC247" i="16" s="1"/>
  <c r="AD247" i="16" s="1"/>
  <c r="AE247" i="16" s="1"/>
  <c r="AF247" i="16" s="1"/>
  <c r="AG247" i="16" s="1"/>
  <c r="AH247" i="16" s="1"/>
  <c r="AI247" i="16" s="1"/>
  <c r="AJ247" i="16" s="1"/>
  <c r="AK247" i="16" s="1"/>
  <c r="AL247" i="16" s="1"/>
  <c r="AM247" i="16" s="1"/>
  <c r="AN247" i="16" s="1"/>
  <c r="AO247" i="16" s="1"/>
  <c r="AP247" i="16" s="1"/>
  <c r="AQ247" i="16" s="1"/>
  <c r="J318" i="16"/>
  <c r="K318" i="16" s="1"/>
  <c r="L318" i="16" s="1"/>
  <c r="M318" i="16" s="1"/>
  <c r="N318" i="16" s="1"/>
  <c r="O318" i="16" s="1"/>
  <c r="P318" i="16" s="1"/>
  <c r="Q318" i="16" s="1"/>
  <c r="R318" i="16" s="1"/>
  <c r="S318" i="16" s="1"/>
  <c r="T318" i="16" s="1"/>
  <c r="U318" i="16" s="1"/>
  <c r="V318" i="16" s="1"/>
  <c r="W318" i="16" s="1"/>
  <c r="X318" i="16" s="1"/>
  <c r="Y318" i="16" s="1"/>
  <c r="Z318" i="16" s="1"/>
  <c r="AA318" i="16" s="1"/>
  <c r="AB318" i="16" s="1"/>
  <c r="AC318" i="16" s="1"/>
  <c r="AD318" i="16" s="1"/>
  <c r="AE318" i="16" s="1"/>
  <c r="AF318" i="16" s="1"/>
  <c r="AG318" i="16" s="1"/>
  <c r="AH318" i="16" s="1"/>
  <c r="AI318" i="16" s="1"/>
  <c r="AJ318" i="16" s="1"/>
  <c r="AK318" i="16" s="1"/>
  <c r="AL318" i="16" s="1"/>
  <c r="AM318" i="16" s="1"/>
  <c r="AN318" i="16" s="1"/>
  <c r="AO318" i="16" s="1"/>
  <c r="AP318" i="16" s="1"/>
  <c r="AQ318" i="16" s="1"/>
  <c r="J325" i="16"/>
  <c r="K325" i="16" s="1"/>
  <c r="L325" i="16" s="1"/>
  <c r="M325" i="16" s="1"/>
  <c r="N325" i="16" s="1"/>
  <c r="O325" i="16" s="1"/>
  <c r="P325" i="16" s="1"/>
  <c r="Q325" i="16" s="1"/>
  <c r="R325" i="16" s="1"/>
  <c r="S325" i="16" s="1"/>
  <c r="T325" i="16" s="1"/>
  <c r="U325" i="16" s="1"/>
  <c r="V325" i="16" s="1"/>
  <c r="W325" i="16" s="1"/>
  <c r="X325" i="16" s="1"/>
  <c r="Y325" i="16" s="1"/>
  <c r="Z325" i="16" s="1"/>
  <c r="AA325" i="16" s="1"/>
  <c r="AB325" i="16" s="1"/>
  <c r="AC325" i="16" s="1"/>
  <c r="AD325" i="16" s="1"/>
  <c r="AE325" i="16" s="1"/>
  <c r="AF325" i="16" s="1"/>
  <c r="AG325" i="16" s="1"/>
  <c r="AH325" i="16" s="1"/>
  <c r="AI325" i="16" s="1"/>
  <c r="AJ325" i="16" s="1"/>
  <c r="AK325" i="16" s="1"/>
  <c r="AL325" i="16" s="1"/>
  <c r="AM325" i="16" s="1"/>
  <c r="AN325" i="16" s="1"/>
  <c r="AO325" i="16" s="1"/>
  <c r="AP325" i="16" s="1"/>
  <c r="AQ325" i="16" s="1"/>
  <c r="J380" i="16"/>
  <c r="K380" i="16" s="1"/>
  <c r="L380" i="16" s="1"/>
  <c r="M380" i="16" s="1"/>
  <c r="N380" i="16" s="1"/>
  <c r="O380" i="16" s="1"/>
  <c r="P380" i="16" s="1"/>
  <c r="Q380" i="16" s="1"/>
  <c r="R380" i="16" s="1"/>
  <c r="S380" i="16" s="1"/>
  <c r="T380" i="16" s="1"/>
  <c r="U380" i="16" s="1"/>
  <c r="V380" i="16" s="1"/>
  <c r="W380" i="16" s="1"/>
  <c r="X380" i="16" s="1"/>
  <c r="Y380" i="16" s="1"/>
  <c r="Z380" i="16" s="1"/>
  <c r="AA380" i="16" s="1"/>
  <c r="AB380" i="16" s="1"/>
  <c r="AC380" i="16" s="1"/>
  <c r="AD380" i="16" s="1"/>
  <c r="AE380" i="16" s="1"/>
  <c r="AF380" i="16" s="1"/>
  <c r="AG380" i="16" s="1"/>
  <c r="AH380" i="16" s="1"/>
  <c r="AI380" i="16" s="1"/>
  <c r="AJ380" i="16" s="1"/>
  <c r="AK380" i="16" s="1"/>
  <c r="AL380" i="16" s="1"/>
  <c r="AM380" i="16" s="1"/>
  <c r="AN380" i="16" s="1"/>
  <c r="AO380" i="16" s="1"/>
  <c r="AP380" i="16" s="1"/>
  <c r="AQ380" i="16" s="1"/>
  <c r="J284" i="16"/>
  <c r="K284" i="16" s="1"/>
  <c r="L284" i="16" s="1"/>
  <c r="M284" i="16" s="1"/>
  <c r="N284" i="16" s="1"/>
  <c r="O284" i="16" s="1"/>
  <c r="P284" i="16" s="1"/>
  <c r="Q284" i="16" s="1"/>
  <c r="R284" i="16" s="1"/>
  <c r="S284" i="16" s="1"/>
  <c r="T284" i="16" s="1"/>
  <c r="U284" i="16" s="1"/>
  <c r="V284" i="16" s="1"/>
  <c r="W284" i="16" s="1"/>
  <c r="X284" i="16" s="1"/>
  <c r="Y284" i="16" s="1"/>
  <c r="Z284" i="16" s="1"/>
  <c r="AA284" i="16" s="1"/>
  <c r="AB284" i="16" s="1"/>
  <c r="AC284" i="16" s="1"/>
  <c r="AD284" i="16" s="1"/>
  <c r="AE284" i="16" s="1"/>
  <c r="AF284" i="16" s="1"/>
  <c r="AG284" i="16" s="1"/>
  <c r="AH284" i="16" s="1"/>
  <c r="AI284" i="16" s="1"/>
  <c r="AJ284" i="16" s="1"/>
  <c r="AK284" i="16" s="1"/>
  <c r="AL284" i="16" s="1"/>
  <c r="AM284" i="16" s="1"/>
  <c r="AN284" i="16" s="1"/>
  <c r="AO284" i="16" s="1"/>
  <c r="AP284" i="16" s="1"/>
  <c r="AQ284" i="16" s="1"/>
  <c r="J314" i="16"/>
  <c r="K314" i="16" s="1"/>
  <c r="L314" i="16" s="1"/>
  <c r="M314" i="16" s="1"/>
  <c r="N314" i="16" s="1"/>
  <c r="O314" i="16" s="1"/>
  <c r="P314" i="16" s="1"/>
  <c r="Q314" i="16" s="1"/>
  <c r="R314" i="16" s="1"/>
  <c r="S314" i="16" s="1"/>
  <c r="T314" i="16" s="1"/>
  <c r="U314" i="16" s="1"/>
  <c r="V314" i="16" s="1"/>
  <c r="W314" i="16" s="1"/>
  <c r="X314" i="16" s="1"/>
  <c r="Y314" i="16" s="1"/>
  <c r="Z314" i="16" s="1"/>
  <c r="AA314" i="16" s="1"/>
  <c r="AB314" i="16" s="1"/>
  <c r="AC314" i="16" s="1"/>
  <c r="AD314" i="16" s="1"/>
  <c r="AE314" i="16" s="1"/>
  <c r="AF314" i="16" s="1"/>
  <c r="AG314" i="16" s="1"/>
  <c r="AH314" i="16" s="1"/>
  <c r="AI314" i="16" s="1"/>
  <c r="AJ314" i="16" s="1"/>
  <c r="AK314" i="16" s="1"/>
  <c r="AL314" i="16" s="1"/>
  <c r="AM314" i="16" s="1"/>
  <c r="AN314" i="16" s="1"/>
  <c r="AO314" i="16" s="1"/>
  <c r="AP314" i="16" s="1"/>
  <c r="AQ314" i="16" s="1"/>
  <c r="J319" i="16"/>
  <c r="K319" i="16" s="1"/>
  <c r="L319" i="16" s="1"/>
  <c r="M319" i="16" s="1"/>
  <c r="N319" i="16" s="1"/>
  <c r="O319" i="16" s="1"/>
  <c r="P319" i="16" s="1"/>
  <c r="Q319" i="16" s="1"/>
  <c r="R319" i="16" s="1"/>
  <c r="S319" i="16" s="1"/>
  <c r="T319" i="16" s="1"/>
  <c r="U319" i="16" s="1"/>
  <c r="V319" i="16" s="1"/>
  <c r="W319" i="16" s="1"/>
  <c r="X319" i="16" s="1"/>
  <c r="Y319" i="16" s="1"/>
  <c r="Z319" i="16" s="1"/>
  <c r="AA319" i="16" s="1"/>
  <c r="AB319" i="16" s="1"/>
  <c r="AC319" i="16" s="1"/>
  <c r="AD319" i="16" s="1"/>
  <c r="AE319" i="16" s="1"/>
  <c r="AF319" i="16" s="1"/>
  <c r="AG319" i="16" s="1"/>
  <c r="AH319" i="16" s="1"/>
  <c r="AI319" i="16" s="1"/>
  <c r="AJ319" i="16" s="1"/>
  <c r="AK319" i="16" s="1"/>
  <c r="AL319" i="16" s="1"/>
  <c r="AM319" i="16" s="1"/>
  <c r="AN319" i="16" s="1"/>
  <c r="AO319" i="16" s="1"/>
  <c r="AP319" i="16" s="1"/>
  <c r="AQ319" i="16" s="1"/>
  <c r="J266" i="16"/>
  <c r="K266" i="16" s="1"/>
  <c r="L266" i="16" s="1"/>
  <c r="M266" i="16" s="1"/>
  <c r="N266" i="16" s="1"/>
  <c r="O266" i="16" s="1"/>
  <c r="P266" i="16" s="1"/>
  <c r="Q266" i="16" s="1"/>
  <c r="R266" i="16" s="1"/>
  <c r="S266" i="16" s="1"/>
  <c r="T266" i="16" s="1"/>
  <c r="U266" i="16" s="1"/>
  <c r="V266" i="16" s="1"/>
  <c r="W266" i="16" s="1"/>
  <c r="X266" i="16" s="1"/>
  <c r="Y266" i="16" s="1"/>
  <c r="Z266" i="16" s="1"/>
  <c r="AA266" i="16" s="1"/>
  <c r="AB266" i="16" s="1"/>
  <c r="AC266" i="16" s="1"/>
  <c r="AD266" i="16" s="1"/>
  <c r="AE266" i="16" s="1"/>
  <c r="AF266" i="16" s="1"/>
  <c r="AG266" i="16" s="1"/>
  <c r="AH266" i="16" s="1"/>
  <c r="AI266" i="16" s="1"/>
  <c r="AJ266" i="16" s="1"/>
  <c r="AK266" i="16" s="1"/>
  <c r="AL266" i="16" s="1"/>
  <c r="AM266" i="16" s="1"/>
  <c r="AN266" i="16" s="1"/>
  <c r="AO266" i="16" s="1"/>
  <c r="AP266" i="16" s="1"/>
  <c r="AQ266" i="16" s="1"/>
  <c r="J265" i="16"/>
  <c r="K265" i="16" s="1"/>
  <c r="L265" i="16" s="1"/>
  <c r="M265" i="16" s="1"/>
  <c r="N265" i="16" s="1"/>
  <c r="O265" i="16" s="1"/>
  <c r="P265" i="16" s="1"/>
  <c r="Q265" i="16" s="1"/>
  <c r="R265" i="16" s="1"/>
  <c r="S265" i="16" s="1"/>
  <c r="T265" i="16" s="1"/>
  <c r="U265" i="16" s="1"/>
  <c r="V265" i="16" s="1"/>
  <c r="W265" i="16" s="1"/>
  <c r="X265" i="16" s="1"/>
  <c r="Y265" i="16" s="1"/>
  <c r="Z265" i="16" s="1"/>
  <c r="AA265" i="16" s="1"/>
  <c r="AB265" i="16" s="1"/>
  <c r="AC265" i="16" s="1"/>
  <c r="AD265" i="16" s="1"/>
  <c r="AE265" i="16" s="1"/>
  <c r="AF265" i="16" s="1"/>
  <c r="AG265" i="16" s="1"/>
  <c r="AH265" i="16" s="1"/>
  <c r="AI265" i="16" s="1"/>
  <c r="AJ265" i="16" s="1"/>
  <c r="AK265" i="16" s="1"/>
  <c r="AL265" i="16" s="1"/>
  <c r="AM265" i="16" s="1"/>
  <c r="AN265" i="16" s="1"/>
  <c r="AO265" i="16" s="1"/>
  <c r="AP265" i="16" s="1"/>
  <c r="AQ265" i="16" s="1"/>
  <c r="J329" i="16"/>
  <c r="K329" i="16" s="1"/>
  <c r="L329" i="16" s="1"/>
  <c r="M329" i="16" s="1"/>
  <c r="N329" i="16" s="1"/>
  <c r="O329" i="16" s="1"/>
  <c r="P329" i="16" s="1"/>
  <c r="Q329" i="16" s="1"/>
  <c r="R329" i="16" s="1"/>
  <c r="S329" i="16" s="1"/>
  <c r="T329" i="16" s="1"/>
  <c r="U329" i="16" s="1"/>
  <c r="V329" i="16" s="1"/>
  <c r="W329" i="16" s="1"/>
  <c r="X329" i="16" s="1"/>
  <c r="Y329" i="16" s="1"/>
  <c r="Z329" i="16" s="1"/>
  <c r="AA329" i="16" s="1"/>
  <c r="AB329" i="16" s="1"/>
  <c r="AC329" i="16" s="1"/>
  <c r="AD329" i="16" s="1"/>
  <c r="AE329" i="16" s="1"/>
  <c r="AF329" i="16" s="1"/>
  <c r="AG329" i="16" s="1"/>
  <c r="AH329" i="16" s="1"/>
  <c r="AI329" i="16" s="1"/>
  <c r="AJ329" i="16" s="1"/>
  <c r="AK329" i="16" s="1"/>
  <c r="AL329" i="16" s="1"/>
  <c r="AM329" i="16" s="1"/>
  <c r="AN329" i="16" s="1"/>
  <c r="AO329" i="16" s="1"/>
  <c r="AP329" i="16" s="1"/>
  <c r="AQ329" i="16" s="1"/>
  <c r="J280" i="16"/>
  <c r="K280" i="16" s="1"/>
  <c r="L280" i="16" s="1"/>
  <c r="M280" i="16" s="1"/>
  <c r="N280" i="16" s="1"/>
  <c r="O280" i="16" s="1"/>
  <c r="P280" i="16" s="1"/>
  <c r="Q280" i="16" s="1"/>
  <c r="R280" i="16" s="1"/>
  <c r="S280" i="16" s="1"/>
  <c r="T280" i="16" s="1"/>
  <c r="U280" i="16" s="1"/>
  <c r="V280" i="16" s="1"/>
  <c r="W280" i="16" s="1"/>
  <c r="X280" i="16" s="1"/>
  <c r="Y280" i="16" s="1"/>
  <c r="Z280" i="16" s="1"/>
  <c r="AA280" i="16" s="1"/>
  <c r="AB280" i="16" s="1"/>
  <c r="AC280" i="16" s="1"/>
  <c r="AD280" i="16" s="1"/>
  <c r="AE280" i="16" s="1"/>
  <c r="AF280" i="16" s="1"/>
  <c r="AG280" i="16" s="1"/>
  <c r="AH280" i="16" s="1"/>
  <c r="AI280" i="16" s="1"/>
  <c r="AJ280" i="16" s="1"/>
  <c r="AK280" i="16" s="1"/>
  <c r="AL280" i="16" s="1"/>
  <c r="AM280" i="16" s="1"/>
  <c r="AN280" i="16" s="1"/>
  <c r="AO280" i="16" s="1"/>
  <c r="AP280" i="16" s="1"/>
  <c r="AQ280" i="16" s="1"/>
  <c r="J376" i="16"/>
  <c r="K376" i="16" s="1"/>
  <c r="L376" i="16" s="1"/>
  <c r="M376" i="16" s="1"/>
  <c r="N376" i="16" s="1"/>
  <c r="O376" i="16" s="1"/>
  <c r="P376" i="16" s="1"/>
  <c r="Q376" i="16" s="1"/>
  <c r="R376" i="16" s="1"/>
  <c r="S376" i="16" s="1"/>
  <c r="T376" i="16" s="1"/>
  <c r="U376" i="16" s="1"/>
  <c r="V376" i="16" s="1"/>
  <c r="W376" i="16" s="1"/>
  <c r="X376" i="16" s="1"/>
  <c r="Y376" i="16" s="1"/>
  <c r="Z376" i="16" s="1"/>
  <c r="AA376" i="16" s="1"/>
  <c r="AB376" i="16" s="1"/>
  <c r="AC376" i="16" s="1"/>
  <c r="AD376" i="16" s="1"/>
  <c r="AE376" i="16" s="1"/>
  <c r="AF376" i="16" s="1"/>
  <c r="AG376" i="16" s="1"/>
  <c r="AH376" i="16" s="1"/>
  <c r="AI376" i="16" s="1"/>
  <c r="AJ376" i="16" s="1"/>
  <c r="AK376" i="16" s="1"/>
  <c r="AL376" i="16" s="1"/>
  <c r="AM376" i="16" s="1"/>
  <c r="AN376" i="16" s="1"/>
  <c r="AO376" i="16" s="1"/>
  <c r="AP376" i="16" s="1"/>
  <c r="AQ376" i="16" s="1"/>
  <c r="J378" i="16"/>
  <c r="K378" i="16" s="1"/>
  <c r="L378" i="16" s="1"/>
  <c r="M378" i="16" s="1"/>
  <c r="N378" i="16" s="1"/>
  <c r="O378" i="16" s="1"/>
  <c r="P378" i="16" s="1"/>
  <c r="Q378" i="16" s="1"/>
  <c r="R378" i="16" s="1"/>
  <c r="S378" i="16" s="1"/>
  <c r="T378" i="16" s="1"/>
  <c r="U378" i="16" s="1"/>
  <c r="V378" i="16" s="1"/>
  <c r="W378" i="16" s="1"/>
  <c r="X378" i="16" s="1"/>
  <c r="Y378" i="16" s="1"/>
  <c r="Z378" i="16" s="1"/>
  <c r="AA378" i="16" s="1"/>
  <c r="AB378" i="16" s="1"/>
  <c r="AC378" i="16" s="1"/>
  <c r="AD378" i="16" s="1"/>
  <c r="AE378" i="16" s="1"/>
  <c r="AF378" i="16" s="1"/>
  <c r="AG378" i="16" s="1"/>
  <c r="AH378" i="16" s="1"/>
  <c r="AI378" i="16" s="1"/>
  <c r="AJ378" i="16" s="1"/>
  <c r="AK378" i="16" s="1"/>
  <c r="AL378" i="16" s="1"/>
  <c r="AM378" i="16" s="1"/>
  <c r="AN378" i="16" s="1"/>
  <c r="AO378" i="16" s="1"/>
  <c r="AP378" i="16" s="1"/>
  <c r="AQ378" i="16" s="1"/>
  <c r="J366" i="16"/>
  <c r="K366" i="16" s="1"/>
  <c r="L366" i="16" s="1"/>
  <c r="M366" i="16" s="1"/>
  <c r="N366" i="16" s="1"/>
  <c r="O366" i="16" s="1"/>
  <c r="P366" i="16" s="1"/>
  <c r="Q366" i="16" s="1"/>
  <c r="R366" i="16" s="1"/>
  <c r="S366" i="16" s="1"/>
  <c r="T366" i="16" s="1"/>
  <c r="U366" i="16" s="1"/>
  <c r="V366" i="16" s="1"/>
  <c r="W366" i="16" s="1"/>
  <c r="X366" i="16" s="1"/>
  <c r="Y366" i="16" s="1"/>
  <c r="Z366" i="16" s="1"/>
  <c r="AA366" i="16" s="1"/>
  <c r="AB366" i="16" s="1"/>
  <c r="AC366" i="16" s="1"/>
  <c r="AD366" i="16" s="1"/>
  <c r="AE366" i="16" s="1"/>
  <c r="AF366" i="16" s="1"/>
  <c r="AG366" i="16" s="1"/>
  <c r="AH366" i="16" s="1"/>
  <c r="AI366" i="16" s="1"/>
  <c r="AJ366" i="16" s="1"/>
  <c r="AK366" i="16" s="1"/>
  <c r="AL366" i="16" s="1"/>
  <c r="AM366" i="16" s="1"/>
  <c r="AN366" i="16" s="1"/>
  <c r="AO366" i="16" s="1"/>
  <c r="AP366" i="16" s="1"/>
  <c r="AQ366" i="16" s="1"/>
  <c r="J278" i="16"/>
  <c r="K278" i="16" s="1"/>
  <c r="L278" i="16" s="1"/>
  <c r="M278" i="16" s="1"/>
  <c r="N278" i="16" s="1"/>
  <c r="O278" i="16" s="1"/>
  <c r="P278" i="16" s="1"/>
  <c r="Q278" i="16" s="1"/>
  <c r="R278" i="16" s="1"/>
  <c r="S278" i="16" s="1"/>
  <c r="T278" i="16" s="1"/>
  <c r="U278" i="16" s="1"/>
  <c r="V278" i="16" s="1"/>
  <c r="W278" i="16" s="1"/>
  <c r="X278" i="16" s="1"/>
  <c r="Y278" i="16" s="1"/>
  <c r="Z278" i="16" s="1"/>
  <c r="AA278" i="16" s="1"/>
  <c r="AB278" i="16" s="1"/>
  <c r="AC278" i="16" s="1"/>
  <c r="AD278" i="16" s="1"/>
  <c r="AE278" i="16" s="1"/>
  <c r="AF278" i="16" s="1"/>
  <c r="AG278" i="16" s="1"/>
  <c r="AH278" i="16" s="1"/>
  <c r="AI278" i="16" s="1"/>
  <c r="AJ278" i="16" s="1"/>
  <c r="AK278" i="16" s="1"/>
  <c r="AL278" i="16" s="1"/>
  <c r="AM278" i="16" s="1"/>
  <c r="AN278" i="16" s="1"/>
  <c r="AO278" i="16" s="1"/>
  <c r="AP278" i="16" s="1"/>
  <c r="AQ278" i="16" s="1"/>
  <c r="J243" i="16"/>
  <c r="K243" i="16" s="1"/>
  <c r="L243" i="16" s="1"/>
  <c r="M243" i="16" s="1"/>
  <c r="N243" i="16" s="1"/>
  <c r="O243" i="16" s="1"/>
  <c r="P243" i="16" s="1"/>
  <c r="Q243" i="16" s="1"/>
  <c r="R243" i="16" s="1"/>
  <c r="S243" i="16" s="1"/>
  <c r="T243" i="16" s="1"/>
  <c r="U243" i="16" s="1"/>
  <c r="V243" i="16" s="1"/>
  <c r="W243" i="16" s="1"/>
  <c r="X243" i="16" s="1"/>
  <c r="Y243" i="16" s="1"/>
  <c r="Z243" i="16" s="1"/>
  <c r="AA243" i="16" s="1"/>
  <c r="AB243" i="16" s="1"/>
  <c r="AC243" i="16" s="1"/>
  <c r="AD243" i="16" s="1"/>
  <c r="AE243" i="16" s="1"/>
  <c r="AF243" i="16" s="1"/>
  <c r="AG243" i="16" s="1"/>
  <c r="AH243" i="16" s="1"/>
  <c r="AI243" i="16" s="1"/>
  <c r="AJ243" i="16" s="1"/>
  <c r="AK243" i="16" s="1"/>
  <c r="AL243" i="16" s="1"/>
  <c r="AM243" i="16" s="1"/>
  <c r="AN243" i="16" s="1"/>
  <c r="AO243" i="16" s="1"/>
  <c r="AP243" i="16" s="1"/>
  <c r="AQ243" i="16" s="1"/>
  <c r="J267" i="16"/>
  <c r="K267" i="16" s="1"/>
  <c r="L267" i="16" s="1"/>
  <c r="M267" i="16" s="1"/>
  <c r="N267" i="16" s="1"/>
  <c r="O267" i="16" s="1"/>
  <c r="P267" i="16" s="1"/>
  <c r="Q267" i="16" s="1"/>
  <c r="R267" i="16" s="1"/>
  <c r="S267" i="16" s="1"/>
  <c r="T267" i="16" s="1"/>
  <c r="U267" i="16" s="1"/>
  <c r="V267" i="16" s="1"/>
  <c r="W267" i="16" s="1"/>
  <c r="X267" i="16" s="1"/>
  <c r="Y267" i="16" s="1"/>
  <c r="Z267" i="16" s="1"/>
  <c r="AA267" i="16" s="1"/>
  <c r="AB267" i="16" s="1"/>
  <c r="AC267" i="16" s="1"/>
  <c r="AD267" i="16" s="1"/>
  <c r="AE267" i="16" s="1"/>
  <c r="AF267" i="16" s="1"/>
  <c r="AG267" i="16" s="1"/>
  <c r="AH267" i="16" s="1"/>
  <c r="AI267" i="16" s="1"/>
  <c r="AJ267" i="16" s="1"/>
  <c r="AK267" i="16" s="1"/>
  <c r="AL267" i="16" s="1"/>
  <c r="AM267" i="16" s="1"/>
  <c r="AN267" i="16" s="1"/>
  <c r="AO267" i="16" s="1"/>
  <c r="AP267" i="16" s="1"/>
  <c r="AQ267" i="16" s="1"/>
  <c r="J365" i="16"/>
  <c r="K365" i="16" s="1"/>
  <c r="L365" i="16" s="1"/>
  <c r="M365" i="16" s="1"/>
  <c r="N365" i="16" s="1"/>
  <c r="O365" i="16" s="1"/>
  <c r="P365" i="16" s="1"/>
  <c r="Q365" i="16" s="1"/>
  <c r="R365" i="16" s="1"/>
  <c r="S365" i="16" s="1"/>
  <c r="T365" i="16" s="1"/>
  <c r="U365" i="16" s="1"/>
  <c r="V365" i="16" s="1"/>
  <c r="W365" i="16" s="1"/>
  <c r="X365" i="16" s="1"/>
  <c r="Y365" i="16" s="1"/>
  <c r="Z365" i="16" s="1"/>
  <c r="AA365" i="16" s="1"/>
  <c r="AB365" i="16" s="1"/>
  <c r="AC365" i="16" s="1"/>
  <c r="AD365" i="16" s="1"/>
  <c r="AE365" i="16" s="1"/>
  <c r="AF365" i="16" s="1"/>
  <c r="AG365" i="16" s="1"/>
  <c r="AH365" i="16" s="1"/>
  <c r="AI365" i="16" s="1"/>
  <c r="AJ365" i="16" s="1"/>
  <c r="AK365" i="16" s="1"/>
  <c r="AL365" i="16" s="1"/>
  <c r="AM365" i="16" s="1"/>
  <c r="AN365" i="16" s="1"/>
  <c r="AO365" i="16" s="1"/>
  <c r="AP365" i="16" s="1"/>
  <c r="AQ365" i="16" s="1"/>
  <c r="J326" i="16"/>
  <c r="K326" i="16" s="1"/>
  <c r="L326" i="16" s="1"/>
  <c r="M326" i="16" s="1"/>
  <c r="N326" i="16" s="1"/>
  <c r="O326" i="16" s="1"/>
  <c r="P326" i="16" s="1"/>
  <c r="Q326" i="16" s="1"/>
  <c r="R326" i="16" s="1"/>
  <c r="S326" i="16" s="1"/>
  <c r="T326" i="16" s="1"/>
  <c r="U326" i="16" s="1"/>
  <c r="V326" i="16" s="1"/>
  <c r="W326" i="16" s="1"/>
  <c r="X326" i="16" s="1"/>
  <c r="Y326" i="16" s="1"/>
  <c r="Z326" i="16" s="1"/>
  <c r="AA326" i="16" s="1"/>
  <c r="AB326" i="16" s="1"/>
  <c r="AC326" i="16" s="1"/>
  <c r="AD326" i="16" s="1"/>
  <c r="AE326" i="16" s="1"/>
  <c r="AF326" i="16" s="1"/>
  <c r="AG326" i="16" s="1"/>
  <c r="AH326" i="16" s="1"/>
  <c r="AI326" i="16" s="1"/>
  <c r="AJ326" i="16" s="1"/>
  <c r="AK326" i="16" s="1"/>
  <c r="AL326" i="16" s="1"/>
  <c r="AM326" i="16" s="1"/>
  <c r="AN326" i="16" s="1"/>
  <c r="AO326" i="16" s="1"/>
  <c r="AP326" i="16" s="1"/>
  <c r="AQ326" i="16" s="1"/>
  <c r="J298" i="16"/>
  <c r="K298" i="16" s="1"/>
  <c r="L298" i="16" s="1"/>
  <c r="M298" i="16" s="1"/>
  <c r="N298" i="16" s="1"/>
  <c r="O298" i="16" s="1"/>
  <c r="P298" i="16" s="1"/>
  <c r="Q298" i="16" s="1"/>
  <c r="R298" i="16" s="1"/>
  <c r="S298" i="16" s="1"/>
  <c r="T298" i="16" s="1"/>
  <c r="U298" i="16" s="1"/>
  <c r="V298" i="16" s="1"/>
  <c r="W298" i="16" s="1"/>
  <c r="X298" i="16" s="1"/>
  <c r="Y298" i="16" s="1"/>
  <c r="Z298" i="16" s="1"/>
  <c r="AA298" i="16" s="1"/>
  <c r="AB298" i="16" s="1"/>
  <c r="AC298" i="16" s="1"/>
  <c r="AD298" i="16" s="1"/>
  <c r="AE298" i="16" s="1"/>
  <c r="AF298" i="16" s="1"/>
  <c r="AG298" i="16" s="1"/>
  <c r="AH298" i="16" s="1"/>
  <c r="AI298" i="16" s="1"/>
  <c r="AJ298" i="16" s="1"/>
  <c r="AK298" i="16" s="1"/>
  <c r="AL298" i="16" s="1"/>
  <c r="AM298" i="16" s="1"/>
  <c r="AN298" i="16" s="1"/>
  <c r="AO298" i="16" s="1"/>
  <c r="AP298" i="16" s="1"/>
  <c r="AQ298" i="16" s="1"/>
  <c r="J333" i="16"/>
  <c r="K333" i="16" s="1"/>
  <c r="L333" i="16" s="1"/>
  <c r="M333" i="16" s="1"/>
  <c r="N333" i="16" s="1"/>
  <c r="O333" i="16" s="1"/>
  <c r="P333" i="16" s="1"/>
  <c r="Q333" i="16" s="1"/>
  <c r="R333" i="16" s="1"/>
  <c r="S333" i="16" s="1"/>
  <c r="T333" i="16" s="1"/>
  <c r="U333" i="16" s="1"/>
  <c r="V333" i="16" s="1"/>
  <c r="W333" i="16" s="1"/>
  <c r="X333" i="16" s="1"/>
  <c r="Y333" i="16" s="1"/>
  <c r="Z333" i="16" s="1"/>
  <c r="AA333" i="16" s="1"/>
  <c r="AB333" i="16" s="1"/>
  <c r="AC333" i="16" s="1"/>
  <c r="AD333" i="16" s="1"/>
  <c r="AE333" i="16" s="1"/>
  <c r="AF333" i="16" s="1"/>
  <c r="AG333" i="16" s="1"/>
  <c r="AH333" i="16" s="1"/>
  <c r="AI333" i="16" s="1"/>
  <c r="AJ333" i="16" s="1"/>
  <c r="AK333" i="16" s="1"/>
  <c r="AL333" i="16" s="1"/>
  <c r="AM333" i="16" s="1"/>
  <c r="AN333" i="16" s="1"/>
  <c r="AO333" i="16" s="1"/>
  <c r="AP333" i="16" s="1"/>
  <c r="AQ333" i="16" s="1"/>
  <c r="J246" i="16"/>
  <c r="K246" i="16" s="1"/>
  <c r="L246" i="16" s="1"/>
  <c r="M246" i="16" s="1"/>
  <c r="N246" i="16" s="1"/>
  <c r="O246" i="16" s="1"/>
  <c r="P246" i="16" s="1"/>
  <c r="Q246" i="16" s="1"/>
  <c r="R246" i="16" s="1"/>
  <c r="S246" i="16" s="1"/>
  <c r="T246" i="16" s="1"/>
  <c r="U246" i="16" s="1"/>
  <c r="V246" i="16" s="1"/>
  <c r="W246" i="16" s="1"/>
  <c r="X246" i="16" s="1"/>
  <c r="Y246" i="16" s="1"/>
  <c r="Z246" i="16" s="1"/>
  <c r="AA246" i="16" s="1"/>
  <c r="AB246" i="16" s="1"/>
  <c r="AC246" i="16" s="1"/>
  <c r="AD246" i="16" s="1"/>
  <c r="AE246" i="16" s="1"/>
  <c r="AF246" i="16" s="1"/>
  <c r="AG246" i="16" s="1"/>
  <c r="AH246" i="16" s="1"/>
  <c r="AI246" i="16" s="1"/>
  <c r="AJ246" i="16" s="1"/>
  <c r="AK246" i="16" s="1"/>
  <c r="AL246" i="16" s="1"/>
  <c r="AM246" i="16" s="1"/>
  <c r="AN246" i="16" s="1"/>
  <c r="AO246" i="16" s="1"/>
  <c r="AP246" i="16" s="1"/>
  <c r="AQ246" i="16" s="1"/>
  <c r="J257" i="16"/>
  <c r="K257" i="16" s="1"/>
  <c r="L257" i="16" s="1"/>
  <c r="M257" i="16" s="1"/>
  <c r="N257" i="16" s="1"/>
  <c r="O257" i="16" s="1"/>
  <c r="P257" i="16" s="1"/>
  <c r="Q257" i="16" s="1"/>
  <c r="R257" i="16" s="1"/>
  <c r="S257" i="16" s="1"/>
  <c r="T257" i="16" s="1"/>
  <c r="U257" i="16" s="1"/>
  <c r="V257" i="16" s="1"/>
  <c r="W257" i="16" s="1"/>
  <c r="X257" i="16" s="1"/>
  <c r="Y257" i="16" s="1"/>
  <c r="Z257" i="16" s="1"/>
  <c r="AA257" i="16" s="1"/>
  <c r="AB257" i="16" s="1"/>
  <c r="AC257" i="16" s="1"/>
  <c r="AD257" i="16" s="1"/>
  <c r="AE257" i="16" s="1"/>
  <c r="AF257" i="16" s="1"/>
  <c r="AG257" i="16" s="1"/>
  <c r="AH257" i="16" s="1"/>
  <c r="AI257" i="16" s="1"/>
  <c r="AJ257" i="16" s="1"/>
  <c r="AK257" i="16" s="1"/>
  <c r="AL257" i="16" s="1"/>
  <c r="AM257" i="16" s="1"/>
  <c r="AN257" i="16" s="1"/>
  <c r="AO257" i="16" s="1"/>
  <c r="AP257" i="16" s="1"/>
  <c r="AQ257" i="16" s="1"/>
  <c r="J315" i="16"/>
  <c r="K315" i="16" s="1"/>
  <c r="L315" i="16" s="1"/>
  <c r="M315" i="16" s="1"/>
  <c r="N315" i="16" s="1"/>
  <c r="O315" i="16" s="1"/>
  <c r="P315" i="16" s="1"/>
  <c r="Q315" i="16" s="1"/>
  <c r="R315" i="16" s="1"/>
  <c r="S315" i="16" s="1"/>
  <c r="T315" i="16" s="1"/>
  <c r="U315" i="16" s="1"/>
  <c r="V315" i="16" s="1"/>
  <c r="W315" i="16" s="1"/>
  <c r="X315" i="16" s="1"/>
  <c r="Y315" i="16" s="1"/>
  <c r="Z315" i="16" s="1"/>
  <c r="AA315" i="16" s="1"/>
  <c r="AB315" i="16" s="1"/>
  <c r="AC315" i="16" s="1"/>
  <c r="AD315" i="16" s="1"/>
  <c r="AE315" i="16" s="1"/>
  <c r="AF315" i="16" s="1"/>
  <c r="AG315" i="16" s="1"/>
  <c r="AH315" i="16" s="1"/>
  <c r="AI315" i="16" s="1"/>
  <c r="AJ315" i="16" s="1"/>
  <c r="AK315" i="16" s="1"/>
  <c r="AL315" i="16" s="1"/>
  <c r="AM315" i="16" s="1"/>
  <c r="AN315" i="16" s="1"/>
  <c r="AO315" i="16" s="1"/>
  <c r="AP315" i="16" s="1"/>
  <c r="AQ315" i="16" s="1"/>
  <c r="J286" i="16"/>
  <c r="K286" i="16" s="1"/>
  <c r="L286" i="16" s="1"/>
  <c r="M286" i="16" s="1"/>
  <c r="N286" i="16" s="1"/>
  <c r="O286" i="16" s="1"/>
  <c r="P286" i="16" s="1"/>
  <c r="Q286" i="16" s="1"/>
  <c r="R286" i="16" s="1"/>
  <c r="S286" i="16" s="1"/>
  <c r="T286" i="16" s="1"/>
  <c r="U286" i="16" s="1"/>
  <c r="V286" i="16" s="1"/>
  <c r="W286" i="16" s="1"/>
  <c r="X286" i="16" s="1"/>
  <c r="Y286" i="16" s="1"/>
  <c r="Z286" i="16" s="1"/>
  <c r="AA286" i="16" s="1"/>
  <c r="AB286" i="16" s="1"/>
  <c r="AC286" i="16" s="1"/>
  <c r="AD286" i="16" s="1"/>
  <c r="AE286" i="16" s="1"/>
  <c r="AF286" i="16" s="1"/>
  <c r="AG286" i="16" s="1"/>
  <c r="AH286" i="16" s="1"/>
  <c r="AI286" i="16" s="1"/>
  <c r="AJ286" i="16" s="1"/>
  <c r="AK286" i="16" s="1"/>
  <c r="AL286" i="16" s="1"/>
  <c r="AM286" i="16" s="1"/>
  <c r="AN286" i="16" s="1"/>
  <c r="AO286" i="16" s="1"/>
  <c r="AP286" i="16" s="1"/>
  <c r="AQ286" i="16" s="1"/>
  <c r="J331" i="16"/>
  <c r="K331" i="16" s="1"/>
  <c r="L331" i="16" s="1"/>
  <c r="M331" i="16" s="1"/>
  <c r="N331" i="16" s="1"/>
  <c r="O331" i="16" s="1"/>
  <c r="P331" i="16" s="1"/>
  <c r="Q331" i="16" s="1"/>
  <c r="R331" i="16" s="1"/>
  <c r="S331" i="16" s="1"/>
  <c r="T331" i="16" s="1"/>
  <c r="U331" i="16" s="1"/>
  <c r="V331" i="16" s="1"/>
  <c r="W331" i="16" s="1"/>
  <c r="X331" i="16" s="1"/>
  <c r="Y331" i="16" s="1"/>
  <c r="Z331" i="16" s="1"/>
  <c r="AA331" i="16" s="1"/>
  <c r="AB331" i="16" s="1"/>
  <c r="AC331" i="16" s="1"/>
  <c r="AD331" i="16" s="1"/>
  <c r="AE331" i="16" s="1"/>
  <c r="AF331" i="16" s="1"/>
  <c r="AG331" i="16" s="1"/>
  <c r="AH331" i="16" s="1"/>
  <c r="AI331" i="16" s="1"/>
  <c r="AJ331" i="16" s="1"/>
  <c r="AK331" i="16" s="1"/>
  <c r="AL331" i="16" s="1"/>
  <c r="AM331" i="16" s="1"/>
  <c r="AN331" i="16" s="1"/>
  <c r="AO331" i="16" s="1"/>
  <c r="AP331" i="16" s="1"/>
  <c r="AQ331" i="16" s="1"/>
  <c r="J282" i="16"/>
  <c r="K282" i="16" s="1"/>
  <c r="L282" i="16" s="1"/>
  <c r="M282" i="16" s="1"/>
  <c r="N282" i="16" s="1"/>
  <c r="O282" i="16" s="1"/>
  <c r="P282" i="16" s="1"/>
  <c r="Q282" i="16" s="1"/>
  <c r="R282" i="16" s="1"/>
  <c r="S282" i="16" s="1"/>
  <c r="T282" i="16" s="1"/>
  <c r="U282" i="16" s="1"/>
  <c r="V282" i="16" s="1"/>
  <c r="W282" i="16" s="1"/>
  <c r="X282" i="16" s="1"/>
  <c r="Y282" i="16" s="1"/>
  <c r="Z282" i="16" s="1"/>
  <c r="AA282" i="16" s="1"/>
  <c r="AB282" i="16" s="1"/>
  <c r="AC282" i="16" s="1"/>
  <c r="AD282" i="16" s="1"/>
  <c r="AE282" i="16" s="1"/>
  <c r="AF282" i="16" s="1"/>
  <c r="AG282" i="16" s="1"/>
  <c r="AH282" i="16" s="1"/>
  <c r="AI282" i="16" s="1"/>
  <c r="AJ282" i="16" s="1"/>
  <c r="AK282" i="16" s="1"/>
  <c r="AL282" i="16" s="1"/>
  <c r="AM282" i="16" s="1"/>
  <c r="AN282" i="16" s="1"/>
  <c r="AO282" i="16" s="1"/>
  <c r="AP282" i="16" s="1"/>
  <c r="AQ282" i="16" s="1"/>
  <c r="J260" i="16"/>
  <c r="K260" i="16" s="1"/>
  <c r="L260" i="16" s="1"/>
  <c r="M260" i="16" s="1"/>
  <c r="N260" i="16" s="1"/>
  <c r="O260" i="16" s="1"/>
  <c r="P260" i="16" s="1"/>
  <c r="Q260" i="16" s="1"/>
  <c r="R260" i="16" s="1"/>
  <c r="S260" i="16" s="1"/>
  <c r="T260" i="16" s="1"/>
  <c r="U260" i="16" s="1"/>
  <c r="V260" i="16" s="1"/>
  <c r="W260" i="16" s="1"/>
  <c r="X260" i="16" s="1"/>
  <c r="Y260" i="16" s="1"/>
  <c r="Z260" i="16" s="1"/>
  <c r="AA260" i="16" s="1"/>
  <c r="AB260" i="16" s="1"/>
  <c r="AC260" i="16" s="1"/>
  <c r="AD260" i="16" s="1"/>
  <c r="AE260" i="16" s="1"/>
  <c r="AF260" i="16" s="1"/>
  <c r="AG260" i="16" s="1"/>
  <c r="AH260" i="16" s="1"/>
  <c r="AI260" i="16" s="1"/>
  <c r="AJ260" i="16" s="1"/>
  <c r="AK260" i="16" s="1"/>
  <c r="AL260" i="16" s="1"/>
  <c r="AM260" i="16" s="1"/>
  <c r="AN260" i="16" s="1"/>
  <c r="AO260" i="16" s="1"/>
  <c r="AP260" i="16" s="1"/>
  <c r="AQ260" i="16" s="1"/>
  <c r="J306" i="16"/>
  <c r="K306" i="16" s="1"/>
  <c r="L306" i="16" s="1"/>
  <c r="M306" i="16" s="1"/>
  <c r="N306" i="16" s="1"/>
  <c r="O306" i="16" s="1"/>
  <c r="P306" i="16" s="1"/>
  <c r="Q306" i="16" s="1"/>
  <c r="R306" i="16" s="1"/>
  <c r="S306" i="16" s="1"/>
  <c r="T306" i="16" s="1"/>
  <c r="U306" i="16" s="1"/>
  <c r="V306" i="16" s="1"/>
  <c r="W306" i="16" s="1"/>
  <c r="X306" i="16" s="1"/>
  <c r="Y306" i="16" s="1"/>
  <c r="Z306" i="16" s="1"/>
  <c r="AA306" i="16" s="1"/>
  <c r="AB306" i="16" s="1"/>
  <c r="AC306" i="16" s="1"/>
  <c r="AD306" i="16" s="1"/>
  <c r="AE306" i="16" s="1"/>
  <c r="AF306" i="16" s="1"/>
  <c r="AG306" i="16" s="1"/>
  <c r="AH306" i="16" s="1"/>
  <c r="AI306" i="16" s="1"/>
  <c r="AJ306" i="16" s="1"/>
  <c r="AK306" i="16" s="1"/>
  <c r="AL306" i="16" s="1"/>
  <c r="AM306" i="16" s="1"/>
  <c r="AN306" i="16" s="1"/>
  <c r="AO306" i="16" s="1"/>
  <c r="AP306" i="16" s="1"/>
  <c r="AQ306" i="16" s="1"/>
  <c r="J340" i="16"/>
  <c r="K340" i="16" s="1"/>
  <c r="L340" i="16" s="1"/>
  <c r="M340" i="16" s="1"/>
  <c r="N340" i="16" s="1"/>
  <c r="O340" i="16" s="1"/>
  <c r="P340" i="16" s="1"/>
  <c r="Q340" i="16" s="1"/>
  <c r="R340" i="16" s="1"/>
  <c r="S340" i="16" s="1"/>
  <c r="T340" i="16" s="1"/>
  <c r="U340" i="16" s="1"/>
  <c r="V340" i="16" s="1"/>
  <c r="W340" i="16" s="1"/>
  <c r="X340" i="16" s="1"/>
  <c r="Y340" i="16" s="1"/>
  <c r="Z340" i="16" s="1"/>
  <c r="AA340" i="16" s="1"/>
  <c r="AB340" i="16" s="1"/>
  <c r="AC340" i="16" s="1"/>
  <c r="AD340" i="16" s="1"/>
  <c r="AE340" i="16" s="1"/>
  <c r="AF340" i="16" s="1"/>
  <c r="AG340" i="16" s="1"/>
  <c r="AH340" i="16" s="1"/>
  <c r="AI340" i="16" s="1"/>
  <c r="AJ340" i="16" s="1"/>
  <c r="AK340" i="16" s="1"/>
  <c r="AL340" i="16" s="1"/>
  <c r="AM340" i="16" s="1"/>
  <c r="AN340" i="16" s="1"/>
  <c r="AO340" i="16" s="1"/>
  <c r="AP340" i="16" s="1"/>
  <c r="AQ340" i="16" s="1"/>
  <c r="J294" i="16"/>
  <c r="K294" i="16" s="1"/>
  <c r="L294" i="16" s="1"/>
  <c r="M294" i="16" s="1"/>
  <c r="N294" i="16" s="1"/>
  <c r="O294" i="16" s="1"/>
  <c r="P294" i="16" s="1"/>
  <c r="Q294" i="16" s="1"/>
  <c r="R294" i="16" s="1"/>
  <c r="S294" i="16" s="1"/>
  <c r="T294" i="16" s="1"/>
  <c r="U294" i="16" s="1"/>
  <c r="V294" i="16" s="1"/>
  <c r="W294" i="16" s="1"/>
  <c r="X294" i="16" s="1"/>
  <c r="Y294" i="16" s="1"/>
  <c r="Z294" i="16" s="1"/>
  <c r="AA294" i="16" s="1"/>
  <c r="AB294" i="16" s="1"/>
  <c r="AC294" i="16" s="1"/>
  <c r="AD294" i="16" s="1"/>
  <c r="AE294" i="16" s="1"/>
  <c r="AF294" i="16" s="1"/>
  <c r="AG294" i="16" s="1"/>
  <c r="AH294" i="16" s="1"/>
  <c r="AI294" i="16" s="1"/>
  <c r="AJ294" i="16" s="1"/>
  <c r="AK294" i="16" s="1"/>
  <c r="AL294" i="16" s="1"/>
  <c r="AM294" i="16" s="1"/>
  <c r="AN294" i="16" s="1"/>
  <c r="AO294" i="16" s="1"/>
  <c r="AP294" i="16" s="1"/>
  <c r="AQ294" i="16" s="1"/>
  <c r="J316" i="16"/>
  <c r="K316" i="16" s="1"/>
  <c r="L316" i="16" s="1"/>
  <c r="M316" i="16" s="1"/>
  <c r="N316" i="16" s="1"/>
  <c r="O316" i="16" s="1"/>
  <c r="P316" i="16" s="1"/>
  <c r="Q316" i="16" s="1"/>
  <c r="R316" i="16" s="1"/>
  <c r="S316" i="16" s="1"/>
  <c r="T316" i="16" s="1"/>
  <c r="U316" i="16" s="1"/>
  <c r="V316" i="16" s="1"/>
  <c r="W316" i="16" s="1"/>
  <c r="X316" i="16" s="1"/>
  <c r="Y316" i="16" s="1"/>
  <c r="Z316" i="16" s="1"/>
  <c r="AA316" i="16" s="1"/>
  <c r="AB316" i="16" s="1"/>
  <c r="AC316" i="16" s="1"/>
  <c r="AD316" i="16" s="1"/>
  <c r="AE316" i="16" s="1"/>
  <c r="AF316" i="16" s="1"/>
  <c r="AG316" i="16" s="1"/>
  <c r="AH316" i="16" s="1"/>
  <c r="AI316" i="16" s="1"/>
  <c r="AJ316" i="16" s="1"/>
  <c r="AK316" i="16" s="1"/>
  <c r="AL316" i="16" s="1"/>
  <c r="AM316" i="16" s="1"/>
  <c r="AN316" i="16" s="1"/>
  <c r="AO316" i="16" s="1"/>
  <c r="AP316" i="16" s="1"/>
  <c r="AQ316" i="16" s="1"/>
  <c r="J330" i="16"/>
  <c r="K330" i="16" s="1"/>
  <c r="L330" i="16" s="1"/>
  <c r="M330" i="16" s="1"/>
  <c r="N330" i="16" s="1"/>
  <c r="O330" i="16" s="1"/>
  <c r="P330" i="16" s="1"/>
  <c r="Q330" i="16" s="1"/>
  <c r="R330" i="16" s="1"/>
  <c r="S330" i="16" s="1"/>
  <c r="T330" i="16" s="1"/>
  <c r="U330" i="16" s="1"/>
  <c r="V330" i="16" s="1"/>
  <c r="W330" i="16" s="1"/>
  <c r="X330" i="16" s="1"/>
  <c r="Y330" i="16" s="1"/>
  <c r="Z330" i="16" s="1"/>
  <c r="AA330" i="16" s="1"/>
  <c r="AB330" i="16" s="1"/>
  <c r="AC330" i="16" s="1"/>
  <c r="AD330" i="16" s="1"/>
  <c r="AE330" i="16" s="1"/>
  <c r="AF330" i="16" s="1"/>
  <c r="AG330" i="16" s="1"/>
  <c r="AH330" i="16" s="1"/>
  <c r="AI330" i="16" s="1"/>
  <c r="AJ330" i="16" s="1"/>
  <c r="AK330" i="16" s="1"/>
  <c r="AL330" i="16" s="1"/>
  <c r="AM330" i="16" s="1"/>
  <c r="AN330" i="16" s="1"/>
  <c r="AO330" i="16" s="1"/>
  <c r="AP330" i="16" s="1"/>
  <c r="AQ330" i="16" s="1"/>
  <c r="J320" i="16"/>
  <c r="K320" i="16" s="1"/>
  <c r="L320" i="16" s="1"/>
  <c r="M320" i="16" s="1"/>
  <c r="N320" i="16" s="1"/>
  <c r="O320" i="16" s="1"/>
  <c r="P320" i="16" s="1"/>
  <c r="Q320" i="16" s="1"/>
  <c r="R320" i="16" s="1"/>
  <c r="S320" i="16" s="1"/>
  <c r="T320" i="16" s="1"/>
  <c r="U320" i="16" s="1"/>
  <c r="V320" i="16" s="1"/>
  <c r="W320" i="16" s="1"/>
  <c r="X320" i="16" s="1"/>
  <c r="Y320" i="16" s="1"/>
  <c r="Z320" i="16" s="1"/>
  <c r="AA320" i="16" s="1"/>
  <c r="AB320" i="16" s="1"/>
  <c r="AC320" i="16" s="1"/>
  <c r="AD320" i="16" s="1"/>
  <c r="AE320" i="16" s="1"/>
  <c r="AF320" i="16" s="1"/>
  <c r="AG320" i="16" s="1"/>
  <c r="AH320" i="16" s="1"/>
  <c r="AI320" i="16" s="1"/>
  <c r="AJ320" i="16" s="1"/>
  <c r="AK320" i="16" s="1"/>
  <c r="AL320" i="16" s="1"/>
  <c r="AM320" i="16" s="1"/>
  <c r="AN320" i="16" s="1"/>
  <c r="AO320" i="16" s="1"/>
  <c r="AP320" i="16" s="1"/>
  <c r="AQ320" i="16" s="1"/>
  <c r="J382" i="16"/>
  <c r="K382" i="16" s="1"/>
  <c r="L382" i="16" s="1"/>
  <c r="M382" i="16" s="1"/>
  <c r="N382" i="16" s="1"/>
  <c r="O382" i="16" s="1"/>
  <c r="P382" i="16" s="1"/>
  <c r="Q382" i="16" s="1"/>
  <c r="R382" i="16" s="1"/>
  <c r="S382" i="16" s="1"/>
  <c r="T382" i="16" s="1"/>
  <c r="U382" i="16" s="1"/>
  <c r="V382" i="16" s="1"/>
  <c r="W382" i="16" s="1"/>
  <c r="X382" i="16" s="1"/>
  <c r="Y382" i="16" s="1"/>
  <c r="Z382" i="16" s="1"/>
  <c r="AA382" i="16" s="1"/>
  <c r="AB382" i="16" s="1"/>
  <c r="AC382" i="16" s="1"/>
  <c r="AD382" i="16" s="1"/>
  <c r="AE382" i="16" s="1"/>
  <c r="AF382" i="16" s="1"/>
  <c r="AG382" i="16" s="1"/>
  <c r="AH382" i="16" s="1"/>
  <c r="AI382" i="16" s="1"/>
  <c r="AJ382" i="16" s="1"/>
  <c r="AK382" i="16" s="1"/>
  <c r="AL382" i="16" s="1"/>
  <c r="AM382" i="16" s="1"/>
  <c r="AN382" i="16" s="1"/>
  <c r="AO382" i="16" s="1"/>
  <c r="AP382" i="16" s="1"/>
  <c r="AQ382" i="16" s="1"/>
  <c r="J327" i="16"/>
  <c r="K327" i="16" s="1"/>
  <c r="L327" i="16" s="1"/>
  <c r="M327" i="16" s="1"/>
  <c r="N327" i="16" s="1"/>
  <c r="O327" i="16" s="1"/>
  <c r="P327" i="16" s="1"/>
  <c r="Q327" i="16" s="1"/>
  <c r="R327" i="16" s="1"/>
  <c r="S327" i="16" s="1"/>
  <c r="T327" i="16" s="1"/>
  <c r="U327" i="16" s="1"/>
  <c r="V327" i="16" s="1"/>
  <c r="W327" i="16" s="1"/>
  <c r="X327" i="16" s="1"/>
  <c r="Y327" i="16" s="1"/>
  <c r="Z327" i="16" s="1"/>
  <c r="AA327" i="16" s="1"/>
  <c r="AB327" i="16" s="1"/>
  <c r="AC327" i="16" s="1"/>
  <c r="AD327" i="16" s="1"/>
  <c r="AE327" i="16" s="1"/>
  <c r="AF327" i="16" s="1"/>
  <c r="AG327" i="16" s="1"/>
  <c r="AH327" i="16" s="1"/>
  <c r="AI327" i="16" s="1"/>
  <c r="AJ327" i="16" s="1"/>
  <c r="AK327" i="16" s="1"/>
  <c r="AL327" i="16" s="1"/>
  <c r="AM327" i="16" s="1"/>
  <c r="AN327" i="16" s="1"/>
  <c r="AO327" i="16" s="1"/>
  <c r="AP327" i="16" s="1"/>
  <c r="AQ327" i="16" s="1"/>
  <c r="J372" i="16"/>
  <c r="K372" i="16" s="1"/>
  <c r="L372" i="16" s="1"/>
  <c r="M372" i="16" s="1"/>
  <c r="N372" i="16" s="1"/>
  <c r="O372" i="16" s="1"/>
  <c r="P372" i="16" s="1"/>
  <c r="Q372" i="16" s="1"/>
  <c r="R372" i="16" s="1"/>
  <c r="S372" i="16" s="1"/>
  <c r="T372" i="16" s="1"/>
  <c r="U372" i="16" s="1"/>
  <c r="V372" i="16" s="1"/>
  <c r="W372" i="16" s="1"/>
  <c r="X372" i="16" s="1"/>
  <c r="Y372" i="16" s="1"/>
  <c r="Z372" i="16" s="1"/>
  <c r="AA372" i="16" s="1"/>
  <c r="AB372" i="16" s="1"/>
  <c r="AC372" i="16" s="1"/>
  <c r="AD372" i="16" s="1"/>
  <c r="AE372" i="16" s="1"/>
  <c r="AF372" i="16" s="1"/>
  <c r="AG372" i="16" s="1"/>
  <c r="AH372" i="16" s="1"/>
  <c r="AI372" i="16" s="1"/>
  <c r="AJ372" i="16" s="1"/>
  <c r="AK372" i="16" s="1"/>
  <c r="AL372" i="16" s="1"/>
  <c r="AM372" i="16" s="1"/>
  <c r="AN372" i="16" s="1"/>
  <c r="AO372" i="16" s="1"/>
  <c r="AP372" i="16" s="1"/>
  <c r="AQ372" i="16" s="1"/>
  <c r="J381" i="16"/>
  <c r="K381" i="16" s="1"/>
  <c r="L381" i="16" s="1"/>
  <c r="M381" i="16" s="1"/>
  <c r="N381" i="16" s="1"/>
  <c r="O381" i="16" s="1"/>
  <c r="P381" i="16" s="1"/>
  <c r="Q381" i="16" s="1"/>
  <c r="R381" i="16" s="1"/>
  <c r="S381" i="16" s="1"/>
  <c r="T381" i="16" s="1"/>
  <c r="U381" i="16" s="1"/>
  <c r="V381" i="16" s="1"/>
  <c r="W381" i="16" s="1"/>
  <c r="X381" i="16" s="1"/>
  <c r="Y381" i="16" s="1"/>
  <c r="Z381" i="16" s="1"/>
  <c r="AA381" i="16" s="1"/>
  <c r="AB381" i="16" s="1"/>
  <c r="AC381" i="16" s="1"/>
  <c r="AD381" i="16" s="1"/>
  <c r="AE381" i="16" s="1"/>
  <c r="AF381" i="16" s="1"/>
  <c r="AG381" i="16" s="1"/>
  <c r="AH381" i="16" s="1"/>
  <c r="AI381" i="16" s="1"/>
  <c r="AJ381" i="16" s="1"/>
  <c r="AK381" i="16" s="1"/>
  <c r="AL381" i="16" s="1"/>
  <c r="AM381" i="16" s="1"/>
  <c r="AN381" i="16" s="1"/>
  <c r="AO381" i="16" s="1"/>
  <c r="AP381" i="16" s="1"/>
  <c r="AQ381" i="16" s="1"/>
  <c r="J368" i="16"/>
  <c r="K368" i="16" s="1"/>
  <c r="L368" i="16" s="1"/>
  <c r="M368" i="16" s="1"/>
  <c r="N368" i="16" s="1"/>
  <c r="O368" i="16" s="1"/>
  <c r="P368" i="16" s="1"/>
  <c r="Q368" i="16" s="1"/>
  <c r="R368" i="16" s="1"/>
  <c r="S368" i="16" s="1"/>
  <c r="T368" i="16" s="1"/>
  <c r="U368" i="16" s="1"/>
  <c r="V368" i="16" s="1"/>
  <c r="W368" i="16" s="1"/>
  <c r="X368" i="16" s="1"/>
  <c r="Y368" i="16" s="1"/>
  <c r="Z368" i="16" s="1"/>
  <c r="AA368" i="16" s="1"/>
  <c r="AB368" i="16" s="1"/>
  <c r="AC368" i="16" s="1"/>
  <c r="AD368" i="16" s="1"/>
  <c r="AE368" i="16" s="1"/>
  <c r="AF368" i="16" s="1"/>
  <c r="AG368" i="16" s="1"/>
  <c r="AH368" i="16" s="1"/>
  <c r="AI368" i="16" s="1"/>
  <c r="AJ368" i="16" s="1"/>
  <c r="AK368" i="16" s="1"/>
  <c r="AL368" i="16" s="1"/>
  <c r="AM368" i="16" s="1"/>
  <c r="AN368" i="16" s="1"/>
  <c r="AO368" i="16" s="1"/>
  <c r="AP368" i="16" s="1"/>
  <c r="AQ368" i="16" s="1"/>
  <c r="J271" i="16"/>
  <c r="K271" i="16" s="1"/>
  <c r="L271" i="16" s="1"/>
  <c r="M271" i="16" s="1"/>
  <c r="N271" i="16" s="1"/>
  <c r="O271" i="16" s="1"/>
  <c r="P271" i="16" s="1"/>
  <c r="Q271" i="16" s="1"/>
  <c r="R271" i="16" s="1"/>
  <c r="S271" i="16" s="1"/>
  <c r="T271" i="16" s="1"/>
  <c r="U271" i="16" s="1"/>
  <c r="V271" i="16" s="1"/>
  <c r="W271" i="16" s="1"/>
  <c r="X271" i="16" s="1"/>
  <c r="Y271" i="16" s="1"/>
  <c r="Z271" i="16" s="1"/>
  <c r="AA271" i="16" s="1"/>
  <c r="AB271" i="16" s="1"/>
  <c r="AC271" i="16" s="1"/>
  <c r="AD271" i="16" s="1"/>
  <c r="AE271" i="16" s="1"/>
  <c r="AF271" i="16" s="1"/>
  <c r="AG271" i="16" s="1"/>
  <c r="AH271" i="16" s="1"/>
  <c r="AI271" i="16" s="1"/>
  <c r="AJ271" i="16" s="1"/>
  <c r="AK271" i="16" s="1"/>
  <c r="AL271" i="16" s="1"/>
  <c r="AM271" i="16" s="1"/>
  <c r="AN271" i="16" s="1"/>
  <c r="AO271" i="16" s="1"/>
  <c r="AP271" i="16" s="1"/>
  <c r="AQ271" i="16" s="1"/>
  <c r="J369" i="16"/>
  <c r="K369" i="16" s="1"/>
  <c r="L369" i="16" s="1"/>
  <c r="M369" i="16" s="1"/>
  <c r="N369" i="16" s="1"/>
  <c r="O369" i="16" s="1"/>
  <c r="P369" i="16" s="1"/>
  <c r="Q369" i="16" s="1"/>
  <c r="R369" i="16" s="1"/>
  <c r="S369" i="16" s="1"/>
  <c r="T369" i="16" s="1"/>
  <c r="U369" i="16" s="1"/>
  <c r="V369" i="16" s="1"/>
  <c r="W369" i="16" s="1"/>
  <c r="X369" i="16" s="1"/>
  <c r="Y369" i="16" s="1"/>
  <c r="Z369" i="16" s="1"/>
  <c r="AA369" i="16" s="1"/>
  <c r="AB369" i="16" s="1"/>
  <c r="AC369" i="16" s="1"/>
  <c r="AD369" i="16" s="1"/>
  <c r="AE369" i="16" s="1"/>
  <c r="AF369" i="16" s="1"/>
  <c r="AG369" i="16" s="1"/>
  <c r="AH369" i="16" s="1"/>
  <c r="AI369" i="16" s="1"/>
  <c r="AJ369" i="16" s="1"/>
  <c r="AK369" i="16" s="1"/>
  <c r="AL369" i="16" s="1"/>
  <c r="AM369" i="16" s="1"/>
  <c r="AN369" i="16" s="1"/>
  <c r="AO369" i="16" s="1"/>
  <c r="AP369" i="16" s="1"/>
  <c r="AQ369" i="16" s="1"/>
  <c r="J276" i="16"/>
  <c r="K276" i="16" s="1"/>
  <c r="L276" i="16" s="1"/>
  <c r="M276" i="16" s="1"/>
  <c r="N276" i="16" s="1"/>
  <c r="O276" i="16" s="1"/>
  <c r="P276" i="16" s="1"/>
  <c r="Q276" i="16" s="1"/>
  <c r="R276" i="16" s="1"/>
  <c r="S276" i="16" s="1"/>
  <c r="T276" i="16" s="1"/>
  <c r="U276" i="16" s="1"/>
  <c r="V276" i="16" s="1"/>
  <c r="W276" i="16" s="1"/>
  <c r="X276" i="16" s="1"/>
  <c r="Y276" i="16" s="1"/>
  <c r="Z276" i="16" s="1"/>
  <c r="AA276" i="16" s="1"/>
  <c r="AB276" i="16" s="1"/>
  <c r="AC276" i="16" s="1"/>
  <c r="AD276" i="16" s="1"/>
  <c r="AE276" i="16" s="1"/>
  <c r="AF276" i="16" s="1"/>
  <c r="AG276" i="16" s="1"/>
  <c r="AH276" i="16" s="1"/>
  <c r="AI276" i="16" s="1"/>
  <c r="AJ276" i="16" s="1"/>
  <c r="AK276" i="16" s="1"/>
  <c r="AL276" i="16" s="1"/>
  <c r="AM276" i="16" s="1"/>
  <c r="AN276" i="16" s="1"/>
  <c r="AO276" i="16" s="1"/>
  <c r="AP276" i="16" s="1"/>
  <c r="AQ276" i="16" s="1"/>
  <c r="J334" i="16"/>
  <c r="K334" i="16" s="1"/>
  <c r="L334" i="16" s="1"/>
  <c r="M334" i="16" s="1"/>
  <c r="N334" i="16" s="1"/>
  <c r="O334" i="16" s="1"/>
  <c r="P334" i="16" s="1"/>
  <c r="Q334" i="16" s="1"/>
  <c r="R334" i="16" s="1"/>
  <c r="S334" i="16" s="1"/>
  <c r="T334" i="16" s="1"/>
  <c r="U334" i="16" s="1"/>
  <c r="V334" i="16" s="1"/>
  <c r="W334" i="16" s="1"/>
  <c r="X334" i="16" s="1"/>
  <c r="Y334" i="16" s="1"/>
  <c r="Z334" i="16" s="1"/>
  <c r="AA334" i="16" s="1"/>
  <c r="AB334" i="16" s="1"/>
  <c r="AC334" i="16" s="1"/>
  <c r="AD334" i="16" s="1"/>
  <c r="AE334" i="16" s="1"/>
  <c r="AF334" i="16" s="1"/>
  <c r="AG334" i="16" s="1"/>
  <c r="AH334" i="16" s="1"/>
  <c r="AI334" i="16" s="1"/>
  <c r="AJ334" i="16" s="1"/>
  <c r="AK334" i="16" s="1"/>
  <c r="AL334" i="16" s="1"/>
  <c r="AM334" i="16" s="1"/>
  <c r="AN334" i="16" s="1"/>
  <c r="AO334" i="16" s="1"/>
  <c r="AP334" i="16" s="1"/>
  <c r="AQ334" i="16" s="1"/>
  <c r="G17" i="12"/>
  <c r="F17" i="12"/>
  <c r="D17" i="12"/>
  <c r="F90" i="28" l="1"/>
  <c r="G90" i="28" s="1"/>
  <c r="G79" i="28"/>
  <c r="G54" i="28"/>
  <c r="F65" i="28"/>
  <c r="F39" i="16"/>
  <c r="F20" i="12"/>
  <c r="G20" i="12"/>
  <c r="F21" i="12"/>
  <c r="G21" i="12"/>
  <c r="F22" i="12"/>
  <c r="G22" i="12"/>
  <c r="F23" i="12"/>
  <c r="G23" i="12"/>
  <c r="D23" i="12"/>
  <c r="D22" i="12"/>
  <c r="D21" i="12"/>
  <c r="D20" i="12"/>
  <c r="G43" i="12"/>
  <c r="F43" i="12"/>
  <c r="D43" i="12"/>
  <c r="G42" i="12"/>
  <c r="F42" i="12"/>
  <c r="D42" i="12"/>
  <c r="G41" i="12"/>
  <c r="F41" i="12"/>
  <c r="D41" i="12"/>
  <c r="G40" i="12"/>
  <c r="F40" i="12"/>
  <c r="D40" i="12"/>
  <c r="G39" i="12"/>
  <c r="F39" i="12"/>
  <c r="D39" i="12"/>
  <c r="G38" i="12"/>
  <c r="F38" i="12"/>
  <c r="D38" i="12"/>
  <c r="G37" i="12"/>
  <c r="F37" i="12"/>
  <c r="D37" i="12"/>
  <c r="G36" i="12"/>
  <c r="F36" i="12"/>
  <c r="D36" i="12"/>
  <c r="G35" i="12"/>
  <c r="F35" i="12"/>
  <c r="D35" i="12"/>
  <c r="G34" i="12"/>
  <c r="F34" i="12"/>
  <c r="D34" i="12"/>
  <c r="G33" i="12"/>
  <c r="F33" i="12"/>
  <c r="D33" i="12"/>
  <c r="G32" i="12"/>
  <c r="F32" i="12"/>
  <c r="D32" i="12"/>
  <c r="G31" i="12"/>
  <c r="F31" i="12"/>
  <c r="D31" i="12"/>
  <c r="G30" i="12"/>
  <c r="F30" i="12"/>
  <c r="D30" i="12"/>
  <c r="G29" i="12"/>
  <c r="F29" i="12"/>
  <c r="D29" i="12"/>
  <c r="G28" i="12"/>
  <c r="F28" i="12"/>
  <c r="D28" i="12"/>
  <c r="G27" i="12"/>
  <c r="F27" i="12"/>
  <c r="D27" i="12"/>
  <c r="G26" i="12"/>
  <c r="F26" i="12"/>
  <c r="D26" i="12"/>
  <c r="G25" i="12"/>
  <c r="F25" i="12"/>
  <c r="D25" i="12"/>
  <c r="G24" i="12"/>
  <c r="F24" i="12"/>
  <c r="D24" i="12"/>
  <c r="G19" i="12"/>
  <c r="F19" i="12"/>
  <c r="D19" i="12"/>
  <c r="G18" i="12"/>
  <c r="F18" i="12"/>
  <c r="D18" i="12"/>
  <c r="G16" i="12"/>
  <c r="F16" i="12"/>
  <c r="D16" i="12"/>
  <c r="G15" i="12"/>
  <c r="F15" i="12"/>
  <c r="D15" i="12"/>
  <c r="G14" i="12"/>
  <c r="F14" i="12"/>
  <c r="D14" i="12"/>
  <c r="G13" i="12"/>
  <c r="F13" i="12"/>
  <c r="D13" i="12"/>
  <c r="G12" i="12"/>
  <c r="F12" i="12"/>
  <c r="D12" i="12"/>
  <c r="G11" i="12"/>
  <c r="F11" i="12"/>
  <c r="D11" i="12"/>
  <c r="G10" i="12"/>
  <c r="F10" i="12"/>
  <c r="D10" i="12"/>
  <c r="G9" i="12"/>
  <c r="F9" i="12"/>
  <c r="D9" i="12"/>
  <c r="G8" i="12"/>
  <c r="F8" i="12"/>
  <c r="D8" i="12"/>
  <c r="G7" i="12"/>
  <c r="F7" i="12"/>
  <c r="D7" i="12"/>
  <c r="G6" i="12"/>
  <c r="F6" i="12"/>
  <c r="D6" i="12"/>
  <c r="G5" i="12"/>
  <c r="F5" i="12"/>
  <c r="D5" i="12"/>
  <c r="G4" i="12"/>
  <c r="F4" i="12"/>
  <c r="D4" i="12"/>
  <c r="G3" i="12"/>
  <c r="F3" i="12"/>
  <c r="D3" i="12"/>
  <c r="G2" i="12"/>
  <c r="F2" i="12"/>
  <c r="D2" i="12"/>
  <c r="G65" i="28" l="1"/>
  <c r="F75" i="28"/>
  <c r="F40" i="16"/>
  <c r="F85" i="28" l="1"/>
  <c r="G85" i="28" s="1"/>
  <c r="G75" i="28"/>
  <c r="F41" i="16"/>
  <c r="F42" i="16" l="1"/>
  <c r="F43" i="16" l="1"/>
  <c r="F44" i="16" l="1"/>
  <c r="F45" i="16" l="1"/>
  <c r="F46" i="16" l="1"/>
  <c r="F47" i="16" l="1"/>
  <c r="F48" i="16" l="1"/>
  <c r="F49" i="16" l="1"/>
</calcChain>
</file>

<file path=xl/sharedStrings.xml><?xml version="1.0" encoding="utf-8"?>
<sst xmlns="http://schemas.openxmlformats.org/spreadsheetml/2006/main" count="5244" uniqueCount="657">
  <si>
    <t>Logsum Hours - Mandatory Tours - Workers &amp; Students</t>
  </si>
  <si>
    <t>lowInc</t>
  </si>
  <si>
    <t>medInc</t>
  </si>
  <si>
    <t>highInc</t>
  </si>
  <si>
    <t>veryHighInc</t>
  </si>
  <si>
    <t>Logsum Hours - NonMandatory Tours - All people</t>
  </si>
  <si>
    <t>Transit Fares ($2000)</t>
  </si>
  <si>
    <t>Auto Households - Bridge Tolls ($2000)</t>
  </si>
  <si>
    <t>Auto Households - Value Tolls ($2000)</t>
  </si>
  <si>
    <t>Auto (Person Hours)</t>
  </si>
  <si>
    <t>Truck (Computed VH)</t>
  </si>
  <si>
    <t>Non-Household</t>
  </si>
  <si>
    <t>Time - Truck (Computed VHT)</t>
  </si>
  <si>
    <t>Cost - Auto ($2000) - IX/EX</t>
  </si>
  <si>
    <t>Cost - Auto ($2000) - AirPax</t>
  </si>
  <si>
    <t>Cost - Truck ($2000) - Computed</t>
  </si>
  <si>
    <t>Time - Auto (PHT) - IX/EX</t>
  </si>
  <si>
    <t>Time - Auto (PHT) - AirPax</t>
  </si>
  <si>
    <t>Vehicle Ownership (Modeled)</t>
  </si>
  <si>
    <t>Total</t>
  </si>
  <si>
    <t>Transit Out-of-Vehicle (Hours)</t>
  </si>
  <si>
    <t>Walk</t>
  </si>
  <si>
    <t>Bike</t>
  </si>
  <si>
    <t>PM2.5 (tons)</t>
  </si>
  <si>
    <t>PM2.5 Tailpipe Gasoline</t>
  </si>
  <si>
    <t>PM2.5 Tailpipe Diesel</t>
  </si>
  <si>
    <t>PM2.5 Road Dust</t>
  </si>
  <si>
    <t>PM2.5 Brake &amp; Tire Wear</t>
  </si>
  <si>
    <t>CO2 (metric tons)</t>
  </si>
  <si>
    <t>CO2</t>
  </si>
  <si>
    <t>Other</t>
  </si>
  <si>
    <t>NOX (tons)</t>
  </si>
  <si>
    <t>SO2 (tons)</t>
  </si>
  <si>
    <t>VOC: Acetaldehyde (metric tons)</t>
  </si>
  <si>
    <t>VOC: Benzene (metric tons)</t>
  </si>
  <si>
    <t>VOC: 1,3-Butadiene (metric tons)</t>
  </si>
  <si>
    <t>VOC: Formaldehyde (metric tons)</t>
  </si>
  <si>
    <t>All other VOC (metric tons)</t>
  </si>
  <si>
    <t>Fatalies due to Collisions</t>
  </si>
  <si>
    <t>Motor Vehicle</t>
  </si>
  <si>
    <t>Injuries due to Collisions</t>
  </si>
  <si>
    <t>Property Damage Only (PDO) Collisions</t>
  </si>
  <si>
    <t>Property Damage</t>
  </si>
  <si>
    <t>Bike (20-64yrs cyclists)</t>
  </si>
  <si>
    <t>Walk (20-74yrs walkers)</t>
  </si>
  <si>
    <t>Transit (20-74yrs transit riders)</t>
  </si>
  <si>
    <t>Active Individuals (Morbidity)</t>
  </si>
  <si>
    <t>Activity: Est Deaths Averted (Mortality)</t>
  </si>
  <si>
    <t>Noise</t>
  </si>
  <si>
    <t>Auto VMT</t>
  </si>
  <si>
    <t>Truck VMT - Computed</t>
  </si>
  <si>
    <t>Auto time</t>
  </si>
  <si>
    <t>Truck time</t>
  </si>
  <si>
    <t>Auto reliability</t>
  </si>
  <si>
    <t>Truck reliability</t>
  </si>
  <si>
    <t>Vehicle ownership</t>
  </si>
  <si>
    <t>Transit oVTT</t>
  </si>
  <si>
    <t>Benefit type</t>
  </si>
  <si>
    <t>Accessibility Benefits</t>
  </si>
  <si>
    <t>Road - SOV</t>
  </si>
  <si>
    <t>Road - HOV/Express</t>
  </si>
  <si>
    <t>Operational - reduce auto</t>
  </si>
  <si>
    <t>Resilience</t>
  </si>
  <si>
    <t>Non-household - interregional auto time and cost</t>
  </si>
  <si>
    <t>All</t>
  </si>
  <si>
    <t>Non-household - airport auto time and cost</t>
  </si>
  <si>
    <t>Non-household - freight time and cost</t>
  </si>
  <si>
    <t>Travel Time Reliability</t>
  </si>
  <si>
    <t>Air pollutants</t>
  </si>
  <si>
    <t>Collisions</t>
  </si>
  <si>
    <t>Health</t>
  </si>
  <si>
    <t>Land Value</t>
  </si>
  <si>
    <t>Future</t>
  </si>
  <si>
    <t>Acetaldehyde</t>
  </si>
  <si>
    <t xml:space="preserve">Benzene </t>
  </si>
  <si>
    <t>1,3-Butadiene</t>
  </si>
  <si>
    <t>Formaldehyde</t>
  </si>
  <si>
    <t>All Other ROG</t>
  </si>
  <si>
    <t>Diesel PM2.5</t>
  </si>
  <si>
    <t>Direct PM2.5</t>
  </si>
  <si>
    <t>NOx</t>
  </si>
  <si>
    <t xml:space="preserve">SO2 </t>
  </si>
  <si>
    <t>VSL</t>
  </si>
  <si>
    <t>Injury</t>
  </si>
  <si>
    <t>PDO</t>
  </si>
  <si>
    <t>Morbidity</t>
  </si>
  <si>
    <t>Noise auto</t>
  </si>
  <si>
    <t>Noise truck</t>
  </si>
  <si>
    <t>project_id</t>
  </si>
  <si>
    <t>Vehicles - Bus</t>
  </si>
  <si>
    <t>Vehicles - Ferry</t>
  </si>
  <si>
    <t>transit</t>
  </si>
  <si>
    <t>asset_class</t>
  </si>
  <si>
    <t>Capital Cost (total 2019$)</t>
  </si>
  <si>
    <t>O&amp;M Cost (annual 2019$)</t>
  </si>
  <si>
    <t>Road - Infrastructure</t>
  </si>
  <si>
    <t>Road - Structures</t>
  </si>
  <si>
    <t>Road - Pavement</t>
  </si>
  <si>
    <t>Station (at-grade, aerial)</t>
  </si>
  <si>
    <t>Station (underground)</t>
  </si>
  <si>
    <t>Parking (multi-story)</t>
  </si>
  <si>
    <t>Maintenance Facility</t>
  </si>
  <si>
    <t>Vehicles - Commuter Rail</t>
  </si>
  <si>
    <t>Vehicles - Heavy Rail</t>
  </si>
  <si>
    <t>Vehicles - Light Rail</t>
  </si>
  <si>
    <t>crf_type</t>
  </si>
  <si>
    <t>annual_fatalities</t>
  </si>
  <si>
    <t>annual_injuries</t>
  </si>
  <si>
    <t>interchange</t>
  </si>
  <si>
    <t>crf</t>
  </si>
  <si>
    <t>aux lane</t>
  </si>
  <si>
    <t>grade sep</t>
  </si>
  <si>
    <t>design</t>
  </si>
  <si>
    <t>annual_fatalities_reduction</t>
  </si>
  <si>
    <t>annual_injuries_reduction</t>
  </si>
  <si>
    <t>CRF-based reduction in Collisions</t>
  </si>
  <si>
    <t>Fatalities</t>
  </si>
  <si>
    <t>Injuries</t>
  </si>
  <si>
    <t>Benefit Category 1</t>
  </si>
  <si>
    <t>Benefit Category 2</t>
  </si>
  <si>
    <t>Benefit Category 3</t>
  </si>
  <si>
    <t>Wetland</t>
  </si>
  <si>
    <t>Forestland</t>
  </si>
  <si>
    <t>Pasture</t>
  </si>
  <si>
    <t>Agricultural Land</t>
  </si>
  <si>
    <t>Accessibility Benefits (household-based) (with CEM)</t>
  </si>
  <si>
    <t>Accessibility Benefits (household-based) (no CEM)</t>
  </si>
  <si>
    <t>Accessibility Benefits (other)</t>
  </si>
  <si>
    <t>Adding Back Societal Transfers</t>
  </si>
  <si>
    <t>Travel Time Reliability (Non-Recurring Freeway Delay) (Hours)</t>
  </si>
  <si>
    <t>Natural Land</t>
  </si>
  <si>
    <t>Other Air Pollutants</t>
  </si>
  <si>
    <t>Other Transportation Benefits</t>
  </si>
  <si>
    <t>Environmental Benefits</t>
  </si>
  <si>
    <t>Safety Benefits</t>
  </si>
  <si>
    <t>Health Benefits</t>
  </si>
  <si>
    <t>Project Type</t>
  </si>
  <si>
    <t>RTFF</t>
  </si>
  <si>
    <t>CAG</t>
  </si>
  <si>
    <t>BTTF</t>
  </si>
  <si>
    <t>Accessibility Benefits (household-based)</t>
  </si>
  <si>
    <t>Transit Crowding (Hours)</t>
  </si>
  <si>
    <t>SF Muni</t>
  </si>
  <si>
    <t>Caltrain</t>
  </si>
  <si>
    <t>VTA LRT</t>
  </si>
  <si>
    <t>forestland (acres)</t>
  </si>
  <si>
    <t>pastureland (acres)</t>
  </si>
  <si>
    <t>wetland (acres)</t>
  </si>
  <si>
    <t>Pastureland</t>
  </si>
  <si>
    <t>Base</t>
  </si>
  <si>
    <t>All values in 2018$</t>
  </si>
  <si>
    <t>user input</t>
  </si>
  <si>
    <t>calculated</t>
  </si>
  <si>
    <t>agricultural land (acres)</t>
  </si>
  <si>
    <t>Years required to implement</t>
  </si>
  <si>
    <t>life (years)</t>
  </si>
  <si>
    <t>Natural Land (acres)</t>
  </si>
  <si>
    <t>Project ID</t>
  </si>
  <si>
    <t>Project Name</t>
  </si>
  <si>
    <t>Caltrain Electrification + Service Frequency Improvements</t>
  </si>
  <si>
    <t>County</t>
  </si>
  <si>
    <t>all</t>
  </si>
  <si>
    <t>Project Mode</t>
  </si>
  <si>
    <t>com</t>
  </si>
  <si>
    <t>base_dir</t>
  </si>
  <si>
    <t>Compare</t>
  </si>
  <si>
    <t>scenario-baseline</t>
  </si>
  <si>
    <t>Folder</t>
  </si>
  <si>
    <t>test_baseline_CG00</t>
  </si>
  <si>
    <t>not applicable</t>
  </si>
  <si>
    <t>road</t>
  </si>
  <si>
    <t>2050_TM125_PPA_CG_00</t>
  </si>
  <si>
    <t>2050_TM125_PPA_BF_00</t>
  </si>
  <si>
    <t>test_baseline_BF00</t>
  </si>
  <si>
    <t>2030_TM1.25_CleanAndGreen</t>
  </si>
  <si>
    <t>2030_TM125_FU1_PPA_CG_02</t>
  </si>
  <si>
    <t>2015_TM125_FU1_PPA_01</t>
  </si>
  <si>
    <t>2015_base</t>
  </si>
  <si>
    <t>Avg Minutes Active Transport per Person</t>
  </si>
  <si>
    <t>Activity: Est Proportion Deaths Averted</t>
  </si>
  <si>
    <t>2015 Base</t>
  </si>
  <si>
    <t>2050CAG</t>
  </si>
  <si>
    <t>2050 BTTF</t>
  </si>
  <si>
    <t>2050_TM125_PPA_RT_00</t>
  </si>
  <si>
    <t>test_baseline_RT00</t>
  </si>
  <si>
    <t>2050 RTFF</t>
  </si>
  <si>
    <t>2030_TM125_FU1_PPA_RT_01</t>
  </si>
  <si>
    <t>2030_TM125_FU1_PPA_BF_02</t>
  </si>
  <si>
    <t>2030_TM1.25_RTFF</t>
  </si>
  <si>
    <t>2030_TM1.25_BTTF</t>
  </si>
  <si>
    <t>2030BTTF FU</t>
  </si>
  <si>
    <t>2030CAG FU</t>
  </si>
  <si>
    <t>2030RTFF FU</t>
  </si>
  <si>
    <t>Proxies</t>
  </si>
  <si>
    <t>Base2015</t>
  </si>
  <si>
    <t>Base2030</t>
  </si>
  <si>
    <t>Base2050</t>
  </si>
  <si>
    <t>1101_RTFF</t>
  </si>
  <si>
    <t>2015_base_02</t>
  </si>
  <si>
    <t>2015_TM125_FU1_PPA_02</t>
  </si>
  <si>
    <t>Transit Crowding (Crowding Penalty Hours)</t>
  </si>
  <si>
    <t>BART (incl eBART)</t>
  </si>
  <si>
    <t>Paste from Cobra Ouput</t>
  </si>
  <si>
    <t>1102_CAG</t>
  </si>
  <si>
    <t>1102_BTTF</t>
  </si>
  <si>
    <t>1102_RTFF</t>
  </si>
  <si>
    <t>East Bay BRT</t>
  </si>
  <si>
    <t>Alameda</t>
  </si>
  <si>
    <t>loc</t>
  </si>
  <si>
    <t>default</t>
  </si>
  <si>
    <t>2050_TM125_PPA_CG_01</t>
  </si>
  <si>
    <t>2050_TM125_PPA_BF_01</t>
  </si>
  <si>
    <t>2050_TM125_PPA_RT_01</t>
  </si>
  <si>
    <t>2050_base01_CG</t>
  </si>
  <si>
    <t>2050_base01_BF</t>
  </si>
  <si>
    <t>2050_base01_RT</t>
  </si>
  <si>
    <t>2050_base00_RT</t>
  </si>
  <si>
    <t>2050_base00_BF</t>
  </si>
  <si>
    <t>2050_base00_CG</t>
  </si>
  <si>
    <t>test_baseline_CG01</t>
  </si>
  <si>
    <t>test_baseline_BF01</t>
  </si>
  <si>
    <t>test_baseline_RT01</t>
  </si>
  <si>
    <t>1103_CAG</t>
  </si>
  <si>
    <t>1103_BTTF</t>
  </si>
  <si>
    <t>1103_RTFF</t>
  </si>
  <si>
    <t>highway</t>
  </si>
  <si>
    <t>I-580 Express Lane</t>
  </si>
  <si>
    <t>AC Transit</t>
  </si>
  <si>
    <t>https://www.alamedactc.org/wp-content/uploads/2018/12/580_Express_Lanes_After_Study_FINAL.pdf</t>
  </si>
  <si>
    <t>WB</t>
  </si>
  <si>
    <t>New</t>
  </si>
  <si>
    <t>EB</t>
  </si>
  <si>
    <t>Convert</t>
  </si>
  <si>
    <t>https://www.mercurynews.com/2016/02/09/new-i-580-toll-lanes-fastrak-flex-required-for-all-drivers/</t>
  </si>
  <si>
    <t>https://www.bls.gov/regions/west/data/consumerpriceindex_sanfrancisco_table.pdf</t>
  </si>
  <si>
    <t>CPI-U</t>
  </si>
  <si>
    <t>Vehicle Ownership</t>
  </si>
  <si>
    <t>2050_TM150_PPA_CG_00</t>
  </si>
  <si>
    <t>2050_TM150_PPA_BF_00</t>
  </si>
  <si>
    <t>2050_TM150_PPA_RT_00</t>
  </si>
  <si>
    <t>2030_TM125_PPA_CG_00</t>
  </si>
  <si>
    <t>2030_TM125_PPA_RT_00</t>
  </si>
  <si>
    <t>2030_TM125_PPA_BF_00</t>
  </si>
  <si>
    <t>2030_TM125_RTFF</t>
  </si>
  <si>
    <t>2030_TM125_CAG</t>
  </si>
  <si>
    <t>2030_TM125_BTTF</t>
  </si>
  <si>
    <t>2030_baseline_RT</t>
  </si>
  <si>
    <t>2030_baseline_BF</t>
  </si>
  <si>
    <t>2030_baseline_CG</t>
  </si>
  <si>
    <t>CG</t>
  </si>
  <si>
    <t>RT</t>
  </si>
  <si>
    <t>BF</t>
  </si>
  <si>
    <t>Transit person hours</t>
  </si>
  <si>
    <t>Crossings 5 - Mid-Bay Crossing</t>
  </si>
  <si>
    <t>road - hov</t>
  </si>
  <si>
    <t>2050_TM151_PPA_RT_00</t>
  </si>
  <si>
    <t>2050_TM151_PPA_CG_00</t>
  </si>
  <si>
    <t>2050_TM151_PPA_BF_00</t>
  </si>
  <si>
    <t>2050_TM151_base00_RT</t>
  </si>
  <si>
    <t>2050_TM151_base00_CG</t>
  </si>
  <si>
    <t>2050_TM151_base00_BF</t>
  </si>
  <si>
    <t>Crossings 3 - BART New Markets</t>
  </si>
  <si>
    <t>hvy</t>
  </si>
  <si>
    <t>Crossings 6 - San Mateo Bridge Widening</t>
  </si>
  <si>
    <t>Crossings 2 - BART Mission St</t>
  </si>
  <si>
    <t>Crossings 4 - Regional Rail</t>
  </si>
  <si>
    <t>Crossings 1 - BART New Markets + Highway Crossing</t>
  </si>
  <si>
    <t>Crossings 7 - Regional Rail + BART New Markets</t>
  </si>
  <si>
    <t>1001_RTFF</t>
  </si>
  <si>
    <t>1001_CAG</t>
  </si>
  <si>
    <t>1001_BTTF</t>
  </si>
  <si>
    <t>1002_RTFF</t>
  </si>
  <si>
    <t>1002_BTTF</t>
  </si>
  <si>
    <t>1004_RTFF</t>
  </si>
  <si>
    <t>1004_BTTF</t>
  </si>
  <si>
    <t>1007_RTFF</t>
  </si>
  <si>
    <t>1007_CAG</t>
  </si>
  <si>
    <t>1007_BTTF</t>
  </si>
  <si>
    <t>2050_TM150_PPA_RT_00_1_Crossings5</t>
  </si>
  <si>
    <t>2050_TM150_PPA_CG_00_1_Crossings5</t>
  </si>
  <si>
    <t>2050_TM150_PPA_BF_00_1_Crossings5</t>
  </si>
  <si>
    <t>2050_TM151_PPA_RT_00_1_Crossings1</t>
  </si>
  <si>
    <t>2050_TM151_PPA_CG_00_1_Crossings1</t>
  </si>
  <si>
    <t>2050_TM151_PPA_BF_00_1_Crossings1</t>
  </si>
  <si>
    <t>2050_TM151_PPA_RT_00_1_Crossings2</t>
  </si>
  <si>
    <t>2050_TM151_PPA_BF_00_1_Crossings2</t>
  </si>
  <si>
    <t>2050_TM151_PPA_RT_00_1_Crossings4</t>
  </si>
  <si>
    <t>2050_TM151_PPA_BF_00_1_Crossings4</t>
  </si>
  <si>
    <t>2050_TM151_PPA_RT_00_1_Crossings7</t>
  </si>
  <si>
    <t>2050_TM151_PPA_CG_00_1_Crossings7</t>
  </si>
  <si>
    <t>2050_TM151_PPA_BF_00_1_Crossings7</t>
  </si>
  <si>
    <t>1_CaltrainMod</t>
  </si>
  <si>
    <t>2050_TM125_PPA_RT_00_1_CaltrainMod</t>
  </si>
  <si>
    <t>2050_TM125_PPA_CG_00_1_CaltrainMod</t>
  </si>
  <si>
    <t>2050_TM125_PPA_BF_00_1_CaltrainMod</t>
  </si>
  <si>
    <t>2_EastBayBRT</t>
  </si>
  <si>
    <t>2050_TM125_PPA_RT_01_2_EastBayBRT</t>
  </si>
  <si>
    <t>2050_TM125_PPA_CG_01_2_EastBayBRT</t>
  </si>
  <si>
    <t>2050_TM125_PPA_BF_01_2_EastBayBRT</t>
  </si>
  <si>
    <t>3_580EXP</t>
  </si>
  <si>
    <t>2050_TM150_PPA_RT_01_3_580EXP</t>
  </si>
  <si>
    <t>2050_TM150_PPA_CG_01_3_580EXP</t>
  </si>
  <si>
    <t>2050_TM150_PPA_BF_01_3_580EXP</t>
  </si>
  <si>
    <t>2050_TM125_PPA_RT_00_1_CaltrainMod_00</t>
  </si>
  <si>
    <t>1_Crossings5</t>
  </si>
  <si>
    <t>1_Crossings1</t>
  </si>
  <si>
    <t>1_Crossings2</t>
  </si>
  <si>
    <t>1_Crossings3</t>
  </si>
  <si>
    <t>1_Crossings4</t>
  </si>
  <si>
    <t>1_Crossings6</t>
  </si>
  <si>
    <t>1_Crossings7</t>
  </si>
  <si>
    <t>Foldername - Project</t>
  </si>
  <si>
    <t>Foldername - Future</t>
  </si>
  <si>
    <t>1105_RTFF</t>
  </si>
  <si>
    <t>1105_CAG</t>
  </si>
  <si>
    <t>1105_BTTF</t>
  </si>
  <si>
    <t>11011_CAG</t>
  </si>
  <si>
    <t>11011_RTFF</t>
  </si>
  <si>
    <t>11011_BTTF</t>
  </si>
  <si>
    <t>2050_TM151_PPA_RT_00_1_Crossings3_01</t>
  </si>
  <si>
    <t>Guideway (at-grade/aerial)</t>
  </si>
  <si>
    <t>Guideway (underground)</t>
  </si>
  <si>
    <t>Sitework</t>
  </si>
  <si>
    <t>Trackwork</t>
  </si>
  <si>
    <t>Roadway Technology</t>
  </si>
  <si>
    <t>Train Systems Technology</t>
  </si>
  <si>
    <t>Road - Underground</t>
  </si>
  <si>
    <t>ROW/Land Acquisition</t>
  </si>
  <si>
    <t>2050_TM151_PPA_CG_00_1_Crossings5_00</t>
  </si>
  <si>
    <t>2050_TM151_PPA_RT_00_1_Crossings5_00</t>
  </si>
  <si>
    <t>2050_TM151_PPA_BF_00_1_Crossings5_00</t>
  </si>
  <si>
    <t>2050_TM151_PPA_CG_00_1_Crossings2_00</t>
  </si>
  <si>
    <t>2050_TM151_PPA_RT_01</t>
  </si>
  <si>
    <t>2050_TM151_PPA_CG_01</t>
  </si>
  <si>
    <t>2050_TM151_PPA_BF_01</t>
  </si>
  <si>
    <t>2050_TM151_PPA_CG_01_1_Crossings3_00</t>
  </si>
  <si>
    <t>2050_TM151_PPA_BF_01_1_Crossings3_00</t>
  </si>
  <si>
    <t>2050_TM151_PPA_RT_01_1_Crossings3_00</t>
  </si>
  <si>
    <t>2050_TM151_PPA_CG_01_1_Crossings2_00</t>
  </si>
  <si>
    <t>2050_TM151_PPA_CG_00_1_Crossings4_00</t>
  </si>
  <si>
    <t>PPA ID</t>
  </si>
  <si>
    <t>Sponsor</t>
  </si>
  <si>
    <t>Draft List ID</t>
  </si>
  <si>
    <t>Costing ID</t>
  </si>
  <si>
    <t>Run Date</t>
  </si>
  <si>
    <t>Day</t>
  </si>
  <si>
    <t>ID</t>
  </si>
  <si>
    <t>https://mtc.ca.gov/sites/default/files/Draft_Project_List_March_2019.pdf</t>
  </si>
  <si>
    <t>AC Transit Local Service Frequency Increase</t>
  </si>
  <si>
    <t>Crossings</t>
  </si>
  <si>
    <t>Sonoma Countywide Service Frequency Increase</t>
  </si>
  <si>
    <t>SCTA</t>
  </si>
  <si>
    <t>Muni Forward + Service Frequency Increase</t>
  </si>
  <si>
    <t>SF</t>
  </si>
  <si>
    <t>Local Bus</t>
  </si>
  <si>
    <t>San Pablo BRT</t>
  </si>
  <si>
    <t>BRT</t>
  </si>
  <si>
    <t>Geary BRT (Phase 2)</t>
  </si>
  <si>
    <t>BART</t>
  </si>
  <si>
    <t>El Camino Real BRT</t>
  </si>
  <si>
    <t>VTA</t>
  </si>
  <si>
    <t>Commuter Rail</t>
  </si>
  <si>
    <t>BART Core Capacity</t>
  </si>
  <si>
    <t>Light Rail</t>
  </si>
  <si>
    <t>BART DMU to Brentwood</t>
  </si>
  <si>
    <t>CCTA</t>
  </si>
  <si>
    <t>Rail - Network wide</t>
  </si>
  <si>
    <t>BART to Silicon Valley (Phase 2)</t>
  </si>
  <si>
    <t>Ferry</t>
  </si>
  <si>
    <t>Caltrain Downtown Extension</t>
  </si>
  <si>
    <t>TJPA</t>
  </si>
  <si>
    <t>Active</t>
  </si>
  <si>
    <t>Caltrain PCBB 10tphpd</t>
  </si>
  <si>
    <t>Caltrain + HSR</t>
  </si>
  <si>
    <t>SMART to Cloverdale</t>
  </si>
  <si>
    <t>SMART</t>
  </si>
  <si>
    <t>Road - Pricing</t>
  </si>
  <si>
    <t>Downtown San Jose LRT Subway</t>
  </si>
  <si>
    <t>Road - Other</t>
  </si>
  <si>
    <t>San Jose Airport People Mover</t>
  </si>
  <si>
    <t>Vasona LRT (Phase 2)</t>
  </si>
  <si>
    <t>New modes/technologies</t>
  </si>
  <si>
    <t>Eastridge LRT Extension</t>
  </si>
  <si>
    <t>Operational, Network</t>
  </si>
  <si>
    <t>WETA Service Frequency Increase</t>
  </si>
  <si>
    <t>WETA</t>
  </si>
  <si>
    <t>Jury - projects</t>
  </si>
  <si>
    <t>WETA Ferry Network Expansion (Berkeley, Alameda Point, Redwood City, Mission Bay)</t>
  </si>
  <si>
    <t>Jury - strategies</t>
  </si>
  <si>
    <t>Regional Express Lanes (MTC + VTA + ACTC + US-101)</t>
  </si>
  <si>
    <t>MTC</t>
  </si>
  <si>
    <t>SR-239</t>
  </si>
  <si>
    <t>SR-152 Trade Corridor</t>
  </si>
  <si>
    <t>Downtown San Francisco Congestion Pricing</t>
  </si>
  <si>
    <t>Treasure Island Congestion Pricing</t>
  </si>
  <si>
    <t>I-680/SR-4 Interchange + Widening (Phases 3-5)</t>
  </si>
  <si>
    <t>SR-4 Operational Improvements</t>
  </si>
  <si>
    <t>SR-4 Widening (Brentwood to Discovery Bay)</t>
  </si>
  <si>
    <t>I-80/I-680/SR-12 Interchange + Widening (Phases 2B-7)</t>
  </si>
  <si>
    <t>STA</t>
  </si>
  <si>
    <t>Bay Bridge West Span Bike Path</t>
  </si>
  <si>
    <t>Bay Area Forward (Phase 1)</t>
  </si>
  <si>
    <t>Better Market Street</t>
  </si>
  <si>
    <t>AC Transit Transbay Service Frequency Increase</t>
  </si>
  <si>
    <t>AC Transit Rapid Network</t>
  </si>
  <si>
    <t>Alameda County BRT Network + CV Corridors</t>
  </si>
  <si>
    <t>ACTC</t>
  </si>
  <si>
    <t xml:space="preserve">I-680 BART </t>
  </si>
  <si>
    <t>Caltrans</t>
  </si>
  <si>
    <t>BART to Cupertino</t>
  </si>
  <si>
    <t>BART to Gilroy</t>
  </si>
  <si>
    <t>BART Gap Closure (Millbrae to Silicon Valley)</t>
  </si>
  <si>
    <t>Caltrain PCBB 12tphpd</t>
  </si>
  <si>
    <t>Caltrain PCBB 16tphpd</t>
  </si>
  <si>
    <t>VTA, City of San Jose</t>
  </si>
  <si>
    <t>SMART to Solano</t>
  </si>
  <si>
    <t>Dumbarton Rail (Redwood City to Union City)</t>
  </si>
  <si>
    <t>SamTrans + C/CAG</t>
  </si>
  <si>
    <t>ACE Rail Network and Service Expansion (including Dumbarton Rail)</t>
  </si>
  <si>
    <t>San Joaquin Regional Rail Commission</t>
  </si>
  <si>
    <t>Valley Link (Dublin to San Joaquin Valley)</t>
  </si>
  <si>
    <t>Valley Link</t>
  </si>
  <si>
    <t>Megaregional Rail Network + Resilience Project</t>
  </si>
  <si>
    <t>City of San Jose</t>
  </si>
  <si>
    <t>Muni Metro Southwest Subway</t>
  </si>
  <si>
    <t>SFCTA</t>
  </si>
  <si>
    <t>Muni Metro to South San Francisco</t>
  </si>
  <si>
    <t>City of South San Francisco</t>
  </si>
  <si>
    <t>Fremont-Newark LRT</t>
  </si>
  <si>
    <t>City of Newark</t>
  </si>
  <si>
    <t>SR-85 LRT</t>
  </si>
  <si>
    <t>City of Cupertino</t>
  </si>
  <si>
    <t>North San Jose LRT Subway</t>
  </si>
  <si>
    <t>VTA LRT Systemwide Grade Separation</t>
  </si>
  <si>
    <t>VTA LRT Systemwide Grade Separation and Network Expansion</t>
  </si>
  <si>
    <t>City of San Jose and VTA</t>
  </si>
  <si>
    <t>SR-37 Widening + Resilience</t>
  </si>
  <si>
    <t>SR-12 Widening</t>
  </si>
  <si>
    <t>I-80 Busway + BART to Hercules</t>
  </si>
  <si>
    <t>I-680 Corridor Improvements (BRT, Express Bus Shared AVs, Gondolas) 2</t>
  </si>
  <si>
    <t>I-580/I-680 Corridor Enhancements + Express Bus on I-680</t>
  </si>
  <si>
    <t>San Francisco Freeway GP-to-HOT Lane Conversions</t>
  </si>
  <si>
    <t>Richmond-San Rafael Bridge Replacement</t>
  </si>
  <si>
    <t>Webster/Posey Tube Replacements</t>
  </si>
  <si>
    <t>SR-87 Tunnel</t>
  </si>
  <si>
    <t>Oakland/Alameda Gondola Network</t>
  </si>
  <si>
    <t>City of Oakland</t>
  </si>
  <si>
    <t>Contra Costa AV Shuttle Program</t>
  </si>
  <si>
    <t>Mountain View AV Network</t>
  </si>
  <si>
    <t>City of Mountain View</t>
  </si>
  <si>
    <t>Cupertino-Mountain View-San Jose Elevated Maglev Rail Loop</t>
  </si>
  <si>
    <t>Optimized Express Lane Network + Regional Express Bus Network</t>
  </si>
  <si>
    <t>Jury Finalist</t>
  </si>
  <si>
    <t>Bus Rapid Transit (BRT) on All Bridges</t>
  </si>
  <si>
    <t>SMART to Richmond via New Richmond-San Rafael Bridge</t>
  </si>
  <si>
    <t>I-80 Corridor Overhaul</t>
  </si>
  <si>
    <t>Regional Bicycle Superhighway Network</t>
  </si>
  <si>
    <t>VTA LRT Systemwide Grade Separation and Full Automation</t>
  </si>
  <si>
    <t>48x</t>
  </si>
  <si>
    <t>Bay Trail Completion</t>
  </si>
  <si>
    <t>Integrated Transit Fare System</t>
  </si>
  <si>
    <t>Free Transit</t>
  </si>
  <si>
    <t>Higher-Occupancy HOV Lanes</t>
  </si>
  <si>
    <t>Demand-Based Tolls on All Highways</t>
  </si>
  <si>
    <t>Reversible Lanes on Congested Bridges and Freeways</t>
  </si>
  <si>
    <t>Freight Delivery Timing Regulation</t>
  </si>
  <si>
    <t>BART Caldecott Tunnel Resilience Project</t>
  </si>
  <si>
    <t>I-580/US-101 Marin Resilience Project</t>
  </si>
  <si>
    <t>US-101 Peninsula Resilience Project</t>
  </si>
  <si>
    <t>SR-237 Resilience Project</t>
  </si>
  <si>
    <t>Dumbarton Bridge Resilience Project</t>
  </si>
  <si>
    <t>I-880 Resilience Project</t>
  </si>
  <si>
    <t>VTA LRT Resilience Project</t>
  </si>
  <si>
    <t>n/a</t>
  </si>
  <si>
    <t>Baseline 2030</t>
  </si>
  <si>
    <t>Baseline 2040</t>
  </si>
  <si>
    <t>2050_TM151_PPA_BF_01_1_Crossings3_01</t>
  </si>
  <si>
    <t>2050_TM151_PPA_BF_00_1_Crossings3_01</t>
  </si>
  <si>
    <t>2050_TM151_PPA_CG_00_1_Crossings6_00</t>
  </si>
  <si>
    <t>2050_TM151_PPA_BF_00_1_Crossings6_00</t>
  </si>
  <si>
    <t>2050_TM151_PPA_RT_00_1_Crossings6_00</t>
  </si>
  <si>
    <t>2050_TM151_PPA_CG_00_1_Crossings3_01</t>
  </si>
  <si>
    <t>2050_TM151_base01_CG</t>
  </si>
  <si>
    <t>2050_TM151_base01_BF</t>
  </si>
  <si>
    <t>2050_TM151_base01_RT</t>
  </si>
  <si>
    <t>Baseline 00</t>
  </si>
  <si>
    <t>Baseline 01</t>
  </si>
  <si>
    <t>2050_TM151_PPA_CG_01_1_Crossings3_01</t>
  </si>
  <si>
    <t>2050_TM151_PPA_RT_01_1_Crossings4_00</t>
  </si>
  <si>
    <t>1004_05_CAG</t>
  </si>
  <si>
    <t>2050_TM151_PPA_CG_01_1_Crossings4_05</t>
  </si>
  <si>
    <t>2050_TM151_PPA_CG_01_1_Crossings4_01</t>
  </si>
  <si>
    <t>2050_TM151_PPA_BF_01_1_Crossings4_01</t>
  </si>
  <si>
    <t>Crossings 4 - Regional Rail_$2basefare</t>
  </si>
  <si>
    <t>2050_TM151_PPA_CG_01_1_Crossings3_02</t>
  </si>
  <si>
    <t>2050_TM151_PPA_RT_01_1_Crossings3_01</t>
  </si>
  <si>
    <t>2050_TM151_PPA_CG_01_1_Crossings3_03</t>
  </si>
  <si>
    <t>2050_TM151_PPA_BF_01_1_Crossings3_02</t>
  </si>
  <si>
    <t>2050_TM151_PPA_BF_01_1_Crossings4_05</t>
  </si>
  <si>
    <t>2050_TM151_PPA_BF_01_1_Crossings1_02</t>
  </si>
  <si>
    <t>2050_TM151_PPA_CG_01_1_Crossings1_02</t>
  </si>
  <si>
    <t>2050_TM151_PPA_RT_01_1_Crossings1_02</t>
  </si>
  <si>
    <t>2050_TM151_PPA_BF_02</t>
  </si>
  <si>
    <t>2050_TM151_PPA_RT_02</t>
  </si>
  <si>
    <t>2050_TM151_PPA_CG_02</t>
  </si>
  <si>
    <t>2050_TM151_base02_RT</t>
  </si>
  <si>
    <t>2050_TM151_base02_CG</t>
  </si>
  <si>
    <t>2050_TM151_base02_BF</t>
  </si>
  <si>
    <t>Baseline 02</t>
  </si>
  <si>
    <t>2050_TM151_PPA_RT_01_1_Crossings6_00</t>
  </si>
  <si>
    <t>2050_TM151_PPA_CG_01_1_Crossings6_00</t>
  </si>
  <si>
    <t>2050_TM151_PPA_BF_01_1_Crossings6_01</t>
  </si>
  <si>
    <t>2050_TM151_PPA_BF_01_1_Crossings4_02</t>
  </si>
  <si>
    <t>2050_TM151_PPA_RT_01_1_Crossings4_05</t>
  </si>
  <si>
    <t>Inflation rate 2000 - 2019</t>
  </si>
  <si>
    <t>2050_TM151_PPA_RT_01_1_Crossings4_02</t>
  </si>
  <si>
    <t>2050_TM151_PPA_RT_02_1_Crossings3_01</t>
  </si>
  <si>
    <t>2050_TM151_PPA_BF_02_1_Crossings3_02</t>
  </si>
  <si>
    <t>2050_TM151_PPA_RT_02_1_Crossings2_01</t>
  </si>
  <si>
    <t>2050_TM151_PPA_BF_02_1_Crossings2_01</t>
  </si>
  <si>
    <t>2050_TM151_PPA_RT_02_1_Crossings1_03</t>
  </si>
  <si>
    <t>2050_TM151_PPA_CG_02_1_Crossings1_02</t>
  </si>
  <si>
    <t>2050_TM151_PPA_BF_02_1_Crossings1_02</t>
  </si>
  <si>
    <t>2050_TM151_PPA_RT_02_1_Crossings7_01</t>
  </si>
  <si>
    <t>2050_TM151_PPA_CG_02_1_Crossings7_01</t>
  </si>
  <si>
    <t>2050_TM151_PPA_RT_01_1_Crossings5_00</t>
  </si>
  <si>
    <t>2050_TM151_PPA_CG_01_1_Crossings5_00</t>
  </si>
  <si>
    <t>2050_TM151_PPA_BF_01_1_Crossings5_00</t>
  </si>
  <si>
    <t>hov_exp</t>
  </si>
  <si>
    <t>http://www.caltrain.com/Assets/__Agendas+and+Minutes/JPB/CAC/Presentations/2018/Rail+Safety+$!26+Suicide+Prevention+presentation.pdf</t>
  </si>
  <si>
    <t>Page 10</t>
  </si>
  <si>
    <t>Caltrain corridor</t>
  </si>
  <si>
    <t>2050_TM151_PPA_CG_02_1_Crossings3_03</t>
  </si>
  <si>
    <t>meets</t>
  </si>
  <si>
    <t>does_not_support</t>
  </si>
  <si>
    <t>affordable</t>
  </si>
  <si>
    <t>connected</t>
  </si>
  <si>
    <t>diverse</t>
  </si>
  <si>
    <t>healthy</t>
  </si>
  <si>
    <t>vibrant</t>
  </si>
  <si>
    <t>21021_El_Camino_Real_BRT_test</t>
  </si>
  <si>
    <t>2303_Caltrain_16tph</t>
  </si>
  <si>
    <t>2302_Caltrain_12tph</t>
  </si>
  <si>
    <t>2050_TM151_PPA_RT_04</t>
  </si>
  <si>
    <t>2050_TM151_PPA_CG_04</t>
  </si>
  <si>
    <t>2050_TM151_PPA_BF_04</t>
  </si>
  <si>
    <t>Baseline 04</t>
  </si>
  <si>
    <t>2050_TM151_base04_RT</t>
  </si>
  <si>
    <t>2050_TM151_base04_CG</t>
  </si>
  <si>
    <t>2050_TM151_base04_BF</t>
  </si>
  <si>
    <t>2601_WETA_NetExpansion</t>
  </si>
  <si>
    <t>lrf</t>
  </si>
  <si>
    <t>2050_TM151_PPA_RT_01_1_Crossings5_01</t>
  </si>
  <si>
    <t>2050_TM151_PPA_CG_01_1_Crossings5_01</t>
  </si>
  <si>
    <t>2050_TM151_PPA_BF_01_1_Crossings5_01</t>
  </si>
  <si>
    <t>2201_BART_CoreCap_TEST</t>
  </si>
  <si>
    <t>2050_TM151_PPA_RT_02_1_Crossings1_04</t>
  </si>
  <si>
    <t>2050_TM151_PPA_CG_02_1_Crossings1_03</t>
  </si>
  <si>
    <t>2050_TM151_PPA_BF_02_1_Crossings1_03</t>
  </si>
  <si>
    <t>1_Crossings8</t>
  </si>
  <si>
    <t>Crossings 8 - Southern Crossing Bridge</t>
  </si>
  <si>
    <t>2050_TM151_PPA_BF_02_1_Crossings8_00</t>
  </si>
  <si>
    <t>2301_Caltrain_10tph</t>
  </si>
  <si>
    <t>2050_TM151_PPA_CG_02_1_Crossings2_01</t>
  </si>
  <si>
    <t>2050_TM151_PPA_RT_02_1_Crossings4_00</t>
  </si>
  <si>
    <t>2050_TM151_PPA_CG_02_1_Crossings4_00</t>
  </si>
  <si>
    <t>2050_TM151_PPA_BF_02_1_Crossings4_00</t>
  </si>
  <si>
    <t>2050_TM151_PPA_RT_02_1_Crossings4_06</t>
  </si>
  <si>
    <t>2050_TM151_PPA_BF_02_1_Crossings4_06</t>
  </si>
  <si>
    <t>2050_TM151_PPA_CG_02_1_Crossings4_06</t>
  </si>
  <si>
    <t>2050_TM151_PPA_RT_02_1_Crossings5_00</t>
  </si>
  <si>
    <t>2050_TM151_PPA_CG_02_1_Crossings5_00</t>
  </si>
  <si>
    <t>2050_TM151_PPA_BF_02_1_Crossings5_00</t>
  </si>
  <si>
    <t>2050_TM151_PPA_RT_02_1_Crossings6_00</t>
  </si>
  <si>
    <t>2050_TM151_PPA_CG_02_1_Crossings6_00</t>
  </si>
  <si>
    <t>2050_TM151_PPA_BF_02_1_Crossings6_00</t>
  </si>
  <si>
    <t>2050_TM151_PPA_BF_02_1_Crossings7_03</t>
  </si>
  <si>
    <t>2050_TM151_PPA_CG_02_1_Crossings8_01</t>
  </si>
  <si>
    <t>2050_TM151_PPA_RT_05</t>
  </si>
  <si>
    <t>2050_TM151_PPA_CG_05</t>
  </si>
  <si>
    <t>2050_TM151_PPA_BF_05</t>
  </si>
  <si>
    <t>Baseline 05</t>
  </si>
  <si>
    <t>2050_TM151_base05_RT</t>
  </si>
  <si>
    <t>2050_TM151_base05_CG</t>
  </si>
  <si>
    <t>2050_TM151_base05_BF</t>
  </si>
  <si>
    <t>2205_BARTtoSV_Phase2</t>
  </si>
  <si>
    <t>2050_TM151_PPA_CG_02_1_Crossings2_02</t>
  </si>
  <si>
    <t>2050_TM151_PPA_CG_09</t>
  </si>
  <si>
    <t>Baseline 02_64bit</t>
  </si>
  <si>
    <t>2050_TM151_base02_CG_64bit</t>
  </si>
  <si>
    <t>2050_TM151_PPA_CG_09_1_Crossings2_09</t>
  </si>
  <si>
    <t>3103_SR4_Widen</t>
  </si>
  <si>
    <t>3102_SR4_Op</t>
  </si>
  <si>
    <t>2202_BART_DMU_Brentwood</t>
  </si>
  <si>
    <t>Iteration</t>
  </si>
  <si>
    <t>05</t>
  </si>
  <si>
    <t>00</t>
  </si>
  <si>
    <t>2050_TM151_PPA</t>
  </si>
  <si>
    <t>Region</t>
  </si>
  <si>
    <t>active</t>
  </si>
  <si>
    <t>bus</t>
  </si>
  <si>
    <t>various</t>
  </si>
  <si>
    <t>sf</t>
  </si>
  <si>
    <t>son</t>
  </si>
  <si>
    <t>ala</t>
  </si>
  <si>
    <t>cc</t>
  </si>
  <si>
    <t>scl</t>
  </si>
  <si>
    <t>sol</t>
  </si>
  <si>
    <t>sm</t>
  </si>
  <si>
    <t>mar</t>
  </si>
  <si>
    <t>west bay</t>
  </si>
  <si>
    <t>north bay</t>
  </si>
  <si>
    <t>south bay</t>
  </si>
  <si>
    <t>east bay</t>
  </si>
  <si>
    <t>transbay</t>
  </si>
  <si>
    <t>04</t>
  </si>
  <si>
    <t>02</t>
  </si>
  <si>
    <t>09</t>
  </si>
  <si>
    <t>01</t>
  </si>
  <si>
    <t>03</t>
  </si>
  <si>
    <t>06</t>
  </si>
  <si>
    <t>Years to Implement</t>
  </si>
  <si>
    <t>Construction</t>
  </si>
  <si>
    <t>Operation</t>
  </si>
  <si>
    <t>Cap Cost</t>
  </si>
  <si>
    <t>Op Cost</t>
  </si>
  <si>
    <t>Base Model</t>
  </si>
  <si>
    <t>Base ID</t>
  </si>
  <si>
    <t>2101_Geary_BRT_Phase2</t>
  </si>
  <si>
    <t>2102_ElCaminoReal_BRT</t>
  </si>
  <si>
    <t>2402_SJC_People_Mover</t>
  </si>
  <si>
    <t>2403_Vasona_LRT_Phase2</t>
  </si>
  <si>
    <t>Future Run</t>
  </si>
  <si>
    <t>Default</t>
  </si>
  <si>
    <t>test</t>
  </si>
  <si>
    <t>2201_BART_CoreCap</t>
  </si>
  <si>
    <t>Full Name</t>
  </si>
  <si>
    <t>2050_TM151_PPA_RT_06</t>
  </si>
  <si>
    <t>2050_TM151_PPA_CG_06</t>
  </si>
  <si>
    <t>2050_TM151_PPA_BF_06</t>
  </si>
  <si>
    <t>2050_TM151_base06_RT</t>
  </si>
  <si>
    <t>2050_TM151_base06_CG</t>
  </si>
  <si>
    <t>2050_TM151_base06_BF</t>
  </si>
  <si>
    <t>Baseline 06</t>
  </si>
  <si>
    <t>2100_SanPablo_BRT</t>
  </si>
  <si>
    <t>2101_GearyBRT_Phase2</t>
  </si>
  <si>
    <t>3100_SR_239</t>
  </si>
  <si>
    <t>2300_CaltrainDTX</t>
  </si>
  <si>
    <t>2050_TM151_PPA_RT_02_1_Crossings8_01</t>
  </si>
  <si>
    <t>2050_TM151_PPA_RT_07</t>
  </si>
  <si>
    <t>Baseline 07</t>
  </si>
  <si>
    <t>2050_TM151_base07_RT</t>
  </si>
  <si>
    <t>07</t>
  </si>
  <si>
    <t>2050_TM151_PPA_CG_07</t>
  </si>
  <si>
    <t>2050_TM151_PPA_BF_07</t>
  </si>
  <si>
    <t>2050_TM151_base07_CG</t>
  </si>
  <si>
    <t>2050_TM151_base07_BF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</si>
</sst>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&quot;$&quot;#,##0"/>
    <numFmt numFmtId="165" formatCode="#,##0.000"/>
    <numFmt numFmtId="166" formatCode="0.000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Trebuchet MS"/>
      <family val="2"/>
    </font>
    <font>
      <sz val="10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C5D9F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1F497D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94">
    <xf numFmtId="0" fontId="0" fillId="0" borderId="0" xfId="0"/>
    <xf numFmtId="0" fontId="1" fillId="2" borderId="0" xfId="0" applyFont="1" applyFill="1"/>
    <xf numFmtId="0" fontId="1" fillId="3" borderId="0" xfId="0" applyFont="1" applyFill="1" applyAlignment="1">
      <alignment horizontal="left" indent="1"/>
    </xf>
    <xf numFmtId="0" fontId="0" fillId="0" borderId="0" xfId="0" applyAlignment="1">
      <alignment horizontal="left" indent="2"/>
    </xf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0" fillId="0" borderId="2" xfId="0" applyBorder="1"/>
    <xf numFmtId="2" fontId="0" fillId="0" borderId="4" xfId="0" applyNumberFormat="1" applyBorder="1"/>
    <xf numFmtId="2" fontId="0" fillId="0" borderId="3" xfId="0" applyNumberFormat="1" applyBorder="1"/>
    <xf numFmtId="2" fontId="0" fillId="0" borderId="0" xfId="0" applyNumberFormat="1"/>
    <xf numFmtId="0" fontId="1" fillId="4" borderId="5" xfId="0" applyFont="1" applyFill="1" applyBorder="1"/>
    <xf numFmtId="0" fontId="0" fillId="5" borderId="3" xfId="0" applyFill="1" applyBorder="1"/>
    <xf numFmtId="2" fontId="0" fillId="4" borderId="5" xfId="0" applyNumberFormat="1" applyFill="1" applyBorder="1"/>
    <xf numFmtId="0" fontId="0" fillId="5" borderId="5" xfId="0" applyFill="1" applyBorder="1"/>
    <xf numFmtId="0" fontId="0" fillId="6" borderId="5" xfId="0" applyFill="1" applyBorder="1"/>
    <xf numFmtId="2" fontId="0" fillId="4" borderId="3" xfId="0" applyNumberFormat="1" applyFill="1" applyBorder="1"/>
    <xf numFmtId="0" fontId="1" fillId="0" borderId="0" xfId="0" applyFont="1" applyAlignment="1">
      <alignment wrapText="1"/>
    </xf>
    <xf numFmtId="0" fontId="0" fillId="0" borderId="0" xfId="0" applyFont="1"/>
    <xf numFmtId="164" fontId="0" fillId="0" borderId="0" xfId="0" applyNumberFormat="1"/>
    <xf numFmtId="0" fontId="4" fillId="7" borderId="0" xfId="0" applyFont="1" applyFill="1" applyAlignment="1">
      <alignment horizontal="center" wrapText="1"/>
    </xf>
    <xf numFmtId="0" fontId="0" fillId="5" borderId="0" xfId="0" applyFill="1" applyBorder="1"/>
    <xf numFmtId="0" fontId="0" fillId="6" borderId="0" xfId="0" applyFill="1" applyBorder="1"/>
    <xf numFmtId="0" fontId="0" fillId="8" borderId="0" xfId="0" applyFill="1" applyBorder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1" fillId="12" borderId="0" xfId="0" applyFont="1" applyFill="1"/>
    <xf numFmtId="0" fontId="0" fillId="9" borderId="0" xfId="0" applyFill="1"/>
    <xf numFmtId="0" fontId="2" fillId="10" borderId="0" xfId="0" applyFont="1" applyFill="1" applyAlignment="1">
      <alignment horizontal="center" wrapText="1"/>
    </xf>
    <xf numFmtId="0" fontId="3" fillId="12" borderId="0" xfId="0" applyFont="1" applyFill="1"/>
    <xf numFmtId="0" fontId="1" fillId="11" borderId="0" xfId="0" applyFont="1" applyFill="1" applyAlignment="1">
      <alignment horizontal="center" wrapText="1"/>
    </xf>
    <xf numFmtId="3" fontId="0" fillId="14" borderId="0" xfId="0" applyNumberFormat="1" applyFill="1"/>
    <xf numFmtId="3" fontId="0" fillId="0" borderId="0" xfId="0" applyNumberFormat="1"/>
    <xf numFmtId="165" fontId="0" fillId="14" borderId="0" xfId="0" applyNumberFormat="1" applyFill="1"/>
    <xf numFmtId="165" fontId="0" fillId="0" borderId="0" xfId="0" applyNumberFormat="1"/>
    <xf numFmtId="0" fontId="1" fillId="15" borderId="0" xfId="0" applyFont="1" applyFill="1" applyAlignment="1">
      <alignment wrapText="1"/>
    </xf>
    <xf numFmtId="0" fontId="1" fillId="6" borderId="0" xfId="0" applyFont="1" applyFill="1" applyAlignment="1">
      <alignment wrapText="1"/>
    </xf>
    <xf numFmtId="0" fontId="0" fillId="4" borderId="0" xfId="0" applyFill="1"/>
    <xf numFmtId="165" fontId="0" fillId="4" borderId="0" xfId="0" applyNumberFormat="1" applyFill="1"/>
    <xf numFmtId="3" fontId="0" fillId="4" borderId="0" xfId="0" applyNumberFormat="1" applyFill="1"/>
    <xf numFmtId="0" fontId="0" fillId="15" borderId="0" xfId="0" applyFill="1"/>
    <xf numFmtId="0" fontId="1" fillId="2" borderId="0" xfId="0" applyFont="1" applyFill="1" applyAlignment="1">
      <alignment horizontal="center"/>
    </xf>
    <xf numFmtId="1" fontId="0" fillId="5" borderId="0" xfId="0" applyNumberFormat="1" applyFill="1"/>
    <xf numFmtId="0" fontId="0" fillId="5" borderId="0" xfId="0" applyFill="1"/>
    <xf numFmtId="0" fontId="1" fillId="5" borderId="0" xfId="0" applyFont="1" applyFill="1"/>
    <xf numFmtId="164" fontId="1" fillId="0" borderId="0" xfId="0" applyNumberFormat="1" applyFont="1"/>
    <xf numFmtId="0" fontId="1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" fontId="1" fillId="5" borderId="0" xfId="0" applyNumberFormat="1" applyFont="1" applyFill="1" applyAlignment="1">
      <alignment horizontal="center"/>
    </xf>
    <xf numFmtId="0" fontId="1" fillId="0" borderId="0" xfId="0" applyFont="1" applyAlignment="1">
      <alignment horizontal="center"/>
    </xf>
    <xf numFmtId="0" fontId="4" fillId="7" borderId="0" xfId="0" applyFont="1" applyFill="1" applyAlignment="1">
      <alignment horizontal="left" wrapText="1"/>
    </xf>
    <xf numFmtId="0" fontId="0" fillId="16" borderId="0" xfId="0" applyFill="1"/>
    <xf numFmtId="0" fontId="1" fillId="0" borderId="0" xfId="0" applyFont="1" applyAlignment="1">
      <alignment horizontal="left"/>
    </xf>
    <xf numFmtId="165" fontId="0" fillId="0" borderId="0" xfId="0" applyNumberFormat="1" applyFill="1"/>
    <xf numFmtId="0" fontId="0" fillId="16" borderId="0" xfId="0" applyFill="1" applyAlignment="1">
      <alignment horizontal="left" indent="2"/>
    </xf>
    <xf numFmtId="166" fontId="0" fillId="0" borderId="0" xfId="0" applyNumberFormat="1"/>
    <xf numFmtId="0" fontId="1" fillId="0" borderId="0" xfId="0" applyFont="1" applyAlignment="1">
      <alignment horizontal="left" vertical="top"/>
    </xf>
    <xf numFmtId="0" fontId="5" fillId="0" borderId="0" xfId="1"/>
    <xf numFmtId="0" fontId="0" fillId="0" borderId="0" xfId="0" applyFont="1" applyAlignment="1">
      <alignment horizontal="left"/>
    </xf>
    <xf numFmtId="0" fontId="6" fillId="0" borderId="0" xfId="0" applyFont="1" applyBorder="1" applyAlignment="1">
      <alignment vertical="center"/>
    </xf>
    <xf numFmtId="0" fontId="6" fillId="0" borderId="0" xfId="0" applyFont="1" applyBorder="1" applyAlignment="1">
      <alignment horizontal="right" vertical="center"/>
    </xf>
    <xf numFmtId="0" fontId="0" fillId="0" borderId="0" xfId="0" applyFont="1" applyAlignment="1"/>
    <xf numFmtId="16" fontId="0" fillId="0" borderId="0" xfId="0" applyNumberFormat="1" applyFont="1"/>
    <xf numFmtId="0" fontId="0" fillId="0" borderId="0" xfId="0" applyAlignment="1">
      <alignment horizontal="left"/>
    </xf>
    <xf numFmtId="0" fontId="0" fillId="0" borderId="0" xfId="0" applyAlignment="1"/>
    <xf numFmtId="16" fontId="0" fillId="0" borderId="0" xfId="0" applyNumberFormat="1"/>
    <xf numFmtId="0" fontId="0" fillId="0" borderId="0" xfId="0" applyFont="1" applyAlignment="1">
      <alignment horizontal="left" vertical="top"/>
    </xf>
    <xf numFmtId="0" fontId="0" fillId="0" borderId="0" xfId="0" applyFont="1" applyAlignment="1">
      <alignment horizontal="right" vertical="top"/>
    </xf>
    <xf numFmtId="0" fontId="0" fillId="0" borderId="0" xfId="0" applyAlignment="1">
      <alignment horizontal="right"/>
    </xf>
    <xf numFmtId="0" fontId="0" fillId="0" borderId="0" xfId="0" applyBorder="1"/>
    <xf numFmtId="0" fontId="0" fillId="0" borderId="6" xfId="0" applyBorder="1"/>
    <xf numFmtId="0" fontId="0" fillId="0" borderId="0" xfId="0" applyFill="1"/>
    <xf numFmtId="0" fontId="0" fillId="0" borderId="0" xfId="0" applyFill="1" applyBorder="1"/>
    <xf numFmtId="0" fontId="0" fillId="0" borderId="6" xfId="0" applyFill="1" applyBorder="1"/>
    <xf numFmtId="0" fontId="0" fillId="5" borderId="0" xfId="0" applyFill="1" applyAlignment="1">
      <alignment horizontal="center"/>
    </xf>
    <xf numFmtId="0" fontId="0" fillId="5" borderId="0" xfId="0" applyFont="1" applyFill="1" applyAlignment="1">
      <alignment horizontal="center"/>
    </xf>
    <xf numFmtId="0" fontId="0" fillId="5" borderId="0" xfId="0" applyFont="1" applyFill="1"/>
    <xf numFmtId="0" fontId="0" fillId="16" borderId="0" xfId="0" applyFill="1" applyBorder="1"/>
    <xf numFmtId="0" fontId="0" fillId="13" borderId="0" xfId="0" applyFont="1" applyFill="1"/>
    <xf numFmtId="0" fontId="0" fillId="16" borderId="0" xfId="0" applyFont="1" applyFill="1"/>
    <xf numFmtId="0" fontId="0" fillId="0" borderId="0" xfId="0" applyFont="1" applyFill="1"/>
    <xf numFmtId="0" fontId="0" fillId="5" borderId="0" xfId="0" quotePrefix="1" applyNumberFormat="1" applyFill="1" applyBorder="1"/>
    <xf numFmtId="0" fontId="0" fillId="0" borderId="0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0" xfId="0" applyFill="1" applyBorder="1" applyAlignment="1">
      <alignment horizontal="left"/>
    </xf>
    <xf numFmtId="49" fontId="0" fillId="0" borderId="0" xfId="0" applyNumberFormat="1" applyBorder="1" applyAlignment="1">
      <alignment horizontal="left"/>
    </xf>
    <xf numFmtId="49" fontId="0" fillId="0" borderId="6" xfId="0" applyNumberFormat="1" applyBorder="1" applyAlignment="1">
      <alignment horizontal="left"/>
    </xf>
    <xf numFmtId="0" fontId="0" fillId="5" borderId="6" xfId="0" applyFill="1" applyBorder="1"/>
    <xf numFmtId="0" fontId="0" fillId="5" borderId="6" xfId="0" quotePrefix="1" applyNumberFormat="1" applyFill="1" applyBorder="1"/>
    <xf numFmtId="0" fontId="0" fillId="0" borderId="6" xfId="0" applyFill="1" applyBorder="1" applyAlignment="1">
      <alignment horizontal="left"/>
    </xf>
    <xf numFmtId="0" fontId="7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Tapase/Box/Horizon%20and%20Plan%20Bay%20Area%202050/Project%20Performance/4_Cost%20Review/Project%20Factsheets%20for%20Arup/_Factsheet%20Statu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 Projects"/>
    </sheetNames>
    <sheetDataSet>
      <sheetData sheetId="0">
        <row r="2">
          <cell r="A2">
            <v>1</v>
          </cell>
          <cell r="B2" t="str">
            <v>AC Transit Local Service Frequency Increase</v>
          </cell>
          <cell r="C2" t="str">
            <v>Ready for Arup review</v>
          </cell>
          <cell r="D2" t="str">
            <v>AC Transit</v>
          </cell>
          <cell r="E2">
            <v>182.2</v>
          </cell>
          <cell r="F2" t="str">
            <v>YOE</v>
          </cell>
          <cell r="G2">
            <v>8.4</v>
          </cell>
          <cell r="H2">
            <v>2020</v>
          </cell>
          <cell r="I2">
            <v>2020</v>
          </cell>
          <cell r="J2">
            <v>2020</v>
          </cell>
        </row>
        <row r="3">
          <cell r="A3">
            <v>2</v>
          </cell>
          <cell r="B3" t="str">
            <v>Sonoma Countywide Service Frequency Increase</v>
          </cell>
          <cell r="C3" t="str">
            <v>Ready for Arup review</v>
          </cell>
          <cell r="D3" t="str">
            <v>SCTA</v>
          </cell>
          <cell r="E3">
            <v>290</v>
          </cell>
          <cell r="F3" t="str">
            <v>YOE</v>
          </cell>
          <cell r="G3">
            <v>15</v>
          </cell>
          <cell r="H3">
            <v>2019</v>
          </cell>
          <cell r="I3">
            <v>2019</v>
          </cell>
          <cell r="J3">
            <v>2019</v>
          </cell>
        </row>
        <row r="4">
          <cell r="A4">
            <v>3</v>
          </cell>
          <cell r="B4" t="str">
            <v>Muni Forward + Service Frequency Increase</v>
          </cell>
          <cell r="C4" t="str">
            <v>Ready for Arup review</v>
          </cell>
          <cell r="D4" t="str">
            <v>SF</v>
          </cell>
          <cell r="E4">
            <v>459.38071400000001</v>
          </cell>
          <cell r="F4" t="str">
            <v>YOE</v>
          </cell>
          <cell r="G4">
            <v>76.907228000000003</v>
          </cell>
          <cell r="I4" t="str">
            <v>See supplementary files</v>
          </cell>
        </row>
        <row r="5">
          <cell r="A5">
            <v>4</v>
          </cell>
          <cell r="B5" t="str">
            <v>San Pablo BRT</v>
          </cell>
          <cell r="C5" t="str">
            <v>Ready for Arup review</v>
          </cell>
          <cell r="D5" t="str">
            <v>AC Transit</v>
          </cell>
          <cell r="E5">
            <v>329.8</v>
          </cell>
          <cell r="F5" t="str">
            <v>YOE</v>
          </cell>
          <cell r="G5">
            <v>0</v>
          </cell>
          <cell r="H5">
            <v>2027</v>
          </cell>
          <cell r="I5">
            <v>2023</v>
          </cell>
          <cell r="J5">
            <v>2027</v>
          </cell>
        </row>
        <row r="6">
          <cell r="A6">
            <v>5</v>
          </cell>
          <cell r="B6" t="str">
            <v>Geary BRT (Phase 2)</v>
          </cell>
          <cell r="C6" t="str">
            <v>Ready for Arup review</v>
          </cell>
          <cell r="D6" t="str">
            <v>SF</v>
          </cell>
          <cell r="E6">
            <v>235</v>
          </cell>
          <cell r="F6" t="str">
            <v>YOE</v>
          </cell>
          <cell r="G6">
            <v>11.476998999999999</v>
          </cell>
          <cell r="H6">
            <v>2022</v>
          </cell>
          <cell r="I6">
            <v>2020</v>
          </cell>
          <cell r="J6">
            <v>2022</v>
          </cell>
        </row>
        <row r="7">
          <cell r="A7">
            <v>6</v>
          </cell>
          <cell r="B7" t="str">
            <v>El Camino Real BRT</v>
          </cell>
          <cell r="C7" t="str">
            <v>Ready for Arup review</v>
          </cell>
          <cell r="D7" t="str">
            <v>VTA</v>
          </cell>
          <cell r="E7">
            <v>233</v>
          </cell>
          <cell r="F7" t="str">
            <v>YOE</v>
          </cell>
          <cell r="G7">
            <v>-7.9</v>
          </cell>
          <cell r="H7">
            <v>2028</v>
          </cell>
          <cell r="I7">
            <v>2025</v>
          </cell>
          <cell r="J7">
            <v>2028</v>
          </cell>
        </row>
        <row r="8">
          <cell r="A8">
            <v>7</v>
          </cell>
          <cell r="B8" t="str">
            <v>BART Core Capacity</v>
          </cell>
          <cell r="C8" t="str">
            <v>Ready for Arup review</v>
          </cell>
          <cell r="D8" t="str">
            <v>BART</v>
          </cell>
          <cell r="E8">
            <v>3520.9389999999999</v>
          </cell>
          <cell r="F8" t="str">
            <v>YOE</v>
          </cell>
          <cell r="G8">
            <v>75</v>
          </cell>
          <cell r="H8">
            <v>2028</v>
          </cell>
          <cell r="I8">
            <v>2019</v>
          </cell>
          <cell r="J8">
            <v>2028</v>
          </cell>
        </row>
        <row r="9">
          <cell r="A9">
            <v>8</v>
          </cell>
          <cell r="B9" t="str">
            <v>BART DMU to Brentwood</v>
          </cell>
          <cell r="C9" t="str">
            <v>Ready for Arup review</v>
          </cell>
          <cell r="D9" t="str">
            <v>CCTA</v>
          </cell>
          <cell r="E9">
            <v>513</v>
          </cell>
          <cell r="F9" t="str">
            <v>YOE</v>
          </cell>
          <cell r="G9">
            <v>7</v>
          </cell>
          <cell r="H9">
            <v>2030</v>
          </cell>
          <cell r="I9">
            <v>2025</v>
          </cell>
          <cell r="J9">
            <v>2030</v>
          </cell>
        </row>
        <row r="10">
          <cell r="A10">
            <v>9</v>
          </cell>
          <cell r="B10" t="str">
            <v>BART to Silicon Valley (Phase 2)</v>
          </cell>
          <cell r="C10" t="str">
            <v>Ready for Arup review</v>
          </cell>
          <cell r="D10" t="str">
            <v>VTA</v>
          </cell>
          <cell r="E10">
            <v>4780</v>
          </cell>
          <cell r="F10" t="str">
            <v>YOE</v>
          </cell>
          <cell r="G10" t="str">
            <v>Supplementary files</v>
          </cell>
          <cell r="H10">
            <v>2026</v>
          </cell>
          <cell r="I10">
            <v>2020</v>
          </cell>
          <cell r="J10">
            <v>2026</v>
          </cell>
        </row>
        <row r="11">
          <cell r="A11">
            <v>10</v>
          </cell>
          <cell r="B11" t="str">
            <v>Caltrain Downtown Extension</v>
          </cell>
          <cell r="C11" t="str">
            <v>Ready for Arup review</v>
          </cell>
          <cell r="D11" t="str">
            <v>SamTrans</v>
          </cell>
          <cell r="E11">
            <v>3935</v>
          </cell>
          <cell r="F11" t="str">
            <v>YOE</v>
          </cell>
          <cell r="G11" t="str">
            <v>waiting</v>
          </cell>
          <cell r="I11">
            <v>2022</v>
          </cell>
          <cell r="J11">
            <v>2028</v>
          </cell>
        </row>
        <row r="12">
          <cell r="A12">
            <v>11</v>
          </cell>
          <cell r="B12" t="str">
            <v>Caltrain Modernization (Phase 2)</v>
          </cell>
          <cell r="C12" t="str">
            <v>Ready for Arup review</v>
          </cell>
          <cell r="D12" t="str">
            <v>SamTrans</v>
          </cell>
          <cell r="E12">
            <v>3200</v>
          </cell>
          <cell r="F12" t="str">
            <v>YOE</v>
          </cell>
          <cell r="G12">
            <v>368.9</v>
          </cell>
          <cell r="H12">
            <v>2033</v>
          </cell>
          <cell r="I12">
            <v>2022</v>
          </cell>
          <cell r="J12">
            <v>2033</v>
          </cell>
        </row>
        <row r="13">
          <cell r="A13">
            <v>12</v>
          </cell>
          <cell r="B13" t="str">
            <v>SMART to Cloverdale</v>
          </cell>
          <cell r="C13" t="str">
            <v>Ready for Arup review</v>
          </cell>
          <cell r="D13" t="str">
            <v>SMART</v>
          </cell>
          <cell r="E13">
            <v>295</v>
          </cell>
          <cell r="F13" t="str">
            <v>YOE</v>
          </cell>
          <cell r="G13" t="str">
            <v>n/a</v>
          </cell>
          <cell r="H13">
            <v>2027</v>
          </cell>
          <cell r="I13">
            <v>2021</v>
          </cell>
          <cell r="J13">
            <v>2027</v>
          </cell>
        </row>
        <row r="14">
          <cell r="A14">
            <v>13</v>
          </cell>
          <cell r="B14" t="str">
            <v>Downtown San Jose LRT Subway</v>
          </cell>
          <cell r="C14" t="str">
            <v>Ready for Arup review</v>
          </cell>
          <cell r="D14" t="str">
            <v>VTA</v>
          </cell>
          <cell r="E14">
            <v>2900</v>
          </cell>
          <cell r="F14" t="str">
            <v>YOE</v>
          </cell>
          <cell r="G14">
            <v>0</v>
          </cell>
          <cell r="H14">
            <v>2030</v>
          </cell>
          <cell r="I14">
            <v>2025</v>
          </cell>
          <cell r="J14">
            <v>2030</v>
          </cell>
        </row>
        <row r="15">
          <cell r="A15">
            <v>14</v>
          </cell>
          <cell r="B15" t="str">
            <v>San Jose Airport People Mover</v>
          </cell>
          <cell r="C15" t="str">
            <v>Ready for Arup review</v>
          </cell>
          <cell r="D15" t="str">
            <v>VTA</v>
          </cell>
          <cell r="E15">
            <v>800</v>
          </cell>
          <cell r="F15" t="str">
            <v>YOE</v>
          </cell>
          <cell r="G15">
            <v>5.2</v>
          </cell>
          <cell r="H15">
            <v>2030</v>
          </cell>
          <cell r="I15">
            <v>2026</v>
          </cell>
          <cell r="J15">
            <v>2030</v>
          </cell>
        </row>
        <row r="16">
          <cell r="A16">
            <v>15</v>
          </cell>
          <cell r="B16" t="str">
            <v>Stevens Creek LRT</v>
          </cell>
          <cell r="C16" t="str">
            <v>REMOVED</v>
          </cell>
        </row>
        <row r="17">
          <cell r="A17">
            <v>16</v>
          </cell>
          <cell r="B17" t="str">
            <v>Vasona LRT (Phase 2)</v>
          </cell>
          <cell r="C17" t="str">
            <v>Ready for Arup review</v>
          </cell>
          <cell r="D17" t="str">
            <v>VTA</v>
          </cell>
          <cell r="E17">
            <v>315</v>
          </cell>
          <cell r="F17" t="str">
            <v>YOE</v>
          </cell>
          <cell r="G17">
            <v>1.1299999999999999</v>
          </cell>
          <cell r="H17">
            <v>2033</v>
          </cell>
          <cell r="I17">
            <v>2030</v>
          </cell>
          <cell r="J17">
            <v>2033</v>
          </cell>
        </row>
        <row r="18">
          <cell r="A18">
            <v>17</v>
          </cell>
          <cell r="B18" t="str">
            <v>Eastridge LRT Extension</v>
          </cell>
          <cell r="C18" t="str">
            <v>Ready for Arup review</v>
          </cell>
          <cell r="D18" t="str">
            <v>VTA</v>
          </cell>
          <cell r="E18">
            <v>453</v>
          </cell>
          <cell r="F18" t="str">
            <v>YOE</v>
          </cell>
          <cell r="G18">
            <v>0.9</v>
          </cell>
          <cell r="H18">
            <v>2023</v>
          </cell>
          <cell r="I18">
            <v>2020</v>
          </cell>
          <cell r="J18">
            <v>2023</v>
          </cell>
        </row>
        <row r="19">
          <cell r="A19">
            <v>18</v>
          </cell>
          <cell r="B19" t="str">
            <v>WETA Service Frequency Increase</v>
          </cell>
          <cell r="C19" t="str">
            <v>Ready for Arup review</v>
          </cell>
          <cell r="D19" t="str">
            <v>WETA</v>
          </cell>
          <cell r="E19">
            <v>40</v>
          </cell>
          <cell r="F19" t="str">
            <v>YOE</v>
          </cell>
          <cell r="G19">
            <v>15.200000000000001</v>
          </cell>
          <cell r="H19">
            <v>2028</v>
          </cell>
          <cell r="I19">
            <v>2021</v>
          </cell>
          <cell r="J19">
            <v>2028</v>
          </cell>
        </row>
        <row r="20">
          <cell r="A20">
            <v>19</v>
          </cell>
          <cell r="B20" t="str">
            <v>WETA Ferry Network Expansion (Berkeley, Alameda Point, Redwood City, Mission Bay)</v>
          </cell>
          <cell r="C20" t="str">
            <v>Ready for Arup review</v>
          </cell>
          <cell r="D20" t="str">
            <v>WETA</v>
          </cell>
          <cell r="E20">
            <v>217</v>
          </cell>
          <cell r="F20" t="str">
            <v>YOE</v>
          </cell>
          <cell r="G20">
            <v>27.7</v>
          </cell>
          <cell r="H20">
            <v>2027</v>
          </cell>
          <cell r="I20">
            <v>2018</v>
          </cell>
          <cell r="J20">
            <v>2027</v>
          </cell>
        </row>
        <row r="21">
          <cell r="A21">
            <v>20</v>
          </cell>
          <cell r="B21" t="str">
            <v>Regional Express Lanes (MTC + VTA + ACTC + US-101)</v>
          </cell>
          <cell r="C21" t="str">
            <v>Ready for Arup review</v>
          </cell>
          <cell r="D21" t="str">
            <v>MTC</v>
          </cell>
          <cell r="G21" t="str">
            <v>See project factsheet excel file</v>
          </cell>
        </row>
        <row r="22">
          <cell r="A22">
            <v>21</v>
          </cell>
          <cell r="B22" t="str">
            <v>SR-239</v>
          </cell>
          <cell r="C22" t="str">
            <v>Ready for Arup review</v>
          </cell>
          <cell r="D22" t="str">
            <v>CCTA</v>
          </cell>
          <cell r="E22">
            <v>600</v>
          </cell>
          <cell r="F22">
            <v>2018</v>
          </cell>
          <cell r="G22" t="str">
            <v>n/a</v>
          </cell>
          <cell r="H22">
            <v>2030</v>
          </cell>
          <cell r="I22">
            <v>2022</v>
          </cell>
          <cell r="J22">
            <v>2030</v>
          </cell>
        </row>
        <row r="23">
          <cell r="A23">
            <v>22</v>
          </cell>
          <cell r="B23" t="str">
            <v>SR-152 Trade Corridor</v>
          </cell>
          <cell r="C23" t="str">
            <v>Ready for Arup review</v>
          </cell>
          <cell r="D23" t="str">
            <v>VTA</v>
          </cell>
          <cell r="E23">
            <v>1200</v>
          </cell>
          <cell r="F23" t="str">
            <v>YOE</v>
          </cell>
          <cell r="G23">
            <v>5</v>
          </cell>
          <cell r="H23">
            <v>2033</v>
          </cell>
          <cell r="I23">
            <v>2030</v>
          </cell>
          <cell r="J23">
            <v>2033</v>
          </cell>
        </row>
        <row r="24">
          <cell r="A24">
            <v>23</v>
          </cell>
          <cell r="B24" t="str">
            <v>Downtown San Francisco Congestion Pricing</v>
          </cell>
          <cell r="C24" t="str">
            <v>Ready for Arup review</v>
          </cell>
          <cell r="D24" t="str">
            <v>SF</v>
          </cell>
          <cell r="E24">
            <v>125</v>
          </cell>
          <cell r="F24" t="str">
            <v>YOE</v>
          </cell>
          <cell r="G24">
            <v>25</v>
          </cell>
          <cell r="H24">
            <v>2025</v>
          </cell>
          <cell r="I24">
            <v>2024</v>
          </cell>
          <cell r="J24">
            <v>2025</v>
          </cell>
        </row>
        <row r="25">
          <cell r="A25">
            <v>24</v>
          </cell>
          <cell r="B25" t="str">
            <v>Treasure Island Congestion Pricing</v>
          </cell>
          <cell r="C25" t="str">
            <v>Ready for Arup review</v>
          </cell>
          <cell r="D25" t="str">
            <v>SF</v>
          </cell>
          <cell r="E25">
            <v>12.754835</v>
          </cell>
          <cell r="F25" t="str">
            <v>YOE</v>
          </cell>
          <cell r="G25">
            <v>27.710386</v>
          </cell>
          <cell r="H25">
            <v>2035</v>
          </cell>
          <cell r="I25">
            <v>2019</v>
          </cell>
          <cell r="J25">
            <v>2035</v>
          </cell>
        </row>
        <row r="26">
          <cell r="A26">
            <v>25</v>
          </cell>
          <cell r="B26" t="str">
            <v>I-680/SR-4 Interchange + Widening (Phases 3-5)</v>
          </cell>
          <cell r="C26" t="str">
            <v>Ready for Arup review</v>
          </cell>
          <cell r="D26" t="str">
            <v>CCTA</v>
          </cell>
          <cell r="E26">
            <v>347</v>
          </cell>
          <cell r="F26" t="str">
            <v>YOE</v>
          </cell>
          <cell r="G26" t="str">
            <v>n/a</v>
          </cell>
          <cell r="H26">
            <v>2028</v>
          </cell>
          <cell r="I26">
            <v>2022</v>
          </cell>
          <cell r="J26">
            <v>2028</v>
          </cell>
        </row>
        <row r="27">
          <cell r="A27">
            <v>26</v>
          </cell>
          <cell r="B27" t="str">
            <v>SR-4 Operational Improvements</v>
          </cell>
          <cell r="C27" t="str">
            <v>Ready for Arup review</v>
          </cell>
          <cell r="D27" t="str">
            <v>CCTA</v>
          </cell>
          <cell r="E27">
            <v>434</v>
          </cell>
          <cell r="F27" t="str">
            <v>YOE</v>
          </cell>
          <cell r="G27" t="str">
            <v>n/a</v>
          </cell>
          <cell r="H27">
            <v>2028</v>
          </cell>
          <cell r="I27">
            <v>2022</v>
          </cell>
          <cell r="J27">
            <v>2028</v>
          </cell>
        </row>
        <row r="28">
          <cell r="A28">
            <v>27</v>
          </cell>
          <cell r="B28" t="str">
            <v>SR-4 Widening (Brentwood to Discovery Bay)</v>
          </cell>
          <cell r="C28" t="str">
            <v>Ready for Arup review</v>
          </cell>
          <cell r="D28" t="str">
            <v>CCTA</v>
          </cell>
          <cell r="E28">
            <v>360</v>
          </cell>
          <cell r="F28" t="str">
            <v>YOE</v>
          </cell>
          <cell r="G28" t="str">
            <v>n/a</v>
          </cell>
          <cell r="H28">
            <v>2030</v>
          </cell>
          <cell r="I28">
            <v>2024</v>
          </cell>
          <cell r="J28">
            <v>2030</v>
          </cell>
        </row>
        <row r="29">
          <cell r="A29">
            <v>28</v>
          </cell>
          <cell r="B29" t="str">
            <v>I-80/I-680/SR-12 Interchange + Widening (Phases 2B-7)</v>
          </cell>
          <cell r="C29" t="str">
            <v>Ready for Arup review</v>
          </cell>
          <cell r="D29" t="str">
            <v>STA</v>
          </cell>
          <cell r="E29">
            <v>583.4</v>
          </cell>
          <cell r="F29" t="str">
            <v>YOE</v>
          </cell>
          <cell r="G29" t="str">
            <v>n/a</v>
          </cell>
          <cell r="H29">
            <v>2023</v>
          </cell>
          <cell r="I29">
            <v>2020</v>
          </cell>
          <cell r="J29">
            <v>2023</v>
          </cell>
        </row>
        <row r="30">
          <cell r="A30">
            <v>29</v>
          </cell>
          <cell r="B30" t="str">
            <v>Bay Bridge West Span Bike Path</v>
          </cell>
          <cell r="C30" t="str">
            <v>Ready for Arup review</v>
          </cell>
          <cell r="D30" t="str">
            <v>MTC</v>
          </cell>
          <cell r="E30">
            <v>779</v>
          </cell>
          <cell r="F30">
            <v>2018</v>
          </cell>
          <cell r="G30">
            <v>2.7</v>
          </cell>
          <cell r="H30">
            <v>2025</v>
          </cell>
          <cell r="I30">
            <v>2021</v>
          </cell>
          <cell r="J30">
            <v>2025</v>
          </cell>
        </row>
        <row r="31">
          <cell r="A31">
            <v>30</v>
          </cell>
          <cell r="B31" t="str">
            <v>Bay Area Forward (Phase 1)</v>
          </cell>
          <cell r="C31" t="str">
            <v>Ready for Arup review</v>
          </cell>
          <cell r="D31" t="str">
            <v>MTC</v>
          </cell>
          <cell r="E31">
            <v>714</v>
          </cell>
          <cell r="F31" t="str">
            <v>YOE</v>
          </cell>
          <cell r="G31">
            <v>153</v>
          </cell>
          <cell r="H31" t="str">
            <v>See project factsheet excel file</v>
          </cell>
          <cell r="J31" t="str">
            <v>See project factsheet excel file</v>
          </cell>
        </row>
        <row r="32">
          <cell r="A32">
            <v>31</v>
          </cell>
          <cell r="B32" t="str">
            <v>Better Market Street</v>
          </cell>
          <cell r="C32" t="str">
            <v>Ready for Arup review</v>
          </cell>
          <cell r="D32" t="str">
            <v>SF</v>
          </cell>
          <cell r="E32">
            <v>730.52000859999998</v>
          </cell>
          <cell r="F32" t="str">
            <v>YOE</v>
          </cell>
          <cell r="G32">
            <v>0</v>
          </cell>
          <cell r="H32">
            <v>2027</v>
          </cell>
          <cell r="I32">
            <v>2020</v>
          </cell>
          <cell r="J32">
            <v>2027</v>
          </cell>
        </row>
        <row r="33">
          <cell r="A33">
            <v>32</v>
          </cell>
          <cell r="B33" t="str">
            <v>AC Transit Transbay Service Frequency Increase</v>
          </cell>
          <cell r="C33" t="str">
            <v>Ready for Arup review</v>
          </cell>
          <cell r="D33" t="str">
            <v>AC Transit</v>
          </cell>
          <cell r="E33">
            <v>2300</v>
          </cell>
          <cell r="F33">
            <v>2018</v>
          </cell>
          <cell r="G33">
            <v>115</v>
          </cell>
          <cell r="H33">
            <v>2018</v>
          </cell>
          <cell r="I33">
            <v>2022</v>
          </cell>
          <cell r="J33">
            <v>2025</v>
          </cell>
        </row>
        <row r="34">
          <cell r="A34">
            <v>33</v>
          </cell>
          <cell r="B34" t="str">
            <v>AC Transit Rapid Network</v>
          </cell>
          <cell r="C34" t="str">
            <v>Ready for Arup review</v>
          </cell>
          <cell r="D34" t="str">
            <v>AC Transit</v>
          </cell>
          <cell r="E34">
            <v>2575</v>
          </cell>
          <cell r="F34">
            <v>2018</v>
          </cell>
          <cell r="G34">
            <v>181</v>
          </cell>
          <cell r="H34">
            <v>2018</v>
          </cell>
          <cell r="I34">
            <v>2022</v>
          </cell>
          <cell r="J34">
            <v>2025</v>
          </cell>
        </row>
        <row r="35">
          <cell r="A35">
            <v>34</v>
          </cell>
          <cell r="B35" t="str">
            <v xml:space="preserve">I-680 BART </v>
          </cell>
          <cell r="C35" t="str">
            <v>Ready for Arup review</v>
          </cell>
          <cell r="D35" t="str">
            <v>Caltrans</v>
          </cell>
          <cell r="E35">
            <v>10000</v>
          </cell>
          <cell r="F35">
            <v>2018</v>
          </cell>
          <cell r="G35">
            <v>5</v>
          </cell>
          <cell r="H35">
            <v>2018</v>
          </cell>
          <cell r="I35">
            <v>2035</v>
          </cell>
          <cell r="J35">
            <v>2040</v>
          </cell>
        </row>
        <row r="36">
          <cell r="A36">
            <v>35</v>
          </cell>
          <cell r="B36" t="str">
            <v>BART Evening Service Frequency Increase</v>
          </cell>
          <cell r="C36" t="str">
            <v>REMOVED</v>
          </cell>
        </row>
        <row r="37">
          <cell r="A37">
            <v>36</v>
          </cell>
          <cell r="B37" t="str">
            <v>BART to Cupertino</v>
          </cell>
          <cell r="C37" t="str">
            <v>Ready for Arup review</v>
          </cell>
          <cell r="D37" t="str">
            <v>VTA</v>
          </cell>
          <cell r="E37">
            <v>7700</v>
          </cell>
          <cell r="F37">
            <v>2018</v>
          </cell>
          <cell r="G37">
            <v>21</v>
          </cell>
          <cell r="H37">
            <v>2018</v>
          </cell>
          <cell r="I37">
            <v>2040</v>
          </cell>
          <cell r="J37">
            <v>2050</v>
          </cell>
        </row>
        <row r="38">
          <cell r="A38">
            <v>37</v>
          </cell>
          <cell r="B38" t="str">
            <v>BART to Gilroy</v>
          </cell>
          <cell r="C38" t="str">
            <v>Ready for Arup review</v>
          </cell>
          <cell r="D38" t="str">
            <v>VTA</v>
          </cell>
          <cell r="E38">
            <v>11220</v>
          </cell>
          <cell r="F38">
            <v>2018</v>
          </cell>
          <cell r="G38">
            <v>95</v>
          </cell>
          <cell r="H38">
            <v>2018</v>
          </cell>
          <cell r="I38">
            <v>2040</v>
          </cell>
          <cell r="J38">
            <v>2050</v>
          </cell>
        </row>
        <row r="39">
          <cell r="A39">
            <v>38</v>
          </cell>
          <cell r="B39" t="str">
            <v>BART Gap Closure (Millbrae to Silicon Valley)</v>
          </cell>
          <cell r="C39" t="str">
            <v>Ready for Arup review</v>
          </cell>
          <cell r="D39" t="str">
            <v>VTA</v>
          </cell>
          <cell r="E39">
            <v>44500</v>
          </cell>
          <cell r="F39">
            <v>2018</v>
          </cell>
          <cell r="G39">
            <v>86.1</v>
          </cell>
          <cell r="H39">
            <v>2018</v>
          </cell>
          <cell r="I39">
            <v>2040</v>
          </cell>
          <cell r="J39">
            <v>2050</v>
          </cell>
        </row>
        <row r="40">
          <cell r="A40">
            <v>39</v>
          </cell>
          <cell r="B40" t="str">
            <v>Caltrain Grade Separation Program</v>
          </cell>
          <cell r="C40" t="str">
            <v>Ready for Arup review</v>
          </cell>
          <cell r="D40" t="str">
            <v>VTA, City of San Jose</v>
          </cell>
          <cell r="E40">
            <v>9500</v>
          </cell>
          <cell r="F40">
            <v>2018</v>
          </cell>
          <cell r="G40">
            <v>320</v>
          </cell>
          <cell r="H40">
            <v>2018</v>
          </cell>
          <cell r="I40">
            <v>2024</v>
          </cell>
          <cell r="J40">
            <v>2026</v>
          </cell>
        </row>
        <row r="41">
          <cell r="A41">
            <v>40</v>
          </cell>
          <cell r="B41" t="str">
            <v>Caltrain Enhanced Blended System</v>
          </cell>
          <cell r="C41" t="str">
            <v>Ready for Arup review</v>
          </cell>
          <cell r="D41" t="str">
            <v>Caltrain + HSR</v>
          </cell>
          <cell r="E41">
            <v>7300</v>
          </cell>
          <cell r="F41">
            <v>2018</v>
          </cell>
          <cell r="G41">
            <v>592.20000000000005</v>
          </cell>
          <cell r="H41">
            <v>2018</v>
          </cell>
          <cell r="I41">
            <v>2022</v>
          </cell>
          <cell r="J41">
            <v>2033</v>
          </cell>
        </row>
        <row r="42">
          <cell r="A42">
            <v>41</v>
          </cell>
          <cell r="B42" t="str">
            <v>SMART to Solano</v>
          </cell>
          <cell r="C42" t="str">
            <v>Ready for Arup review</v>
          </cell>
          <cell r="D42" t="str">
            <v>SMART</v>
          </cell>
          <cell r="E42" t="str">
            <v>waiting</v>
          </cell>
          <cell r="F42">
            <v>2018</v>
          </cell>
          <cell r="G42" t="str">
            <v>waiting</v>
          </cell>
          <cell r="H42">
            <v>2018</v>
          </cell>
          <cell r="I42">
            <v>2027</v>
          </cell>
          <cell r="J42">
            <v>2031</v>
          </cell>
        </row>
        <row r="43">
          <cell r="A43">
            <v>42</v>
          </cell>
          <cell r="B43" t="str">
            <v>Dumbarton Rail</v>
          </cell>
          <cell r="C43" t="str">
            <v>Ready for Arup review</v>
          </cell>
          <cell r="D43" t="str">
            <v>SamTrans + C/CAG</v>
          </cell>
          <cell r="E43">
            <v>2000</v>
          </cell>
          <cell r="F43">
            <v>2018</v>
          </cell>
          <cell r="G43">
            <v>50</v>
          </cell>
          <cell r="H43">
            <v>2018</v>
          </cell>
          <cell r="I43">
            <v>2022</v>
          </cell>
          <cell r="J43">
            <v>2028</v>
          </cell>
        </row>
        <row r="44">
          <cell r="A44">
            <v>43</v>
          </cell>
          <cell r="B44" t="str">
            <v>ACE Expansion</v>
          </cell>
          <cell r="C44" t="str">
            <v>Ready for Arup review</v>
          </cell>
          <cell r="D44" t="str">
            <v>San Joaquin Regional Rail Commission</v>
          </cell>
          <cell r="E44">
            <v>4000</v>
          </cell>
          <cell r="F44">
            <v>2018</v>
          </cell>
          <cell r="G44">
            <v>36</v>
          </cell>
          <cell r="H44">
            <v>2018</v>
          </cell>
          <cell r="I44">
            <v>2022</v>
          </cell>
          <cell r="J44">
            <v>2026</v>
          </cell>
        </row>
        <row r="45">
          <cell r="A45">
            <v>44</v>
          </cell>
          <cell r="B45" t="str">
            <v>Valley Link (Tri-Valley – San Joaquin Valley)</v>
          </cell>
          <cell r="C45" t="str">
            <v>Ready for Arup review</v>
          </cell>
          <cell r="D45" t="str">
            <v>Valley Link</v>
          </cell>
          <cell r="E45">
            <v>1800</v>
          </cell>
          <cell r="F45">
            <v>2018</v>
          </cell>
          <cell r="G45">
            <v>65</v>
          </cell>
          <cell r="H45">
            <v>2018</v>
          </cell>
          <cell r="I45">
            <v>2021</v>
          </cell>
          <cell r="J45">
            <v>2024</v>
          </cell>
        </row>
        <row r="46">
          <cell r="A46">
            <v>45</v>
          </cell>
          <cell r="B46" t="str">
            <v>Cupertino-Mountain View-San Jose Rail Loop</v>
          </cell>
          <cell r="C46" t="str">
            <v>Ready for Arup review</v>
          </cell>
          <cell r="D46" t="str">
            <v>City of Cupertino</v>
          </cell>
          <cell r="E46">
            <v>2000</v>
          </cell>
          <cell r="F46">
            <v>2018</v>
          </cell>
          <cell r="G46">
            <v>1.82</v>
          </cell>
          <cell r="H46">
            <v>2018</v>
          </cell>
          <cell r="I46">
            <v>2025</v>
          </cell>
          <cell r="J46">
            <v>2030</v>
          </cell>
        </row>
        <row r="47">
          <cell r="A47">
            <v>46</v>
          </cell>
          <cell r="B47" t="str">
            <v>SR-85 Rail</v>
          </cell>
          <cell r="C47" t="str">
            <v>Ready for Arup review</v>
          </cell>
          <cell r="D47" t="str">
            <v>City of Cupertino</v>
          </cell>
          <cell r="E47">
            <v>650</v>
          </cell>
          <cell r="F47">
            <v>2018</v>
          </cell>
          <cell r="G47">
            <v>1</v>
          </cell>
          <cell r="H47">
            <v>2018</v>
          </cell>
          <cell r="I47">
            <v>2025</v>
          </cell>
          <cell r="J47">
            <v>2030</v>
          </cell>
        </row>
        <row r="48">
          <cell r="A48">
            <v>47</v>
          </cell>
          <cell r="B48" t="str">
            <v>North San Jose LRT Subway</v>
          </cell>
          <cell r="C48" t="str">
            <v>Ready for Arup review</v>
          </cell>
          <cell r="D48" t="str">
            <v>VTA</v>
          </cell>
          <cell r="E48">
            <v>4000</v>
          </cell>
          <cell r="F48">
            <v>2018</v>
          </cell>
          <cell r="G48">
            <v>3</v>
          </cell>
          <cell r="H48">
            <v>2018</v>
          </cell>
          <cell r="I48">
            <v>2025</v>
          </cell>
          <cell r="J48">
            <v>2030</v>
          </cell>
        </row>
        <row r="49">
          <cell r="A49">
            <v>48</v>
          </cell>
          <cell r="B49" t="str">
            <v>VTA LRT Elevation</v>
          </cell>
          <cell r="C49" t="str">
            <v>Ready for Arup review</v>
          </cell>
          <cell r="D49" t="str">
            <v>VTA</v>
          </cell>
          <cell r="E49">
            <v>7500</v>
          </cell>
          <cell r="F49">
            <v>2018</v>
          </cell>
          <cell r="G49">
            <v>9</v>
          </cell>
          <cell r="H49">
            <v>2018</v>
          </cell>
          <cell r="I49">
            <v>2030</v>
          </cell>
          <cell r="J49">
            <v>2040</v>
          </cell>
        </row>
        <row r="50">
          <cell r="A50" t="str">
            <v>48x</v>
          </cell>
          <cell r="B50" t="str">
            <v>48x - VTA LRT Automation</v>
          </cell>
          <cell r="C50" t="str">
            <v>Ready for Arup review</v>
          </cell>
          <cell r="D50" t="str">
            <v>City of San Jose</v>
          </cell>
          <cell r="E50">
            <v>8000</v>
          </cell>
          <cell r="F50">
            <v>2018</v>
          </cell>
          <cell r="G50">
            <v>3</v>
          </cell>
          <cell r="H50">
            <v>2018</v>
          </cell>
          <cell r="I50">
            <v>2023</v>
          </cell>
          <cell r="J50">
            <v>2030</v>
          </cell>
        </row>
        <row r="51">
          <cell r="A51">
            <v>49</v>
          </cell>
          <cell r="B51" t="str">
            <v>Muni Metro Southwest Subway</v>
          </cell>
          <cell r="C51" t="str">
            <v>Ready for Arup review</v>
          </cell>
          <cell r="D51" t="str">
            <v>SFCTA</v>
          </cell>
          <cell r="E51">
            <v>4000</v>
          </cell>
          <cell r="F51">
            <v>2018</v>
          </cell>
          <cell r="G51">
            <v>100</v>
          </cell>
          <cell r="H51">
            <v>2018</v>
          </cell>
          <cell r="I51">
            <v>2024</v>
          </cell>
          <cell r="J51">
            <v>2030</v>
          </cell>
        </row>
        <row r="52">
          <cell r="A52">
            <v>50</v>
          </cell>
          <cell r="B52" t="str">
            <v>Muni Metro to South San Francisco</v>
          </cell>
          <cell r="C52" t="str">
            <v>Ready for Arup review</v>
          </cell>
          <cell r="D52" t="str">
            <v>City of South San Francisco</v>
          </cell>
          <cell r="E52">
            <v>1200</v>
          </cell>
          <cell r="F52">
            <v>2018</v>
          </cell>
          <cell r="G52">
            <v>18</v>
          </cell>
          <cell r="H52">
            <v>2018</v>
          </cell>
          <cell r="I52">
            <v>2028</v>
          </cell>
          <cell r="J52">
            <v>2033</v>
          </cell>
        </row>
        <row r="53">
          <cell r="A53">
            <v>51</v>
          </cell>
          <cell r="B53" t="str">
            <v>Fremont-Newark LRT</v>
          </cell>
          <cell r="C53" t="str">
            <v>Ready for Arup review</v>
          </cell>
          <cell r="D53" t="str">
            <v>City of Newark</v>
          </cell>
          <cell r="E53">
            <v>1600</v>
          </cell>
          <cell r="F53">
            <v>2018</v>
          </cell>
          <cell r="G53">
            <v>1</v>
          </cell>
          <cell r="H53">
            <v>2018</v>
          </cell>
          <cell r="I53">
            <v>2023</v>
          </cell>
          <cell r="J53">
            <v>2025</v>
          </cell>
        </row>
        <row r="54">
          <cell r="A54">
            <v>52</v>
          </cell>
          <cell r="B54" t="str">
            <v>SR-37 Widening + Resilience</v>
          </cell>
          <cell r="C54" t="str">
            <v>Ready for Arup review</v>
          </cell>
          <cell r="D54" t="str">
            <v>MTC</v>
          </cell>
          <cell r="E54">
            <v>5000</v>
          </cell>
          <cell r="F54">
            <v>2018</v>
          </cell>
          <cell r="G54">
            <v>16</v>
          </cell>
          <cell r="H54">
            <v>2018</v>
          </cell>
          <cell r="I54">
            <v>2030</v>
          </cell>
          <cell r="J54">
            <v>2036</v>
          </cell>
        </row>
        <row r="55">
          <cell r="A55">
            <v>53</v>
          </cell>
          <cell r="B55" t="str">
            <v>SR-12 Widening</v>
          </cell>
          <cell r="C55" t="str">
            <v>Ready for Arup review</v>
          </cell>
          <cell r="D55" t="str">
            <v>STA</v>
          </cell>
          <cell r="E55">
            <v>1800</v>
          </cell>
          <cell r="F55">
            <v>2018</v>
          </cell>
          <cell r="G55">
            <v>2.5</v>
          </cell>
          <cell r="H55">
            <v>2018</v>
          </cell>
          <cell r="I55">
            <v>2030</v>
          </cell>
          <cell r="J55">
            <v>2035</v>
          </cell>
        </row>
        <row r="56">
          <cell r="A56">
            <v>54</v>
          </cell>
          <cell r="B56" t="str">
            <v>SR-92 Widening</v>
          </cell>
          <cell r="C56" t="str">
            <v>REMOVED</v>
          </cell>
          <cell r="E56">
            <v>3000</v>
          </cell>
          <cell r="G56">
            <v>15</v>
          </cell>
          <cell r="I56">
            <v>2045</v>
          </cell>
          <cell r="J56">
            <v>2048</v>
          </cell>
        </row>
        <row r="57">
          <cell r="A57">
            <v>55</v>
          </cell>
          <cell r="B57" t="str">
            <v>I-580/I-680 Corridor Enhancements</v>
          </cell>
          <cell r="C57" t="str">
            <v>Ready for Arup review</v>
          </cell>
          <cell r="D57" t="str">
            <v>ACTC</v>
          </cell>
          <cell r="E57">
            <v>3600</v>
          </cell>
          <cell r="F57">
            <v>2018</v>
          </cell>
          <cell r="G57" t="str">
            <v>n/a</v>
          </cell>
          <cell r="H57">
            <v>2018</v>
          </cell>
          <cell r="I57">
            <v>2018</v>
          </cell>
          <cell r="J57">
            <v>2021</v>
          </cell>
        </row>
        <row r="58">
          <cell r="A58">
            <v>56</v>
          </cell>
          <cell r="B58" t="str">
            <v>San Francisco Freeway GP-to-HOT Lane Conversions</v>
          </cell>
          <cell r="C58" t="str">
            <v>Ready for Arup review</v>
          </cell>
          <cell r="D58" t="str">
            <v>SFCTA</v>
          </cell>
          <cell r="E58">
            <v>1000</v>
          </cell>
          <cell r="F58">
            <v>2018</v>
          </cell>
          <cell r="G58">
            <v>10</v>
          </cell>
          <cell r="H58">
            <v>2018</v>
          </cell>
          <cell r="I58">
            <v>2025</v>
          </cell>
          <cell r="J58">
            <v>2030</v>
          </cell>
        </row>
        <row r="59">
          <cell r="A59">
            <v>57</v>
          </cell>
          <cell r="B59" t="str">
            <v>Richmond-San Rafael Bridge Replacement</v>
          </cell>
          <cell r="C59" t="str">
            <v>Ready for Arup review</v>
          </cell>
          <cell r="D59" t="str">
            <v>Caltrans</v>
          </cell>
          <cell r="E59">
            <v>8000</v>
          </cell>
          <cell r="F59">
            <v>2018</v>
          </cell>
          <cell r="G59">
            <v>25</v>
          </cell>
          <cell r="H59">
            <v>2018</v>
          </cell>
          <cell r="I59">
            <v>2035</v>
          </cell>
          <cell r="J59">
            <v>2040</v>
          </cell>
        </row>
        <row r="60">
          <cell r="A60">
            <v>58</v>
          </cell>
          <cell r="B60" t="str">
            <v>Webster/Posey Tube Replacements</v>
          </cell>
          <cell r="C60" t="str">
            <v>Ready for Arup review</v>
          </cell>
          <cell r="D60" t="str">
            <v>Caltrans</v>
          </cell>
          <cell r="E60">
            <v>3000</v>
          </cell>
          <cell r="F60">
            <v>2018</v>
          </cell>
          <cell r="G60">
            <v>20</v>
          </cell>
          <cell r="H60">
            <v>2018</v>
          </cell>
          <cell r="I60">
            <v>2040</v>
          </cell>
          <cell r="J60">
            <v>2050</v>
          </cell>
        </row>
        <row r="61">
          <cell r="A61">
            <v>59</v>
          </cell>
          <cell r="B61" t="str">
            <v>SR-87 Tunnel</v>
          </cell>
          <cell r="C61" t="str">
            <v>Ready for Arup review</v>
          </cell>
          <cell r="D61" t="str">
            <v>City of San Jose</v>
          </cell>
          <cell r="E61">
            <v>3100</v>
          </cell>
          <cell r="F61">
            <v>2018</v>
          </cell>
          <cell r="G61">
            <v>4</v>
          </cell>
          <cell r="H61">
            <v>2018</v>
          </cell>
          <cell r="I61">
            <v>2030</v>
          </cell>
          <cell r="J61">
            <v>2035</v>
          </cell>
        </row>
        <row r="62">
          <cell r="A62">
            <v>60</v>
          </cell>
          <cell r="B62" t="str">
            <v>South Bay Rail + Resilience Project</v>
          </cell>
          <cell r="C62" t="str">
            <v>REMOVED</v>
          </cell>
        </row>
        <row r="63">
          <cell r="A63">
            <v>61</v>
          </cell>
          <cell r="B63" t="str">
            <v>Megaregional Rail Network + Resilience Project</v>
          </cell>
          <cell r="C63" t="str">
            <v>Ready for Arup review</v>
          </cell>
          <cell r="D63" t="str">
            <v>City of San Jose</v>
          </cell>
          <cell r="E63">
            <v>22000</v>
          </cell>
          <cell r="F63">
            <v>2018</v>
          </cell>
          <cell r="G63">
            <v>600</v>
          </cell>
          <cell r="H63">
            <v>2018</v>
          </cell>
          <cell r="I63">
            <v>2022</v>
          </cell>
          <cell r="J63">
            <v>2024</v>
          </cell>
        </row>
        <row r="64">
          <cell r="A64">
            <v>62</v>
          </cell>
          <cell r="B64" t="str">
            <v>VTA LRT South Bay Network Grade Separation and Expansion</v>
          </cell>
          <cell r="C64" t="str">
            <v>Ready for Arup review</v>
          </cell>
          <cell r="D64" t="str">
            <v>City of San Jose and VTA</v>
          </cell>
          <cell r="E64">
            <v>30000</v>
          </cell>
          <cell r="F64">
            <v>2018</v>
          </cell>
          <cell r="G64">
            <v>58</v>
          </cell>
          <cell r="H64">
            <v>2018</v>
          </cell>
          <cell r="I64">
            <v>2023</v>
          </cell>
          <cell r="J64">
            <v>2030</v>
          </cell>
        </row>
        <row r="65">
          <cell r="A65">
            <v>63</v>
          </cell>
          <cell r="B65" t="str">
            <v>I-80 Busway + BART to Hercules</v>
          </cell>
          <cell r="C65" t="str">
            <v>Ready for Arup review</v>
          </cell>
          <cell r="D65" t="str">
            <v>CCTA</v>
          </cell>
          <cell r="E65">
            <v>4400</v>
          </cell>
          <cell r="F65">
            <v>2018</v>
          </cell>
          <cell r="G65">
            <v>20</v>
          </cell>
          <cell r="H65">
            <v>2018</v>
          </cell>
          <cell r="I65">
            <v>2025</v>
          </cell>
          <cell r="J65">
            <v>2030</v>
          </cell>
        </row>
        <row r="66">
          <cell r="A66">
            <v>64</v>
          </cell>
          <cell r="B66" t="str">
            <v>Oakland/Alameda Gondola Network</v>
          </cell>
          <cell r="C66" t="str">
            <v>Ready for Arup review</v>
          </cell>
          <cell r="D66" t="str">
            <v>City of Oakland</v>
          </cell>
          <cell r="E66">
            <v>700</v>
          </cell>
          <cell r="F66">
            <v>2018</v>
          </cell>
          <cell r="G66">
            <v>10</v>
          </cell>
          <cell r="H66">
            <v>2018</v>
          </cell>
          <cell r="I66">
            <v>2022</v>
          </cell>
          <cell r="J66">
            <v>2025</v>
          </cell>
        </row>
        <row r="67">
          <cell r="A67">
            <v>65</v>
          </cell>
          <cell r="B67" t="str">
            <v>Alameda County BRT Network + CV Corridors</v>
          </cell>
          <cell r="C67" t="str">
            <v>Ready for Arup review</v>
          </cell>
          <cell r="D67" t="str">
            <v>ACTC</v>
          </cell>
          <cell r="E67">
            <v>1158</v>
          </cell>
          <cell r="F67">
            <v>2018</v>
          </cell>
          <cell r="G67">
            <v>90.5</v>
          </cell>
          <cell r="H67">
            <v>2018</v>
          </cell>
          <cell r="I67">
            <v>2022</v>
          </cell>
          <cell r="J67">
            <v>2025</v>
          </cell>
        </row>
        <row r="68">
          <cell r="A68">
            <v>66</v>
          </cell>
          <cell r="B68" t="str">
            <v>I-680 Multimodal Improvements (BRT, SAVs, Gondolas)</v>
          </cell>
          <cell r="C68" t="str">
            <v>Ready for Arup review</v>
          </cell>
          <cell r="D68" t="str">
            <v>CCTA</v>
          </cell>
          <cell r="E68">
            <v>1340</v>
          </cell>
          <cell r="F68">
            <v>2018</v>
          </cell>
          <cell r="G68">
            <v>10</v>
          </cell>
          <cell r="H68">
            <v>2018</v>
          </cell>
          <cell r="I68">
            <v>2028</v>
          </cell>
          <cell r="J68">
            <v>2030</v>
          </cell>
        </row>
        <row r="69">
          <cell r="A69">
            <v>67</v>
          </cell>
          <cell r="B69" t="str">
            <v>Contra Costa AV Shuttle Program</v>
          </cell>
          <cell r="C69" t="str">
            <v>Ready for Arup review</v>
          </cell>
          <cell r="D69" t="str">
            <v>CCTA</v>
          </cell>
          <cell r="E69">
            <v>1350</v>
          </cell>
          <cell r="F69">
            <v>2018</v>
          </cell>
          <cell r="G69">
            <v>10</v>
          </cell>
          <cell r="H69">
            <v>2018</v>
          </cell>
          <cell r="I69">
            <v>2028</v>
          </cell>
          <cell r="J69">
            <v>2030</v>
          </cell>
        </row>
        <row r="70">
          <cell r="A70">
            <v>68</v>
          </cell>
          <cell r="B70" t="str">
            <v>Mountain View AV Network</v>
          </cell>
          <cell r="C70" t="str">
            <v>Ready for Arup review</v>
          </cell>
          <cell r="D70" t="str">
            <v>City of Mountain View</v>
          </cell>
          <cell r="E70">
            <v>1350</v>
          </cell>
          <cell r="F70">
            <v>2018</v>
          </cell>
          <cell r="G70">
            <v>8</v>
          </cell>
          <cell r="H70">
            <v>2018</v>
          </cell>
          <cell r="I70">
            <v>2025</v>
          </cell>
          <cell r="J70">
            <v>2030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caltrain.com/Assets/__Agendas+and+Minutes/JPB/CAC/Presentations/2018/Rail+Safety+$!26+Suicide+Prevention+presentation.pdf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mtc.ca.gov/sites/default/files/Draft_Project_List_March_2019.pdf" TargetMode="Externa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"/>
  <sheetViews>
    <sheetView showGridLines="0" workbookViewId="0">
      <selection activeCell="A3" sqref="A3"/>
    </sheetView>
  </sheetViews>
  <sheetFormatPr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G69"/>
  <sheetViews>
    <sheetView workbookViewId="0">
      <pane ySplit="2" topLeftCell="A3" activePane="bottomLeft" state="frozen"/>
      <selection pane="bottomLeft" activeCell="D37" sqref="D37"/>
    </sheetView>
  </sheetViews>
  <sheetFormatPr defaultRowHeight="15" x14ac:dyDescent="0.25"/>
  <cols>
    <col min="1" max="1" width="12.7109375" customWidth="1"/>
    <col min="2" max="2" width="11.42578125" style="50" customWidth="1"/>
    <col min="3" max="3" width="13.42578125" customWidth="1"/>
    <col min="4" max="5" width="26.85546875" customWidth="1"/>
    <col min="6" max="7" width="26.85546875" style="30" customWidth="1"/>
  </cols>
  <sheetData>
    <row r="1" spans="1:7" x14ac:dyDescent="0.25">
      <c r="A1" s="33" t="s">
        <v>151</v>
      </c>
      <c r="B1" s="33"/>
      <c r="C1" s="33"/>
      <c r="D1" s="33"/>
      <c r="E1" s="33"/>
      <c r="F1" s="29" t="s">
        <v>152</v>
      </c>
      <c r="G1" s="32"/>
    </row>
    <row r="2" spans="1:7" ht="30" x14ac:dyDescent="0.25">
      <c r="A2" s="22" t="s">
        <v>158</v>
      </c>
      <c r="B2" s="22" t="s">
        <v>88</v>
      </c>
      <c r="C2" s="22" t="s">
        <v>105</v>
      </c>
      <c r="D2" s="22" t="s">
        <v>106</v>
      </c>
      <c r="E2" s="22" t="s">
        <v>107</v>
      </c>
      <c r="F2" s="31" t="s">
        <v>113</v>
      </c>
      <c r="G2" s="31" t="s">
        <v>114</v>
      </c>
    </row>
    <row r="3" spans="1:7" x14ac:dyDescent="0.25">
      <c r="A3" s="93" t="s">
        <v>633</v>
      </c>
      <c r="B3" s="49">
        <v>0</v>
      </c>
      <c r="C3" s="47" t="s">
        <v>209</v>
      </c>
      <c r="D3">
        <v>0</v>
      </c>
      <c r="E3">
        <v>0</v>
      </c>
      <c r="F3" s="30">
        <f>IFERROR(D3*VLOOKUP($C3,'crfs-input'!$A$2:$B$19,2,0),0)</f>
        <v>0</v>
      </c>
      <c r="G3" s="30">
        <f>IFERROR(E3*VLOOKUP($C3,'crfs-input'!$A$2:$B$19,2,0),0)</f>
        <v>0</v>
      </c>
    </row>
    <row r="4" spans="1:7" x14ac:dyDescent="0.25">
      <c r="A4" s="93" t="str">
        <f>VLOOKUP(B4,'PPA IDs'!$A$2:$B$117,2,0)</f>
        <v>Crossings 4 - Regional Rail</v>
      </c>
      <c r="B4" s="78">
        <v>1004</v>
      </c>
      <c r="C4" s="79" t="s">
        <v>111</v>
      </c>
      <c r="D4" s="20">
        <v>3</v>
      </c>
      <c r="E4">
        <v>0.8</v>
      </c>
      <c r="F4" s="30">
        <f>IFERROR(D4*VLOOKUP($C4,'crfs-input'!$A$2:$B$19,2,0),0)</f>
        <v>3</v>
      </c>
      <c r="G4" s="30">
        <f>IFERROR(E4*VLOOKUP($C4,'crfs-input'!$A$2:$B$19,2,0),0)</f>
        <v>0.8</v>
      </c>
    </row>
    <row r="5" spans="1:7" x14ac:dyDescent="0.25">
      <c r="A5" s="93" t="str">
        <f>VLOOKUP(B5,'PPA IDs'!$A$2:$B$117,2,0)</f>
        <v>Crossings 7 - Regional Rail + BART New Markets</v>
      </c>
      <c r="B5" s="77">
        <v>1007</v>
      </c>
      <c r="C5" s="46" t="s">
        <v>111</v>
      </c>
      <c r="D5">
        <v>3</v>
      </c>
      <c r="E5">
        <v>0.8</v>
      </c>
      <c r="F5" s="30">
        <f>IFERROR(D5*VLOOKUP($C5,'crfs-input'!$A$2:$B$19,2,0),0)</f>
        <v>3</v>
      </c>
      <c r="G5" s="30">
        <f>IFERROR(E5*VLOOKUP($C5,'crfs-input'!$A$2:$B$19,2,0),0)</f>
        <v>0.8</v>
      </c>
    </row>
    <row r="6" spans="1:7" x14ac:dyDescent="0.25">
      <c r="A6" s="93" t="str">
        <f>VLOOKUP(B6,'PPA IDs'!$A$2:$B$117,2,0)</f>
        <v>Caltrain PCBB 12tphpd</v>
      </c>
      <c r="B6" s="77">
        <v>2302</v>
      </c>
      <c r="C6" s="79" t="s">
        <v>111</v>
      </c>
      <c r="D6" s="20">
        <v>3</v>
      </c>
      <c r="E6">
        <v>0.8</v>
      </c>
      <c r="F6" s="30">
        <f>IFERROR(D6*VLOOKUP($C6,'crfs-input'!$A$2:$B$19,2,0),0)</f>
        <v>3</v>
      </c>
      <c r="G6" s="30">
        <f>IFERROR(E6*VLOOKUP($C6,'crfs-input'!$A$2:$B$19,2,0),0)</f>
        <v>0.8</v>
      </c>
    </row>
    <row r="7" spans="1:7" x14ac:dyDescent="0.25">
      <c r="A7" s="93" t="str">
        <f>VLOOKUP(B7,'PPA IDs'!$A$2:$B$117,2,0)</f>
        <v>Caltrain PCBB 16tphpd</v>
      </c>
      <c r="B7" s="77">
        <v>2303</v>
      </c>
      <c r="C7" s="46" t="s">
        <v>111</v>
      </c>
      <c r="D7">
        <v>3</v>
      </c>
      <c r="E7">
        <v>0.8</v>
      </c>
      <c r="F7" s="30">
        <f>IFERROR(D7*VLOOKUP($C7,'crfs-input'!$A$2:$B$19,2,0),0)</f>
        <v>3</v>
      </c>
      <c r="G7" s="30">
        <f>IFERROR(E7*VLOOKUP($C7,'crfs-input'!$A$2:$B$19,2,0),0)</f>
        <v>0.8</v>
      </c>
    </row>
    <row r="8" spans="1:7" x14ac:dyDescent="0.25">
      <c r="A8" s="93" t="str">
        <f>VLOOKUP(B8,'PPA IDs'!$A$2:$B$117,2,0)</f>
        <v>SR-4 Operational Improvements</v>
      </c>
      <c r="B8" s="77">
        <v>3102</v>
      </c>
      <c r="C8" s="46" t="s">
        <v>108</v>
      </c>
      <c r="D8" s="54">
        <v>3</v>
      </c>
      <c r="E8" s="54">
        <v>3</v>
      </c>
      <c r="F8" s="30">
        <f>IFERROR(D8*VLOOKUP($C8,'crfs-input'!$A$2:$B$19,2,0),0)</f>
        <v>1.2000000000000002</v>
      </c>
      <c r="G8" s="30">
        <f>IFERROR(E8*VLOOKUP($C8,'crfs-input'!$A$2:$B$19,2,0),0)</f>
        <v>1.2000000000000002</v>
      </c>
    </row>
    <row r="9" spans="1:7" x14ac:dyDescent="0.25">
      <c r="B9" s="77"/>
      <c r="C9" s="46"/>
    </row>
    <row r="10" spans="1:7" x14ac:dyDescent="0.25">
      <c r="B10" s="77"/>
      <c r="C10" s="46"/>
    </row>
    <row r="11" spans="1:7" x14ac:dyDescent="0.25">
      <c r="B11" s="77"/>
      <c r="C11" s="46"/>
    </row>
    <row r="12" spans="1:7" x14ac:dyDescent="0.25">
      <c r="B12" s="77"/>
      <c r="C12" s="46"/>
    </row>
    <row r="13" spans="1:7" x14ac:dyDescent="0.25">
      <c r="B13" s="77"/>
      <c r="C13" s="46"/>
    </row>
    <row r="14" spans="1:7" x14ac:dyDescent="0.25">
      <c r="B14" s="77"/>
      <c r="C14" s="46"/>
    </row>
    <row r="15" spans="1:7" x14ac:dyDescent="0.25">
      <c r="B15" s="77"/>
      <c r="C15" s="46"/>
    </row>
    <row r="16" spans="1:7" x14ac:dyDescent="0.25">
      <c r="B16" s="77"/>
      <c r="C16" s="46"/>
    </row>
    <row r="17" spans="2:3" x14ac:dyDescent="0.25">
      <c r="B17" s="77"/>
      <c r="C17" s="46"/>
    </row>
    <row r="18" spans="2:3" x14ac:dyDescent="0.25">
      <c r="B18" s="77"/>
      <c r="C18" s="46"/>
    </row>
    <row r="19" spans="2:3" x14ac:dyDescent="0.25">
      <c r="B19" s="77"/>
      <c r="C19" s="46"/>
    </row>
    <row r="20" spans="2:3" x14ac:dyDescent="0.25">
      <c r="B20" s="77"/>
      <c r="C20" s="46"/>
    </row>
    <row r="21" spans="2:3" x14ac:dyDescent="0.25">
      <c r="B21" s="77"/>
      <c r="C21" s="46"/>
    </row>
    <row r="22" spans="2:3" x14ac:dyDescent="0.25">
      <c r="B22" s="77"/>
      <c r="C22" s="46"/>
    </row>
    <row r="23" spans="2:3" x14ac:dyDescent="0.25">
      <c r="B23" s="77"/>
      <c r="C23" s="46"/>
    </row>
    <row r="24" spans="2:3" x14ac:dyDescent="0.25">
      <c r="B24" s="77"/>
      <c r="C24" s="46"/>
    </row>
    <row r="25" spans="2:3" x14ac:dyDescent="0.25">
      <c r="B25" s="77"/>
      <c r="C25" s="46"/>
    </row>
    <row r="26" spans="2:3" x14ac:dyDescent="0.25">
      <c r="B26" s="77"/>
      <c r="C26" s="46"/>
    </row>
    <row r="27" spans="2:3" x14ac:dyDescent="0.25">
      <c r="B27" s="77"/>
      <c r="C27" s="46"/>
    </row>
    <row r="28" spans="2:3" x14ac:dyDescent="0.25">
      <c r="B28" s="77"/>
      <c r="C28" s="46"/>
    </row>
    <row r="29" spans="2:3" x14ac:dyDescent="0.25">
      <c r="B29" s="77"/>
      <c r="C29" s="46"/>
    </row>
    <row r="30" spans="2:3" x14ac:dyDescent="0.25">
      <c r="B30" s="77"/>
      <c r="C30" s="46"/>
    </row>
    <row r="31" spans="2:3" x14ac:dyDescent="0.25">
      <c r="B31" s="77"/>
      <c r="C31" s="46"/>
    </row>
    <row r="32" spans="2:3" x14ac:dyDescent="0.25">
      <c r="B32" s="77"/>
      <c r="C32" s="46"/>
    </row>
    <row r="33" spans="2:3" x14ac:dyDescent="0.25">
      <c r="B33" s="77"/>
      <c r="C33" s="46"/>
    </row>
    <row r="34" spans="2:3" x14ac:dyDescent="0.25">
      <c r="B34" s="77"/>
      <c r="C34" s="46"/>
    </row>
    <row r="35" spans="2:3" x14ac:dyDescent="0.25">
      <c r="B35" s="77"/>
      <c r="C35" s="46"/>
    </row>
    <row r="36" spans="2:3" x14ac:dyDescent="0.25">
      <c r="B36" s="77"/>
      <c r="C36" s="46"/>
    </row>
    <row r="37" spans="2:3" x14ac:dyDescent="0.25">
      <c r="B37" s="77"/>
      <c r="C37" s="46"/>
    </row>
    <row r="38" spans="2:3" x14ac:dyDescent="0.25">
      <c r="B38" s="77"/>
      <c r="C38" s="46"/>
    </row>
    <row r="39" spans="2:3" x14ac:dyDescent="0.25">
      <c r="B39" s="77"/>
      <c r="C39" s="46"/>
    </row>
    <row r="40" spans="2:3" x14ac:dyDescent="0.25">
      <c r="B40" s="77"/>
      <c r="C40" s="46"/>
    </row>
    <row r="41" spans="2:3" x14ac:dyDescent="0.25">
      <c r="B41" s="77"/>
      <c r="C41" s="46"/>
    </row>
    <row r="42" spans="2:3" x14ac:dyDescent="0.25">
      <c r="B42" s="77"/>
      <c r="C42" s="46"/>
    </row>
    <row r="43" spans="2:3" x14ac:dyDescent="0.25">
      <c r="B43" s="77"/>
      <c r="C43" s="46"/>
    </row>
    <row r="44" spans="2:3" x14ac:dyDescent="0.25">
      <c r="B44" s="77"/>
      <c r="C44" s="46"/>
    </row>
    <row r="45" spans="2:3" x14ac:dyDescent="0.25">
      <c r="B45" s="77"/>
      <c r="C45" s="46"/>
    </row>
    <row r="46" spans="2:3" x14ac:dyDescent="0.25">
      <c r="B46" s="77"/>
      <c r="C46" s="46"/>
    </row>
    <row r="47" spans="2:3" x14ac:dyDescent="0.25">
      <c r="B47" s="77"/>
      <c r="C47" s="46"/>
    </row>
    <row r="48" spans="2:3" x14ac:dyDescent="0.25">
      <c r="B48" s="77"/>
      <c r="C48" s="46"/>
    </row>
    <row r="49" spans="2:3" x14ac:dyDescent="0.25">
      <c r="B49" s="77"/>
      <c r="C49" s="46"/>
    </row>
    <row r="50" spans="2:3" x14ac:dyDescent="0.25">
      <c r="B50" s="77"/>
      <c r="C50" s="46"/>
    </row>
    <row r="51" spans="2:3" x14ac:dyDescent="0.25">
      <c r="B51" s="77"/>
      <c r="C51" s="46"/>
    </row>
    <row r="52" spans="2:3" x14ac:dyDescent="0.25">
      <c r="B52" s="77"/>
      <c r="C52" s="46"/>
    </row>
    <row r="53" spans="2:3" x14ac:dyDescent="0.25">
      <c r="B53" s="77"/>
      <c r="C53" s="46"/>
    </row>
    <row r="54" spans="2:3" x14ac:dyDescent="0.25">
      <c r="B54" s="77"/>
      <c r="C54" s="46"/>
    </row>
    <row r="55" spans="2:3" x14ac:dyDescent="0.25">
      <c r="B55" s="77"/>
      <c r="C55" s="46"/>
    </row>
    <row r="56" spans="2:3" x14ac:dyDescent="0.25">
      <c r="B56" s="77"/>
      <c r="C56" s="46"/>
    </row>
    <row r="57" spans="2:3" x14ac:dyDescent="0.25">
      <c r="B57" s="77"/>
      <c r="C57" s="46"/>
    </row>
    <row r="58" spans="2:3" x14ac:dyDescent="0.25">
      <c r="B58" s="77"/>
      <c r="C58" s="46"/>
    </row>
    <row r="59" spans="2:3" x14ac:dyDescent="0.25">
      <c r="B59" s="77"/>
      <c r="C59" s="46"/>
    </row>
    <row r="60" spans="2:3" x14ac:dyDescent="0.25">
      <c r="B60" s="77"/>
      <c r="C60" s="46"/>
    </row>
    <row r="61" spans="2:3" x14ac:dyDescent="0.25">
      <c r="B61" s="77"/>
      <c r="C61" s="46"/>
    </row>
    <row r="62" spans="2:3" x14ac:dyDescent="0.25">
      <c r="B62" s="77"/>
      <c r="C62" s="46"/>
    </row>
    <row r="63" spans="2:3" x14ac:dyDescent="0.25">
      <c r="B63" s="77"/>
      <c r="C63" s="46"/>
    </row>
    <row r="64" spans="2:3" x14ac:dyDescent="0.25">
      <c r="B64" s="77"/>
      <c r="C64" s="46"/>
    </row>
    <row r="65" spans="2:3" x14ac:dyDescent="0.25">
      <c r="B65" s="77"/>
      <c r="C65" s="46"/>
    </row>
    <row r="66" spans="2:3" x14ac:dyDescent="0.25">
      <c r="B66" s="77"/>
      <c r="C66" s="46"/>
    </row>
    <row r="67" spans="2:3" x14ac:dyDescent="0.25">
      <c r="B67" s="77"/>
      <c r="C67" s="46"/>
    </row>
    <row r="68" spans="2:3" x14ac:dyDescent="0.25">
      <c r="B68" s="77"/>
      <c r="C68" s="46"/>
    </row>
    <row r="69" spans="2:3" x14ac:dyDescent="0.25">
      <c r="B69" s="77"/>
      <c r="C69" s="46"/>
    </row>
  </sheetData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'crfs-input'!$A$2:$A$6</xm:f>
          </x14:formula1>
          <xm:sqref>C4:C21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14"/>
  <sheetViews>
    <sheetView workbookViewId="0">
      <selection activeCell="A2" sqref="A2"/>
    </sheetView>
  </sheetViews>
  <sheetFormatPr defaultRowHeight="15" x14ac:dyDescent="0.25"/>
  <cols>
    <col min="2" max="2" width="13.42578125" customWidth="1"/>
    <col min="3" max="3" width="14.85546875" customWidth="1"/>
    <col min="4" max="4" width="18.85546875" customWidth="1"/>
    <col min="5" max="9" width="12.140625" customWidth="1"/>
  </cols>
  <sheetData>
    <row r="1" spans="1:9" ht="30" x14ac:dyDescent="0.25">
      <c r="A1" s="22" t="s">
        <v>158</v>
      </c>
      <c r="B1" s="22" t="s">
        <v>88</v>
      </c>
      <c r="C1" s="22" t="s">
        <v>533</v>
      </c>
      <c r="D1" s="22" t="s">
        <v>534</v>
      </c>
      <c r="E1" s="22" t="s">
        <v>535</v>
      </c>
      <c r="F1" s="22" t="s">
        <v>536</v>
      </c>
      <c r="G1" s="22" t="s">
        <v>537</v>
      </c>
      <c r="H1" s="22" t="s">
        <v>538</v>
      </c>
      <c r="I1" s="22" t="s">
        <v>539</v>
      </c>
    </row>
    <row r="2" spans="1:9" x14ac:dyDescent="0.25">
      <c r="A2" s="93" t="s">
        <v>633</v>
      </c>
      <c r="B2" s="52">
        <v>0</v>
      </c>
      <c r="C2" s="52">
        <v>10</v>
      </c>
      <c r="D2" s="52">
        <v>10</v>
      </c>
      <c r="E2" s="52">
        <v>10</v>
      </c>
      <c r="F2" s="52">
        <v>10</v>
      </c>
      <c r="G2" s="52">
        <v>10</v>
      </c>
      <c r="H2" s="52">
        <v>10</v>
      </c>
      <c r="I2" s="52">
        <v>10</v>
      </c>
    </row>
    <row r="3" spans="1:9" x14ac:dyDescent="0.25">
      <c r="A3" s="93" t="str">
        <f>VLOOKUP(B3,'PPA IDs'!$A$2:$B$117,2,0)</f>
        <v>Crossings 1 - BART New Markets + Highway Crossing</v>
      </c>
      <c r="B3" s="49">
        <v>1001</v>
      </c>
      <c r="C3" s="49" t="str">
        <f>(5-COUNTIF(E3:I3,0))&amp;"/5"</f>
        <v>4/5</v>
      </c>
      <c r="D3" s="49">
        <f>COUNTIF(E3:I3,0)</f>
        <v>1</v>
      </c>
      <c r="E3" s="74">
        <v>1</v>
      </c>
      <c r="F3" s="74">
        <v>1</v>
      </c>
      <c r="G3" s="74">
        <v>0</v>
      </c>
      <c r="H3" s="74">
        <v>1</v>
      </c>
      <c r="I3" s="74">
        <v>1</v>
      </c>
    </row>
    <row r="4" spans="1:9" x14ac:dyDescent="0.25">
      <c r="A4" s="93" t="str">
        <f>VLOOKUP(B4,'PPA IDs'!$A$2:$B$117,2,0)</f>
        <v>Crossings 2 - BART Mission St</v>
      </c>
      <c r="B4" s="49">
        <v>1002</v>
      </c>
      <c r="C4" s="49" t="str">
        <f t="shared" ref="C4:C9" si="0">(5-COUNTIF(E4:I4,0))&amp;"/5"</f>
        <v>5/5</v>
      </c>
      <c r="D4" s="49">
        <f t="shared" ref="D4:D9" si="1">COUNTIF(E4:I4,0)</f>
        <v>0</v>
      </c>
      <c r="E4" s="74">
        <v>1</v>
      </c>
      <c r="F4" s="74">
        <v>1</v>
      </c>
      <c r="G4" s="74">
        <v>1</v>
      </c>
      <c r="H4" s="74">
        <v>1</v>
      </c>
      <c r="I4" s="74">
        <v>1</v>
      </c>
    </row>
    <row r="5" spans="1:9" x14ac:dyDescent="0.25">
      <c r="A5" s="93" t="str">
        <f>VLOOKUP(B5,'PPA IDs'!$A$2:$B$117,2,0)</f>
        <v>Crossings 3 - BART New Markets</v>
      </c>
      <c r="B5" s="49">
        <v>1003</v>
      </c>
      <c r="C5" s="49" t="str">
        <f t="shared" si="0"/>
        <v>5/5</v>
      </c>
      <c r="D5" s="49">
        <f t="shared" si="1"/>
        <v>0</v>
      </c>
      <c r="E5" s="74">
        <v>1</v>
      </c>
      <c r="F5" s="74">
        <v>1</v>
      </c>
      <c r="G5" s="74">
        <v>1</v>
      </c>
      <c r="H5" s="74">
        <v>1</v>
      </c>
      <c r="I5" s="74">
        <v>1</v>
      </c>
    </row>
    <row r="6" spans="1:9" x14ac:dyDescent="0.25">
      <c r="A6" s="93" t="str">
        <f>VLOOKUP(B6,'PPA IDs'!$A$2:$B$117,2,0)</f>
        <v>Crossings 4 - Regional Rail</v>
      </c>
      <c r="B6" s="49">
        <v>1004</v>
      </c>
      <c r="C6" s="49" t="str">
        <f t="shared" si="0"/>
        <v>5/5</v>
      </c>
      <c r="D6" s="49">
        <f t="shared" si="1"/>
        <v>0</v>
      </c>
      <c r="E6" s="74">
        <v>1</v>
      </c>
      <c r="F6" s="74">
        <v>1</v>
      </c>
      <c r="G6" s="74">
        <v>1</v>
      </c>
      <c r="H6" s="74">
        <v>1</v>
      </c>
      <c r="I6" s="74">
        <v>1</v>
      </c>
    </row>
    <row r="7" spans="1:9" x14ac:dyDescent="0.25">
      <c r="A7" s="93" t="str">
        <f>VLOOKUP(B7,'PPA IDs'!$A$2:$B$117,2,0)</f>
        <v>Crossings 5 - Mid-Bay Crossing</v>
      </c>
      <c r="B7" s="49">
        <v>1005</v>
      </c>
      <c r="C7" s="49" t="str">
        <f t="shared" si="0"/>
        <v>3/5</v>
      </c>
      <c r="D7" s="49">
        <f t="shared" si="1"/>
        <v>2</v>
      </c>
      <c r="E7" s="74">
        <v>1</v>
      </c>
      <c r="F7" s="74">
        <v>1</v>
      </c>
      <c r="G7" s="74">
        <v>1</v>
      </c>
      <c r="H7" s="74">
        <v>0</v>
      </c>
      <c r="I7" s="74">
        <v>0</v>
      </c>
    </row>
    <row r="8" spans="1:9" x14ac:dyDescent="0.25">
      <c r="A8" s="93" t="str">
        <f>VLOOKUP(B8,'PPA IDs'!$A$2:$B$117,2,0)</f>
        <v>Crossings 6 - San Mateo Bridge Widening</v>
      </c>
      <c r="B8" s="49">
        <v>1006</v>
      </c>
      <c r="C8" s="49" t="str">
        <f t="shared" si="0"/>
        <v>4/5</v>
      </c>
      <c r="D8" s="49">
        <f t="shared" si="1"/>
        <v>1</v>
      </c>
      <c r="E8" s="74">
        <v>1</v>
      </c>
      <c r="F8" s="74">
        <v>1</v>
      </c>
      <c r="G8" s="74">
        <v>1</v>
      </c>
      <c r="H8" s="74">
        <v>0</v>
      </c>
      <c r="I8" s="74">
        <v>1</v>
      </c>
    </row>
    <row r="9" spans="1:9" x14ac:dyDescent="0.25">
      <c r="A9" s="93" t="str">
        <f>VLOOKUP(B9,'PPA IDs'!$A$2:$B$117,2,0)</f>
        <v>Crossings 7 - Regional Rail + BART New Markets</v>
      </c>
      <c r="B9" s="49">
        <v>1007</v>
      </c>
      <c r="C9" s="49" t="str">
        <f t="shared" si="0"/>
        <v>5/5</v>
      </c>
      <c r="D9" s="49">
        <f t="shared" si="1"/>
        <v>0</v>
      </c>
      <c r="E9" s="74">
        <v>1</v>
      </c>
      <c r="F9" s="74">
        <v>1</v>
      </c>
      <c r="G9" s="74">
        <v>1</v>
      </c>
      <c r="H9" s="74">
        <v>1</v>
      </c>
      <c r="I9" s="74">
        <v>1</v>
      </c>
    </row>
    <row r="10" spans="1:9" x14ac:dyDescent="0.25">
      <c r="A10" s="93" t="str">
        <f>VLOOKUP(B10,'PPA IDs'!$A$2:$B$117,2,0)</f>
        <v>Crossings 8 - Southern Crossing Bridge</v>
      </c>
      <c r="B10" s="49">
        <v>1008</v>
      </c>
      <c r="C10" s="49" t="str">
        <f>(5-COUNTIF(E10:I10,0))&amp;"/5"</f>
        <v>4/5</v>
      </c>
      <c r="D10" s="49">
        <f>COUNTIF(E10:I10,0)</f>
        <v>1</v>
      </c>
      <c r="E10" s="74">
        <v>1</v>
      </c>
      <c r="F10" s="74">
        <v>1</v>
      </c>
      <c r="G10" s="74">
        <v>0</v>
      </c>
      <c r="H10" s="74">
        <v>1</v>
      </c>
      <c r="I10" s="74">
        <v>1</v>
      </c>
    </row>
    <row r="11" spans="1:9" x14ac:dyDescent="0.25">
      <c r="A11" s="93" t="str">
        <f>VLOOKUP(B11,'PPA IDs'!$A$2:$B$117,2,0)</f>
        <v>El Camino Real BRT</v>
      </c>
      <c r="B11" s="49">
        <v>2102</v>
      </c>
      <c r="C11" s="49" t="str">
        <f t="shared" ref="C11" si="2">(5-COUNTIF(E11:I11,0))&amp;"/5"</f>
        <v>5/5</v>
      </c>
      <c r="D11" s="49">
        <f t="shared" ref="D11" si="3">COUNTIF(E11:I11,0)</f>
        <v>0</v>
      </c>
      <c r="E11" s="74">
        <v>1</v>
      </c>
      <c r="F11" s="74">
        <v>1</v>
      </c>
      <c r="G11" s="74">
        <v>1</v>
      </c>
      <c r="H11" s="74">
        <v>1</v>
      </c>
      <c r="I11" s="74">
        <v>1</v>
      </c>
    </row>
    <row r="12" spans="1:9" x14ac:dyDescent="0.25">
      <c r="A12" s="93" t="str">
        <f>VLOOKUP(B12,'PPA IDs'!$A$2:$B$117,2,0)</f>
        <v>Caltrain PCBB 12tphpd</v>
      </c>
      <c r="B12" s="49">
        <v>2302</v>
      </c>
      <c r="C12" s="49" t="str">
        <f t="shared" ref="C12:C13" si="4">(5-COUNTIF(E12:I12,0))&amp;"/5"</f>
        <v>5/5</v>
      </c>
      <c r="D12" s="49">
        <f t="shared" ref="D12:D13" si="5">COUNTIF(E12:I12,0)</f>
        <v>0</v>
      </c>
      <c r="E12" s="74">
        <v>1</v>
      </c>
      <c r="F12" s="74">
        <v>1</v>
      </c>
      <c r="G12" s="74">
        <v>1</v>
      </c>
      <c r="H12" s="74">
        <v>1</v>
      </c>
      <c r="I12" s="74">
        <v>1</v>
      </c>
    </row>
    <row r="13" spans="1:9" x14ac:dyDescent="0.25">
      <c r="A13" s="93" t="str">
        <f>VLOOKUP(B13,'PPA IDs'!$A$2:$B$117,2,0)</f>
        <v>Caltrain PCBB 16tphpd</v>
      </c>
      <c r="B13" s="49">
        <v>2303</v>
      </c>
      <c r="C13" s="49" t="str">
        <f t="shared" si="4"/>
        <v>5/5</v>
      </c>
      <c r="D13" s="49">
        <f t="shared" si="5"/>
        <v>0</v>
      </c>
      <c r="E13" s="74">
        <v>1</v>
      </c>
      <c r="F13" s="74">
        <v>1</v>
      </c>
      <c r="G13" s="74">
        <v>1</v>
      </c>
      <c r="H13" s="74">
        <v>1</v>
      </c>
      <c r="I13" s="74">
        <v>1</v>
      </c>
    </row>
    <row r="14" spans="1:9" x14ac:dyDescent="0.25">
      <c r="A14" s="93" t="str">
        <f>VLOOKUP(B14,'PPA IDs'!$A$2:$B$117,2,0)</f>
        <v>BART Core Capacity</v>
      </c>
      <c r="B14" s="49">
        <v>2201</v>
      </c>
      <c r="C14" s="49" t="str">
        <f t="shared" ref="C14" si="6">(5-COUNTIF(E14:I14,0))&amp;"/5"</f>
        <v>5/5</v>
      </c>
      <c r="D14" s="49">
        <f t="shared" ref="D14" si="7">COUNTIF(E14:I14,0)</f>
        <v>0</v>
      </c>
      <c r="E14" s="74">
        <v>1</v>
      </c>
      <c r="F14" s="74">
        <v>1</v>
      </c>
      <c r="G14" s="74">
        <v>1</v>
      </c>
      <c r="H14" s="74">
        <v>1</v>
      </c>
      <c r="I14" s="74">
        <v>1</v>
      </c>
    </row>
  </sheetData>
  <pageMargins left="0.7" right="0.7" top="0.75" bottom="0.75" header="0.3" footer="0.3"/>
  <pageSetup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"/>
  <sheetViews>
    <sheetView showGridLines="0" workbookViewId="0"/>
  </sheetViews>
  <sheetFormatPr defaultRowHeight="15" x14ac:dyDescent="0.2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E5"/>
  <sheetViews>
    <sheetView workbookViewId="0">
      <selection activeCell="A6" sqref="A6"/>
    </sheetView>
  </sheetViews>
  <sheetFormatPr defaultRowHeight="15" x14ac:dyDescent="0.25"/>
  <cols>
    <col min="1" max="1" width="15.42578125" bestFit="1" customWidth="1"/>
  </cols>
  <sheetData>
    <row r="5" spans="1:5" x14ac:dyDescent="0.25">
      <c r="A5" t="s">
        <v>531</v>
      </c>
      <c r="B5">
        <v>2.4</v>
      </c>
      <c r="D5" t="s">
        <v>530</v>
      </c>
      <c r="E5" s="60" t="s">
        <v>529</v>
      </c>
    </row>
  </sheetData>
  <hyperlinks>
    <hyperlink ref="E5" r:id="rId1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7"/>
  <sheetViews>
    <sheetView zoomScale="80" zoomScaleNormal="80" workbookViewId="0">
      <pane ySplit="1" topLeftCell="A11" activePane="bottomLeft" state="frozen"/>
      <selection pane="bottomLeft" activeCell="A41" sqref="A41:J41"/>
    </sheetView>
  </sheetViews>
  <sheetFormatPr defaultRowHeight="15" x14ac:dyDescent="0.25"/>
  <cols>
    <col min="1" max="1" width="24.5703125" bestFit="1" customWidth="1"/>
    <col min="2" max="2" width="43.42578125" bestFit="1" customWidth="1"/>
    <col min="3" max="3" width="17.42578125" customWidth="1"/>
    <col min="4" max="4" width="53.42578125" bestFit="1" customWidth="1"/>
    <col min="5" max="5" width="17.42578125" customWidth="1"/>
    <col min="6" max="6" width="23.140625" bestFit="1" customWidth="1"/>
    <col min="9" max="9" width="39.140625" bestFit="1" customWidth="1"/>
    <col min="10" max="10" width="16.85546875" bestFit="1" customWidth="1"/>
  </cols>
  <sheetData>
    <row r="1" spans="1:10" ht="30" x14ac:dyDescent="0.25">
      <c r="A1" s="22" t="s">
        <v>311</v>
      </c>
      <c r="B1" s="22" t="s">
        <v>312</v>
      </c>
      <c r="C1" s="22" t="s">
        <v>157</v>
      </c>
      <c r="D1" s="22" t="s">
        <v>158</v>
      </c>
      <c r="E1" s="22" t="s">
        <v>160</v>
      </c>
      <c r="F1" s="22" t="s">
        <v>136</v>
      </c>
      <c r="G1" s="22" t="s">
        <v>162</v>
      </c>
      <c r="H1" s="22" t="s">
        <v>72</v>
      </c>
      <c r="I1" s="22" t="s">
        <v>164</v>
      </c>
      <c r="J1" s="22" t="s">
        <v>165</v>
      </c>
    </row>
    <row r="2" spans="1:10" x14ac:dyDescent="0.25">
      <c r="A2" t="s">
        <v>291</v>
      </c>
      <c r="B2" t="s">
        <v>292</v>
      </c>
      <c r="C2" t="s">
        <v>317</v>
      </c>
      <c r="D2" t="s">
        <v>159</v>
      </c>
      <c r="E2" t="s">
        <v>161</v>
      </c>
      <c r="F2" t="s">
        <v>91</v>
      </c>
      <c r="G2" t="s">
        <v>163</v>
      </c>
      <c r="H2" t="s">
        <v>137</v>
      </c>
      <c r="I2" t="str">
        <f t="shared" ref="I2:I50" si="0">LEFT(B2,20)</f>
        <v>2050_TM125_PPA_RT_00</v>
      </c>
      <c r="J2" t="s">
        <v>166</v>
      </c>
    </row>
    <row r="3" spans="1:10" x14ac:dyDescent="0.25">
      <c r="A3" t="s">
        <v>291</v>
      </c>
      <c r="B3" t="s">
        <v>293</v>
      </c>
      <c r="C3" t="s">
        <v>316</v>
      </c>
      <c r="D3" t="s">
        <v>159</v>
      </c>
      <c r="E3" t="s">
        <v>161</v>
      </c>
      <c r="F3" t="s">
        <v>91</v>
      </c>
      <c r="G3" t="s">
        <v>163</v>
      </c>
      <c r="H3" t="s">
        <v>138</v>
      </c>
      <c r="I3" t="str">
        <f t="shared" si="0"/>
        <v>2050_TM125_PPA_CG_00</v>
      </c>
      <c r="J3" t="s">
        <v>166</v>
      </c>
    </row>
    <row r="4" spans="1:10" x14ac:dyDescent="0.25">
      <c r="A4" t="s">
        <v>291</v>
      </c>
      <c r="B4" t="s">
        <v>294</v>
      </c>
      <c r="C4" t="s">
        <v>318</v>
      </c>
      <c r="D4" t="s">
        <v>159</v>
      </c>
      <c r="E4" t="s">
        <v>161</v>
      </c>
      <c r="F4" t="s">
        <v>91</v>
      </c>
      <c r="G4" t="s">
        <v>163</v>
      </c>
      <c r="H4" t="s">
        <v>139</v>
      </c>
      <c r="I4" t="str">
        <f t="shared" si="0"/>
        <v>2050_TM125_PPA_BF_00</v>
      </c>
      <c r="J4" t="s">
        <v>166</v>
      </c>
    </row>
    <row r="5" spans="1:10" x14ac:dyDescent="0.25">
      <c r="A5" t="s">
        <v>295</v>
      </c>
      <c r="B5" t="s">
        <v>296</v>
      </c>
      <c r="C5" t="s">
        <v>205</v>
      </c>
      <c r="D5" t="s">
        <v>206</v>
      </c>
      <c r="E5" t="s">
        <v>207</v>
      </c>
      <c r="F5" t="s">
        <v>91</v>
      </c>
      <c r="G5" t="s">
        <v>208</v>
      </c>
      <c r="H5" t="s">
        <v>137</v>
      </c>
      <c r="I5" t="str">
        <f t="shared" si="0"/>
        <v>2050_TM125_PPA_RT_01</v>
      </c>
      <c r="J5" t="s">
        <v>166</v>
      </c>
    </row>
    <row r="6" spans="1:10" x14ac:dyDescent="0.25">
      <c r="A6" t="s">
        <v>295</v>
      </c>
      <c r="B6" t="s">
        <v>297</v>
      </c>
      <c r="C6" t="s">
        <v>203</v>
      </c>
      <c r="D6" t="s">
        <v>206</v>
      </c>
      <c r="E6" t="s">
        <v>207</v>
      </c>
      <c r="F6" t="s">
        <v>91</v>
      </c>
      <c r="G6" t="s">
        <v>208</v>
      </c>
      <c r="H6" t="s">
        <v>138</v>
      </c>
      <c r="I6" t="str">
        <f t="shared" si="0"/>
        <v>2050_TM125_PPA_CG_01</v>
      </c>
      <c r="J6" t="s">
        <v>166</v>
      </c>
    </row>
    <row r="7" spans="1:10" x14ac:dyDescent="0.25">
      <c r="A7" t="s">
        <v>295</v>
      </c>
      <c r="B7" t="s">
        <v>298</v>
      </c>
      <c r="C7" t="s">
        <v>204</v>
      </c>
      <c r="D7" t="s">
        <v>206</v>
      </c>
      <c r="E7" t="s">
        <v>207</v>
      </c>
      <c r="F7" t="s">
        <v>91</v>
      </c>
      <c r="G7" t="s">
        <v>208</v>
      </c>
      <c r="H7" t="s">
        <v>139</v>
      </c>
      <c r="I7" t="str">
        <f t="shared" si="0"/>
        <v>2050_TM125_PPA_BF_01</v>
      </c>
      <c r="J7" t="s">
        <v>166</v>
      </c>
    </row>
    <row r="8" spans="1:10" x14ac:dyDescent="0.25">
      <c r="A8" t="s">
        <v>299</v>
      </c>
      <c r="B8" t="s">
        <v>300</v>
      </c>
      <c r="C8" t="s">
        <v>224</v>
      </c>
      <c r="D8" t="s">
        <v>226</v>
      </c>
      <c r="E8" t="s">
        <v>207</v>
      </c>
      <c r="F8" t="s">
        <v>225</v>
      </c>
      <c r="G8" t="s">
        <v>170</v>
      </c>
      <c r="H8" t="s">
        <v>137</v>
      </c>
      <c r="I8" t="str">
        <f t="shared" si="0"/>
        <v>2050_TM150_PPA_RT_01</v>
      </c>
      <c r="J8" t="s">
        <v>166</v>
      </c>
    </row>
    <row r="9" spans="1:10" x14ac:dyDescent="0.25">
      <c r="A9" t="s">
        <v>299</v>
      </c>
      <c r="B9" t="s">
        <v>301</v>
      </c>
      <c r="C9" t="s">
        <v>222</v>
      </c>
      <c r="D9" t="s">
        <v>226</v>
      </c>
      <c r="E9" t="s">
        <v>207</v>
      </c>
      <c r="F9" t="s">
        <v>225</v>
      </c>
      <c r="G9" t="s">
        <v>170</v>
      </c>
      <c r="H9" t="s">
        <v>138</v>
      </c>
      <c r="I9" t="str">
        <f t="shared" si="0"/>
        <v>2050_TM150_PPA_CG_01</v>
      </c>
      <c r="J9" t="s">
        <v>166</v>
      </c>
    </row>
    <row r="10" spans="1:10" x14ac:dyDescent="0.25">
      <c r="A10" t="s">
        <v>299</v>
      </c>
      <c r="B10" t="s">
        <v>302</v>
      </c>
      <c r="C10" t="s">
        <v>223</v>
      </c>
      <c r="D10" t="s">
        <v>226</v>
      </c>
      <c r="E10" t="s">
        <v>207</v>
      </c>
      <c r="F10" t="s">
        <v>225</v>
      </c>
      <c r="G10" t="s">
        <v>170</v>
      </c>
      <c r="H10" t="s">
        <v>139</v>
      </c>
      <c r="I10" t="str">
        <f t="shared" si="0"/>
        <v>2050_TM150_PPA_BF_01</v>
      </c>
      <c r="J10" t="s">
        <v>166</v>
      </c>
    </row>
    <row r="11" spans="1:10" x14ac:dyDescent="0.25">
      <c r="A11" t="s">
        <v>291</v>
      </c>
      <c r="B11" t="s">
        <v>303</v>
      </c>
      <c r="C11" t="s">
        <v>197</v>
      </c>
      <c r="D11" t="s">
        <v>159</v>
      </c>
      <c r="E11" t="s">
        <v>161</v>
      </c>
      <c r="F11" t="s">
        <v>91</v>
      </c>
      <c r="G11" t="s">
        <v>163</v>
      </c>
      <c r="H11" t="s">
        <v>137</v>
      </c>
      <c r="I11" t="str">
        <f t="shared" si="0"/>
        <v>2050_TM125_PPA_RT_00</v>
      </c>
      <c r="J11" t="s">
        <v>166</v>
      </c>
    </row>
    <row r="12" spans="1:10" x14ac:dyDescent="0.25">
      <c r="A12" t="s">
        <v>304</v>
      </c>
      <c r="B12" t="s">
        <v>278</v>
      </c>
      <c r="C12" t="s">
        <v>313</v>
      </c>
      <c r="D12" t="s">
        <v>253</v>
      </c>
      <c r="E12" t="s">
        <v>161</v>
      </c>
      <c r="F12" t="s">
        <v>170</v>
      </c>
      <c r="G12" t="s">
        <v>170</v>
      </c>
      <c r="H12" t="s">
        <v>137</v>
      </c>
      <c r="I12" t="str">
        <f t="shared" si="0"/>
        <v>2050_TM150_PPA_RT_00</v>
      </c>
      <c r="J12" t="s">
        <v>166</v>
      </c>
    </row>
    <row r="13" spans="1:10" x14ac:dyDescent="0.25">
      <c r="A13" t="s">
        <v>304</v>
      </c>
      <c r="B13" t="s">
        <v>279</v>
      </c>
      <c r="C13" t="s">
        <v>314</v>
      </c>
      <c r="D13" t="s">
        <v>253</v>
      </c>
      <c r="E13" t="s">
        <v>161</v>
      </c>
      <c r="F13" t="s">
        <v>170</v>
      </c>
      <c r="G13" t="s">
        <v>170</v>
      </c>
      <c r="H13" t="s">
        <v>138</v>
      </c>
      <c r="I13" t="str">
        <f t="shared" si="0"/>
        <v>2050_TM150_PPA_CG_00</v>
      </c>
      <c r="J13" t="s">
        <v>166</v>
      </c>
    </row>
    <row r="14" spans="1:10" x14ac:dyDescent="0.25">
      <c r="A14" t="s">
        <v>304</v>
      </c>
      <c r="B14" t="s">
        <v>280</v>
      </c>
      <c r="C14" t="s">
        <v>315</v>
      </c>
      <c r="D14" t="s">
        <v>253</v>
      </c>
      <c r="E14" t="s">
        <v>161</v>
      </c>
      <c r="F14" t="s">
        <v>170</v>
      </c>
      <c r="G14" t="s">
        <v>170</v>
      </c>
      <c r="H14" t="s">
        <v>139</v>
      </c>
      <c r="I14" t="str">
        <f t="shared" si="0"/>
        <v>2050_TM150_PPA_BF_00</v>
      </c>
      <c r="J14" t="s">
        <v>166</v>
      </c>
    </row>
    <row r="15" spans="1:10" x14ac:dyDescent="0.25">
      <c r="A15" t="s">
        <v>305</v>
      </c>
      <c r="B15" t="s">
        <v>281</v>
      </c>
      <c r="C15" t="s">
        <v>268</v>
      </c>
      <c r="D15" t="s">
        <v>266</v>
      </c>
      <c r="E15" t="s">
        <v>161</v>
      </c>
      <c r="F15" t="s">
        <v>91</v>
      </c>
      <c r="G15" t="s">
        <v>170</v>
      </c>
      <c r="H15" t="s">
        <v>137</v>
      </c>
      <c r="I15" t="str">
        <f t="shared" si="0"/>
        <v>2050_TM151_PPA_RT_00</v>
      </c>
      <c r="J15" t="s">
        <v>166</v>
      </c>
    </row>
    <row r="16" spans="1:10" x14ac:dyDescent="0.25">
      <c r="A16" t="s">
        <v>305</v>
      </c>
      <c r="B16" t="s">
        <v>282</v>
      </c>
      <c r="C16" t="s">
        <v>269</v>
      </c>
      <c r="D16" t="s">
        <v>266</v>
      </c>
      <c r="E16" t="s">
        <v>161</v>
      </c>
      <c r="F16" t="s">
        <v>91</v>
      </c>
      <c r="G16" t="s">
        <v>170</v>
      </c>
      <c r="H16" t="s">
        <v>138</v>
      </c>
      <c r="I16" t="str">
        <f t="shared" si="0"/>
        <v>2050_TM151_PPA_CG_00</v>
      </c>
      <c r="J16" t="s">
        <v>166</v>
      </c>
    </row>
    <row r="17" spans="1:10" x14ac:dyDescent="0.25">
      <c r="A17" t="s">
        <v>305</v>
      </c>
      <c r="B17" t="s">
        <v>283</v>
      </c>
      <c r="C17" t="s">
        <v>270</v>
      </c>
      <c r="D17" t="s">
        <v>266</v>
      </c>
      <c r="E17" t="s">
        <v>161</v>
      </c>
      <c r="F17" t="s">
        <v>91</v>
      </c>
      <c r="G17" t="s">
        <v>170</v>
      </c>
      <c r="H17" t="s">
        <v>139</v>
      </c>
      <c r="I17" t="str">
        <f t="shared" si="0"/>
        <v>2050_TM151_PPA_BF_00</v>
      </c>
      <c r="J17" t="s">
        <v>166</v>
      </c>
    </row>
    <row r="18" spans="1:10" x14ac:dyDescent="0.25">
      <c r="A18" t="s">
        <v>306</v>
      </c>
      <c r="B18" t="s">
        <v>284</v>
      </c>
      <c r="C18" t="s">
        <v>271</v>
      </c>
      <c r="D18" t="s">
        <v>264</v>
      </c>
      <c r="E18" t="s">
        <v>161</v>
      </c>
      <c r="F18" t="s">
        <v>91</v>
      </c>
      <c r="G18" t="s">
        <v>262</v>
      </c>
      <c r="H18" t="s">
        <v>137</v>
      </c>
      <c r="I18" t="str">
        <f t="shared" si="0"/>
        <v>2050_TM151_PPA_RT_00</v>
      </c>
      <c r="J18" t="s">
        <v>166</v>
      </c>
    </row>
    <row r="19" spans="1:10" x14ac:dyDescent="0.25">
      <c r="A19" t="s">
        <v>306</v>
      </c>
      <c r="B19" t="s">
        <v>331</v>
      </c>
      <c r="C19" t="e">
        <f>VLOOKUP(D19,'PPA IDs'!$B$2:$B$95,2,0)   &amp;   "_"   &amp;   RIGHT(B19,2)   &amp;   "_"   &amp;   H19</f>
        <v>#REF!</v>
      </c>
      <c r="D19" t="s">
        <v>264</v>
      </c>
      <c r="E19" t="s">
        <v>161</v>
      </c>
      <c r="F19" t="s">
        <v>91</v>
      </c>
      <c r="G19" t="s">
        <v>262</v>
      </c>
      <c r="H19" t="s">
        <v>138</v>
      </c>
      <c r="I19" t="str">
        <f t="shared" si="0"/>
        <v>2050_TM151_PPA_CG_00</v>
      </c>
      <c r="J19" t="s">
        <v>166</v>
      </c>
    </row>
    <row r="20" spans="1:10" x14ac:dyDescent="0.25">
      <c r="A20" t="s">
        <v>306</v>
      </c>
      <c r="B20" t="s">
        <v>285</v>
      </c>
      <c r="C20" t="s">
        <v>272</v>
      </c>
      <c r="D20" t="s">
        <v>264</v>
      </c>
      <c r="E20" t="s">
        <v>161</v>
      </c>
      <c r="F20" t="s">
        <v>91</v>
      </c>
      <c r="G20" t="s">
        <v>262</v>
      </c>
      <c r="H20" t="s">
        <v>139</v>
      </c>
      <c r="I20" t="str">
        <f t="shared" si="0"/>
        <v>2050_TM151_PPA_BF_00</v>
      </c>
      <c r="J20" t="s">
        <v>166</v>
      </c>
    </row>
    <row r="21" spans="1:10" x14ac:dyDescent="0.25">
      <c r="A21" t="s">
        <v>307</v>
      </c>
      <c r="B21" t="s">
        <v>319</v>
      </c>
      <c r="C21" t="e">
        <f>VLOOKUP(D21,'PPA IDs'!$B$2:$B$95,2,0)   &amp;   "_"   &amp;   RIGHT(B21,2)   &amp;   "_"   &amp;   H21</f>
        <v>#REF!</v>
      </c>
      <c r="D21" t="s">
        <v>261</v>
      </c>
      <c r="E21" t="s">
        <v>161</v>
      </c>
      <c r="F21" t="s">
        <v>91</v>
      </c>
      <c r="G21" t="s">
        <v>262</v>
      </c>
      <c r="H21" t="s">
        <v>137</v>
      </c>
      <c r="I21" t="str">
        <f t="shared" si="0"/>
        <v>2050_TM151_PPA_RT_00</v>
      </c>
      <c r="J21" t="s">
        <v>166</v>
      </c>
    </row>
    <row r="22" spans="1:10" x14ac:dyDescent="0.25">
      <c r="A22" t="s">
        <v>307</v>
      </c>
      <c r="B22" t="s">
        <v>481</v>
      </c>
      <c r="C22" t="e">
        <f>VLOOKUP(D22,'PPA IDs'!$B$2:$B$95,2,0)   &amp;   "_"   &amp;   RIGHT(B22,2)   &amp;   "_"   &amp;   H22</f>
        <v>#REF!</v>
      </c>
      <c r="D22" t="s">
        <v>261</v>
      </c>
      <c r="E22" t="s">
        <v>161</v>
      </c>
      <c r="F22" t="s">
        <v>91</v>
      </c>
      <c r="G22" t="s">
        <v>262</v>
      </c>
      <c r="H22" t="s">
        <v>138</v>
      </c>
      <c r="I22" t="str">
        <f t="shared" si="0"/>
        <v>2050_TM151_PPA_CG_00</v>
      </c>
      <c r="J22" t="s">
        <v>166</v>
      </c>
    </row>
    <row r="23" spans="1:10" x14ac:dyDescent="0.25">
      <c r="A23" t="s">
        <v>307</v>
      </c>
      <c r="B23" t="s">
        <v>477</v>
      </c>
      <c r="C23" t="e">
        <f>VLOOKUP(D23,'PPA IDs'!$B$2:$B$95,2,0)   &amp;   "_"   &amp;   RIGHT(B23,2)   &amp;   "_"   &amp;   H23</f>
        <v>#REF!</v>
      </c>
      <c r="D23" t="s">
        <v>261</v>
      </c>
      <c r="E23" t="s">
        <v>161</v>
      </c>
      <c r="F23" t="s">
        <v>91</v>
      </c>
      <c r="G23" t="s">
        <v>262</v>
      </c>
      <c r="H23" t="s">
        <v>139</v>
      </c>
      <c r="I23" t="str">
        <f t="shared" si="0"/>
        <v>2050_TM151_PPA_BF_00</v>
      </c>
      <c r="J23" t="s">
        <v>166</v>
      </c>
    </row>
    <row r="24" spans="1:10" x14ac:dyDescent="0.25">
      <c r="A24" t="s">
        <v>308</v>
      </c>
      <c r="B24" t="s">
        <v>286</v>
      </c>
      <c r="C24" t="s">
        <v>273</v>
      </c>
      <c r="D24" t="s">
        <v>265</v>
      </c>
      <c r="E24" t="s">
        <v>161</v>
      </c>
      <c r="F24" t="s">
        <v>170</v>
      </c>
      <c r="G24" t="s">
        <v>163</v>
      </c>
      <c r="H24" t="s">
        <v>137</v>
      </c>
      <c r="I24" t="str">
        <f t="shared" si="0"/>
        <v>2050_TM151_PPA_RT_00</v>
      </c>
      <c r="J24" t="s">
        <v>166</v>
      </c>
    </row>
    <row r="25" spans="1:10" x14ac:dyDescent="0.25">
      <c r="A25" t="s">
        <v>308</v>
      </c>
      <c r="B25" t="s">
        <v>339</v>
      </c>
      <c r="C25" t="e">
        <f>VLOOKUP(D25,'PPA IDs'!$B$2:$B$95,2,0)   &amp;   "_"   &amp;   RIGHT(B25,2)   &amp;   "_"   &amp;   H25</f>
        <v>#REF!</v>
      </c>
      <c r="D25" t="s">
        <v>265</v>
      </c>
      <c r="E25" t="s">
        <v>161</v>
      </c>
      <c r="F25" t="s">
        <v>170</v>
      </c>
      <c r="G25" t="s">
        <v>163</v>
      </c>
      <c r="H25" t="s">
        <v>138</v>
      </c>
      <c r="I25" t="str">
        <f t="shared" si="0"/>
        <v>2050_TM151_PPA_CG_00</v>
      </c>
      <c r="J25" t="s">
        <v>166</v>
      </c>
    </row>
    <row r="26" spans="1:10" x14ac:dyDescent="0.25">
      <c r="A26" t="s">
        <v>308</v>
      </c>
      <c r="B26" t="s">
        <v>287</v>
      </c>
      <c r="C26" t="s">
        <v>274</v>
      </c>
      <c r="D26" t="s">
        <v>265</v>
      </c>
      <c r="E26" t="s">
        <v>161</v>
      </c>
      <c r="F26" t="s">
        <v>170</v>
      </c>
      <c r="G26" t="s">
        <v>163</v>
      </c>
      <c r="H26" t="s">
        <v>139</v>
      </c>
      <c r="I26" t="str">
        <f t="shared" si="0"/>
        <v>2050_TM151_PPA_BF_00</v>
      </c>
      <c r="J26" t="s">
        <v>166</v>
      </c>
    </row>
    <row r="27" spans="1:10" x14ac:dyDescent="0.25">
      <c r="A27" t="s">
        <v>304</v>
      </c>
      <c r="B27" t="s">
        <v>329</v>
      </c>
      <c r="C27" t="e">
        <f>VLOOKUP(D27,'PPA IDs'!$B$2:$B$95,2,0)   &amp;   "_"   &amp;   RIGHT(B27,2)   &amp;   "_"   &amp;   H27</f>
        <v>#REF!</v>
      </c>
      <c r="D27" t="s">
        <v>253</v>
      </c>
      <c r="E27" t="s">
        <v>161</v>
      </c>
      <c r="F27" t="s">
        <v>170</v>
      </c>
      <c r="G27" t="s">
        <v>170</v>
      </c>
      <c r="H27" t="s">
        <v>137</v>
      </c>
      <c r="I27" t="str">
        <f t="shared" si="0"/>
        <v>2050_TM151_PPA_RT_00</v>
      </c>
      <c r="J27" t="s">
        <v>166</v>
      </c>
    </row>
    <row r="28" spans="1:10" x14ac:dyDescent="0.25">
      <c r="A28" t="s">
        <v>304</v>
      </c>
      <c r="B28" t="s">
        <v>328</v>
      </c>
      <c r="C28" t="e">
        <f>VLOOKUP(D28,'PPA IDs'!$B$2:$B$95,2,0)   &amp;   "_"   &amp;   RIGHT(B28,2)   &amp;   "_"   &amp;   H28</f>
        <v>#REF!</v>
      </c>
      <c r="D28" t="s">
        <v>253</v>
      </c>
      <c r="E28" t="s">
        <v>161</v>
      </c>
      <c r="F28" t="s">
        <v>170</v>
      </c>
      <c r="G28" t="s">
        <v>170</v>
      </c>
      <c r="H28" t="s">
        <v>138</v>
      </c>
      <c r="I28" t="str">
        <f t="shared" si="0"/>
        <v>2050_TM151_PPA_CG_00</v>
      </c>
      <c r="J28" t="s">
        <v>166</v>
      </c>
    </row>
    <row r="29" spans="1:10" x14ac:dyDescent="0.25">
      <c r="A29" t="s">
        <v>304</v>
      </c>
      <c r="B29" t="s">
        <v>330</v>
      </c>
      <c r="C29" t="e">
        <f>VLOOKUP(D29,'PPA IDs'!$B$2:$B$95,2,0)   &amp;   "_"   &amp;   RIGHT(B29,2)   &amp;   "_"   &amp;   H29</f>
        <v>#REF!</v>
      </c>
      <c r="D29" t="s">
        <v>253</v>
      </c>
      <c r="E29" t="s">
        <v>161</v>
      </c>
      <c r="F29" t="s">
        <v>170</v>
      </c>
      <c r="G29" t="s">
        <v>170</v>
      </c>
      <c r="H29" t="s">
        <v>139</v>
      </c>
      <c r="I29" t="str">
        <f t="shared" si="0"/>
        <v>2050_TM151_PPA_BF_00</v>
      </c>
      <c r="J29" t="s">
        <v>166</v>
      </c>
    </row>
    <row r="30" spans="1:10" x14ac:dyDescent="0.25">
      <c r="A30" t="s">
        <v>309</v>
      </c>
      <c r="B30" t="s">
        <v>480</v>
      </c>
      <c r="C30" t="e">
        <f>VLOOKUP(D30,'PPA IDs'!$B$2:$B$95,2,0)   &amp;   "_"   &amp;   RIGHT(B30,2)   &amp;   "_"   &amp;   H30</f>
        <v>#REF!</v>
      </c>
      <c r="D30" t="s">
        <v>263</v>
      </c>
      <c r="E30" t="s">
        <v>161</v>
      </c>
      <c r="F30" t="s">
        <v>170</v>
      </c>
      <c r="G30" t="s">
        <v>170</v>
      </c>
      <c r="H30" t="s">
        <v>137</v>
      </c>
      <c r="I30" t="str">
        <f t="shared" si="0"/>
        <v>2050_TM151_PPA_RT_00</v>
      </c>
      <c r="J30" t="s">
        <v>166</v>
      </c>
    </row>
    <row r="31" spans="1:10" x14ac:dyDescent="0.25">
      <c r="A31" t="s">
        <v>309</v>
      </c>
      <c r="B31" t="s">
        <v>478</v>
      </c>
      <c r="C31" t="e">
        <f>VLOOKUP(D31,'PPA IDs'!$B$2:$B$95,2,0)   &amp;   "_"   &amp;   RIGHT(B31,2)   &amp;   "_"   &amp;   H31</f>
        <v>#REF!</v>
      </c>
      <c r="D31" t="s">
        <v>263</v>
      </c>
      <c r="E31" t="s">
        <v>161</v>
      </c>
      <c r="F31" t="s">
        <v>170</v>
      </c>
      <c r="G31" t="s">
        <v>170</v>
      </c>
      <c r="H31" t="s">
        <v>138</v>
      </c>
      <c r="I31" t="str">
        <f t="shared" si="0"/>
        <v>2050_TM151_PPA_CG_00</v>
      </c>
      <c r="J31" t="s">
        <v>166</v>
      </c>
    </row>
    <row r="32" spans="1:10" x14ac:dyDescent="0.25">
      <c r="A32" t="s">
        <v>309</v>
      </c>
      <c r="B32" t="s">
        <v>479</v>
      </c>
      <c r="C32" t="e">
        <f>VLOOKUP(D32,'PPA IDs'!$B$2:$B$95,2,0)   &amp;   "_"   &amp;   RIGHT(B32,2)   &amp;   "_"   &amp;   H32</f>
        <v>#REF!</v>
      </c>
      <c r="D32" t="s">
        <v>263</v>
      </c>
      <c r="E32" t="s">
        <v>161</v>
      </c>
      <c r="F32" t="s">
        <v>170</v>
      </c>
      <c r="G32" t="s">
        <v>170</v>
      </c>
      <c r="H32" t="s">
        <v>139</v>
      </c>
      <c r="I32" t="str">
        <f t="shared" si="0"/>
        <v>2050_TM151_PPA_BF_00</v>
      </c>
      <c r="J32" t="s">
        <v>166</v>
      </c>
    </row>
    <row r="33" spans="1:10" x14ac:dyDescent="0.25">
      <c r="A33" t="s">
        <v>310</v>
      </c>
      <c r="B33" t="s">
        <v>288</v>
      </c>
      <c r="C33" t="s">
        <v>275</v>
      </c>
      <c r="D33" t="s">
        <v>267</v>
      </c>
      <c r="E33" t="s">
        <v>161</v>
      </c>
      <c r="F33" t="s">
        <v>170</v>
      </c>
      <c r="G33" t="s">
        <v>163</v>
      </c>
      <c r="H33" t="s">
        <v>137</v>
      </c>
      <c r="I33" t="str">
        <f t="shared" si="0"/>
        <v>2050_TM151_PPA_RT_00</v>
      </c>
      <c r="J33" t="s">
        <v>166</v>
      </c>
    </row>
    <row r="34" spans="1:10" x14ac:dyDescent="0.25">
      <c r="A34" t="s">
        <v>310</v>
      </c>
      <c r="B34" t="s">
        <v>289</v>
      </c>
      <c r="C34" t="s">
        <v>276</v>
      </c>
      <c r="D34" t="s">
        <v>267</v>
      </c>
      <c r="E34" t="s">
        <v>161</v>
      </c>
      <c r="F34" t="s">
        <v>170</v>
      </c>
      <c r="G34" t="s">
        <v>163</v>
      </c>
      <c r="H34" t="s">
        <v>138</v>
      </c>
      <c r="I34" t="str">
        <f t="shared" si="0"/>
        <v>2050_TM151_PPA_CG_00</v>
      </c>
      <c r="J34" t="s">
        <v>166</v>
      </c>
    </row>
    <row r="35" spans="1:10" x14ac:dyDescent="0.25">
      <c r="A35" t="s">
        <v>310</v>
      </c>
      <c r="B35" t="s">
        <v>290</v>
      </c>
      <c r="C35" t="s">
        <v>277</v>
      </c>
      <c r="D35" t="s">
        <v>267</v>
      </c>
      <c r="E35" t="s">
        <v>161</v>
      </c>
      <c r="F35" t="s">
        <v>170</v>
      </c>
      <c r="G35" t="s">
        <v>163</v>
      </c>
      <c r="H35" t="s">
        <v>139</v>
      </c>
      <c r="I35" t="str">
        <f t="shared" si="0"/>
        <v>2050_TM151_PPA_BF_00</v>
      </c>
      <c r="J35" t="s">
        <v>166</v>
      </c>
    </row>
    <row r="36" spans="1:10" x14ac:dyDescent="0.25">
      <c r="A36" t="s">
        <v>307</v>
      </c>
      <c r="B36" t="s">
        <v>337</v>
      </c>
      <c r="C36" t="e">
        <f>VLOOKUP(D36,'PPA IDs'!$B$2:$B$95,2,0)   &amp;   "_"   &amp;   RIGHT(B36,2)   &amp;   "_"   &amp;   H36</f>
        <v>#REF!</v>
      </c>
      <c r="D36" t="s">
        <v>261</v>
      </c>
      <c r="E36" t="s">
        <v>161</v>
      </c>
      <c r="F36" t="s">
        <v>91</v>
      </c>
      <c r="G36" t="s">
        <v>262</v>
      </c>
      <c r="H36" t="s">
        <v>137</v>
      </c>
      <c r="I36" t="str">
        <f t="shared" si="0"/>
        <v>2050_TM151_PPA_RT_01</v>
      </c>
      <c r="J36" t="s">
        <v>166</v>
      </c>
    </row>
    <row r="37" spans="1:10" x14ac:dyDescent="0.25">
      <c r="A37" t="s">
        <v>307</v>
      </c>
      <c r="B37" t="s">
        <v>335</v>
      </c>
      <c r="C37" t="e">
        <f>VLOOKUP(D37,'PPA IDs'!$B$2:$B$95,2,0)   &amp;   "_"   &amp;   RIGHT(B37,2)   &amp;   "_"   &amp;   H37</f>
        <v>#REF!</v>
      </c>
      <c r="D37" t="s">
        <v>261</v>
      </c>
      <c r="E37" t="s">
        <v>161</v>
      </c>
      <c r="F37" t="s">
        <v>91</v>
      </c>
      <c r="G37" t="s">
        <v>262</v>
      </c>
      <c r="H37" t="s">
        <v>138</v>
      </c>
      <c r="I37" t="str">
        <f t="shared" si="0"/>
        <v>2050_TM151_PPA_CG_01</v>
      </c>
      <c r="J37" t="s">
        <v>166</v>
      </c>
    </row>
    <row r="38" spans="1:10" x14ac:dyDescent="0.25">
      <c r="A38" t="s">
        <v>307</v>
      </c>
      <c r="B38" t="s">
        <v>336</v>
      </c>
      <c r="C38" t="e">
        <f>VLOOKUP(D38,'PPA IDs'!$B$2:$B$95,2,0)   &amp;   "_"   &amp;   RIGHT(B38,2)   &amp;   "_"   &amp;   H38</f>
        <v>#REF!</v>
      </c>
      <c r="D38" t="s">
        <v>261</v>
      </c>
      <c r="E38" t="s">
        <v>161</v>
      </c>
      <c r="F38" t="s">
        <v>91</v>
      </c>
      <c r="G38" t="s">
        <v>262</v>
      </c>
      <c r="H38" t="s">
        <v>139</v>
      </c>
      <c r="I38" t="str">
        <f t="shared" si="0"/>
        <v>2050_TM151_PPA_BF_01</v>
      </c>
      <c r="J38" t="s">
        <v>166</v>
      </c>
    </row>
    <row r="39" spans="1:10" x14ac:dyDescent="0.25">
      <c r="A39" t="s">
        <v>306</v>
      </c>
      <c r="B39" t="s">
        <v>338</v>
      </c>
      <c r="C39" t="e">
        <f>VLOOKUP(D39,'PPA IDs'!$B$2:$B$95,2,0)   &amp;   "_"   &amp;   RIGHT(B39,2)   &amp;   "_"   &amp;   H39</f>
        <v>#REF!</v>
      </c>
      <c r="D39" t="s">
        <v>264</v>
      </c>
      <c r="E39" t="s">
        <v>161</v>
      </c>
      <c r="F39" t="s">
        <v>91</v>
      </c>
      <c r="G39" t="s">
        <v>262</v>
      </c>
      <c r="H39" t="s">
        <v>138</v>
      </c>
      <c r="I39" t="str">
        <f t="shared" si="0"/>
        <v>2050_TM151_PPA_CG_01</v>
      </c>
      <c r="J39" t="s">
        <v>166</v>
      </c>
    </row>
    <row r="40" spans="1:10" x14ac:dyDescent="0.25">
      <c r="A40" t="s">
        <v>307</v>
      </c>
      <c r="B40" t="s">
        <v>337</v>
      </c>
      <c r="C40" t="e">
        <f>VLOOKUP(D40,'PPA IDs'!$B$2:$B$95,2,0)   &amp;   "_"   &amp;   RIGHT(B40,2)   &amp;   "_"   &amp;   H40</f>
        <v>#REF!</v>
      </c>
      <c r="D40" t="s">
        <v>261</v>
      </c>
      <c r="E40" t="s">
        <v>161</v>
      </c>
      <c r="F40" t="s">
        <v>91</v>
      </c>
      <c r="G40" t="s">
        <v>262</v>
      </c>
      <c r="H40" t="s">
        <v>137</v>
      </c>
      <c r="I40" t="str">
        <f t="shared" si="0"/>
        <v>2050_TM151_PPA_RT_01</v>
      </c>
      <c r="J40" t="s">
        <v>166</v>
      </c>
    </row>
    <row r="41" spans="1:10" x14ac:dyDescent="0.25">
      <c r="A41" t="s">
        <v>307</v>
      </c>
      <c r="B41" t="s">
        <v>487</v>
      </c>
      <c r="C41" t="e">
        <f>VLOOKUP(D41,'PPA IDs'!$B$2:$B$95,2,0)   &amp;   "_"   &amp;   RIGHT(B41,2)   &amp;   "_"   &amp;   H41</f>
        <v>#REF!</v>
      </c>
      <c r="D41" t="s">
        <v>261</v>
      </c>
      <c r="E41" t="s">
        <v>161</v>
      </c>
      <c r="F41" t="s">
        <v>91</v>
      </c>
      <c r="G41" t="s">
        <v>262</v>
      </c>
      <c r="H41" t="s">
        <v>138</v>
      </c>
      <c r="I41" t="str">
        <f t="shared" si="0"/>
        <v>2050_TM151_PPA_CG_01</v>
      </c>
      <c r="J41" t="s">
        <v>166</v>
      </c>
    </row>
    <row r="42" spans="1:10" x14ac:dyDescent="0.25">
      <c r="A42" t="s">
        <v>307</v>
      </c>
      <c r="B42" t="s">
        <v>476</v>
      </c>
      <c r="C42" t="e">
        <f>VLOOKUP(D42,'PPA IDs'!$B$2:$B$95,2,0)   &amp;   "_"   &amp;   RIGHT(B42,2)   &amp;   "_"   &amp;   H42</f>
        <v>#REF!</v>
      </c>
      <c r="D42" t="s">
        <v>261</v>
      </c>
      <c r="E42" t="s">
        <v>161</v>
      </c>
      <c r="F42" t="s">
        <v>91</v>
      </c>
      <c r="G42" t="s">
        <v>262</v>
      </c>
      <c r="H42" t="s">
        <v>139</v>
      </c>
      <c r="I42" t="str">
        <f t="shared" si="0"/>
        <v>2050_TM151_PPA_BF_01</v>
      </c>
      <c r="J42" t="s">
        <v>166</v>
      </c>
    </row>
    <row r="43" spans="1:10" x14ac:dyDescent="0.25">
      <c r="A43" t="s">
        <v>308</v>
      </c>
      <c r="B43" t="s">
        <v>488</v>
      </c>
      <c r="C43" t="e">
        <f>VLOOKUP(D43,'PPA IDs'!$B$2:$B$95,2,0)   &amp;   "_"   &amp;   RIGHT(B43,2)   &amp;   "_"   &amp;   H43</f>
        <v>#REF!</v>
      </c>
      <c r="D43" t="s">
        <v>265</v>
      </c>
      <c r="E43" t="s">
        <v>161</v>
      </c>
      <c r="F43" t="s">
        <v>170</v>
      </c>
      <c r="G43" t="s">
        <v>163</v>
      </c>
      <c r="H43" t="s">
        <v>137</v>
      </c>
      <c r="I43" t="str">
        <f t="shared" si="0"/>
        <v>2050_TM151_PPA_RT_01</v>
      </c>
      <c r="J43" t="s">
        <v>166</v>
      </c>
    </row>
    <row r="44" spans="1:10" x14ac:dyDescent="0.25">
      <c r="A44" t="s">
        <v>308</v>
      </c>
      <c r="B44" t="s">
        <v>491</v>
      </c>
      <c r="C44" t="e">
        <f>VLOOKUP(D44,'PPA IDs'!$B$2:$B$95,2,0)   &amp;   "_"   &amp;   RIGHT(B44,2)   &amp;   "_"   &amp;   H44</f>
        <v>#REF!</v>
      </c>
      <c r="D44" t="s">
        <v>265</v>
      </c>
      <c r="E44" t="s">
        <v>161</v>
      </c>
      <c r="F44" t="s">
        <v>170</v>
      </c>
      <c r="G44" t="s">
        <v>163</v>
      </c>
      <c r="H44" t="s">
        <v>138</v>
      </c>
      <c r="I44" t="str">
        <f t="shared" si="0"/>
        <v>2050_TM151_PPA_CG_01</v>
      </c>
      <c r="J44" t="s">
        <v>166</v>
      </c>
    </row>
    <row r="45" spans="1:10" x14ac:dyDescent="0.25">
      <c r="A45" t="s">
        <v>308</v>
      </c>
      <c r="B45" t="s">
        <v>492</v>
      </c>
      <c r="C45" t="e">
        <f>VLOOKUP(D45,'PPA IDs'!$B$2:$B$95,2,0)   &amp;   "_"   &amp;   RIGHT(B45,2)   &amp;   "_"   &amp;   H45</f>
        <v>#REF!</v>
      </c>
      <c r="D45" t="s">
        <v>265</v>
      </c>
      <c r="E45" t="s">
        <v>161</v>
      </c>
      <c r="F45" t="s">
        <v>170</v>
      </c>
      <c r="G45" t="s">
        <v>163</v>
      </c>
      <c r="H45" t="s">
        <v>139</v>
      </c>
      <c r="I45" t="str">
        <f t="shared" si="0"/>
        <v>2050_TM151_PPA_BF_01</v>
      </c>
      <c r="J45" t="s">
        <v>166</v>
      </c>
    </row>
    <row r="46" spans="1:10" x14ac:dyDescent="0.25">
      <c r="A46" t="s">
        <v>308</v>
      </c>
      <c r="B46" t="s">
        <v>490</v>
      </c>
      <c r="C46" t="s">
        <v>489</v>
      </c>
      <c r="D46" t="s">
        <v>493</v>
      </c>
      <c r="E46" t="s">
        <v>161</v>
      </c>
      <c r="F46" t="s">
        <v>170</v>
      </c>
      <c r="G46" t="s">
        <v>163</v>
      </c>
      <c r="H46" t="s">
        <v>138</v>
      </c>
      <c r="I46" t="str">
        <f t="shared" si="0"/>
        <v>2050_TM151_PPA_CG_01</v>
      </c>
      <c r="J46" t="s">
        <v>166</v>
      </c>
    </row>
    <row r="47" spans="1:10" x14ac:dyDescent="0.25">
      <c r="A47" t="s">
        <v>308</v>
      </c>
      <c r="B47" t="s">
        <v>498</v>
      </c>
      <c r="C47" t="s">
        <v>489</v>
      </c>
      <c r="D47" t="s">
        <v>493</v>
      </c>
      <c r="E47" t="s">
        <v>161</v>
      </c>
      <c r="F47" t="s">
        <v>170</v>
      </c>
      <c r="G47" t="s">
        <v>163</v>
      </c>
      <c r="H47" t="s">
        <v>138</v>
      </c>
      <c r="I47" t="str">
        <f t="shared" si="0"/>
        <v>2050_TM151_PPA_BF_01</v>
      </c>
      <c r="J47" t="s">
        <v>166</v>
      </c>
    </row>
    <row r="48" spans="1:10" x14ac:dyDescent="0.25">
      <c r="A48" t="s">
        <v>307</v>
      </c>
      <c r="B48" t="s">
        <v>494</v>
      </c>
      <c r="C48" t="e">
        <f>VLOOKUP(D48,'PPA IDs'!$B$2:$B$95,2,0)   &amp;   "_"   &amp;   RIGHT(B48,2)   &amp;   "_"   &amp;   H48</f>
        <v>#REF!</v>
      </c>
      <c r="D48" t="s">
        <v>261</v>
      </c>
      <c r="E48" t="s">
        <v>161</v>
      </c>
      <c r="F48" t="s">
        <v>91</v>
      </c>
      <c r="G48" t="s">
        <v>262</v>
      </c>
      <c r="H48" t="s">
        <v>138</v>
      </c>
      <c r="I48" t="str">
        <f t="shared" si="0"/>
        <v>2050_TM151_PPA_CG_01</v>
      </c>
      <c r="J48" t="s">
        <v>166</v>
      </c>
    </row>
    <row r="49" spans="1:10" x14ac:dyDescent="0.25">
      <c r="A49" s="72" t="s">
        <v>307</v>
      </c>
      <c r="B49" s="72" t="s">
        <v>495</v>
      </c>
      <c r="C49" s="72" t="e">
        <f>VLOOKUP(D49,'PPA IDs'!$B$2:$B$95,2,0)   &amp;   "_"   &amp;   RIGHT(B49,2)   &amp;   "_"   &amp;   H49</f>
        <v>#REF!</v>
      </c>
      <c r="D49" s="72" t="s">
        <v>261</v>
      </c>
      <c r="E49" s="72" t="s">
        <v>161</v>
      </c>
      <c r="F49" s="72" t="s">
        <v>91</v>
      </c>
      <c r="G49" s="72" t="s">
        <v>262</v>
      </c>
      <c r="H49" s="72" t="s">
        <v>137</v>
      </c>
      <c r="I49" s="72" t="str">
        <f t="shared" si="0"/>
        <v>2050_TM151_PPA_RT_01</v>
      </c>
      <c r="J49" s="72" t="s">
        <v>166</v>
      </c>
    </row>
    <row r="50" spans="1:10" x14ac:dyDescent="0.25">
      <c r="A50" s="72" t="s">
        <v>307</v>
      </c>
      <c r="B50" s="72" t="s">
        <v>496</v>
      </c>
      <c r="C50" s="72" t="e">
        <f>VLOOKUP(D50,'PPA IDs'!$B$2:$B$95,2,0)   &amp;   "_"   &amp;   RIGHT(B50,2)   &amp;   "_"   &amp;   H50</f>
        <v>#REF!</v>
      </c>
      <c r="D50" s="72" t="s">
        <v>261</v>
      </c>
      <c r="E50" s="72" t="s">
        <v>161</v>
      </c>
      <c r="F50" s="72" t="s">
        <v>91</v>
      </c>
      <c r="G50" s="72" t="s">
        <v>262</v>
      </c>
      <c r="H50" s="72" t="s">
        <v>138</v>
      </c>
      <c r="I50" s="72" t="str">
        <f t="shared" si="0"/>
        <v>2050_TM151_PPA_CG_01</v>
      </c>
      <c r="J50" s="72" t="s">
        <v>166</v>
      </c>
    </row>
    <row r="51" spans="1:10" x14ac:dyDescent="0.25">
      <c r="A51" s="73" t="s">
        <v>307</v>
      </c>
      <c r="B51" s="73" t="s">
        <v>497</v>
      </c>
      <c r="C51" s="73" t="e">
        <f>VLOOKUP(D51,'PPA IDs'!$B$2:$B$95,2,0)   &amp;   "_"   &amp;   RIGHT(B51,2)   &amp;   "_"   &amp;   H51</f>
        <v>#REF!</v>
      </c>
      <c r="D51" s="73" t="s">
        <v>261</v>
      </c>
      <c r="E51" s="73" t="s">
        <v>161</v>
      </c>
      <c r="F51" s="73" t="s">
        <v>91</v>
      </c>
      <c r="G51" s="73" t="s">
        <v>262</v>
      </c>
      <c r="H51" s="73" t="s">
        <v>139</v>
      </c>
      <c r="I51" s="73" t="str">
        <f>LEFT(B51,20)</f>
        <v>2050_TM151_PPA_BF_01</v>
      </c>
      <c r="J51" s="73" t="s">
        <v>166</v>
      </c>
    </row>
    <row r="52" spans="1:10" x14ac:dyDescent="0.25">
      <c r="A52" t="s">
        <v>305</v>
      </c>
      <c r="B52" t="s">
        <v>501</v>
      </c>
      <c r="C52" t="s">
        <v>268</v>
      </c>
      <c r="D52" t="s">
        <v>266</v>
      </c>
      <c r="E52" t="s">
        <v>161</v>
      </c>
      <c r="F52" t="s">
        <v>91</v>
      </c>
      <c r="G52" t="s">
        <v>170</v>
      </c>
      <c r="H52" s="72" t="s">
        <v>137</v>
      </c>
      <c r="I52" t="s">
        <v>255</v>
      </c>
      <c r="J52" t="s">
        <v>166</v>
      </c>
    </row>
    <row r="53" spans="1:10" x14ac:dyDescent="0.25">
      <c r="A53" t="s">
        <v>305</v>
      </c>
      <c r="B53" t="s">
        <v>500</v>
      </c>
      <c r="C53" t="s">
        <v>269</v>
      </c>
      <c r="D53" t="s">
        <v>266</v>
      </c>
      <c r="E53" t="s">
        <v>161</v>
      </c>
      <c r="F53" t="s">
        <v>91</v>
      </c>
      <c r="G53" s="72" t="s">
        <v>170</v>
      </c>
      <c r="H53" s="72" t="s">
        <v>138</v>
      </c>
      <c r="I53" s="72" t="s">
        <v>504</v>
      </c>
      <c r="J53" t="s">
        <v>166</v>
      </c>
    </row>
    <row r="54" spans="1:10" x14ac:dyDescent="0.25">
      <c r="A54" t="s">
        <v>305</v>
      </c>
      <c r="B54" t="s">
        <v>499</v>
      </c>
      <c r="C54" t="s">
        <v>270</v>
      </c>
      <c r="D54" t="s">
        <v>266</v>
      </c>
      <c r="E54" t="s">
        <v>161</v>
      </c>
      <c r="F54" t="s">
        <v>91</v>
      </c>
      <c r="G54" s="72" t="s">
        <v>170</v>
      </c>
      <c r="H54" s="72" t="s">
        <v>139</v>
      </c>
      <c r="I54" s="72" t="s">
        <v>502</v>
      </c>
      <c r="J54" t="s">
        <v>166</v>
      </c>
    </row>
    <row r="55" spans="1:10" x14ac:dyDescent="0.25">
      <c r="A55" t="s">
        <v>306</v>
      </c>
      <c r="B55" t="s">
        <v>284</v>
      </c>
      <c r="C55" t="s">
        <v>271</v>
      </c>
      <c r="D55" t="s">
        <v>264</v>
      </c>
      <c r="E55" t="s">
        <v>161</v>
      </c>
      <c r="F55" t="s">
        <v>91</v>
      </c>
      <c r="G55" t="s">
        <v>262</v>
      </c>
      <c r="H55" t="s">
        <v>137</v>
      </c>
      <c r="I55" t="str">
        <f t="shared" ref="I55:I57" si="1">LEFT(B55,20)</f>
        <v>2050_TM151_PPA_RT_00</v>
      </c>
      <c r="J55" t="s">
        <v>166</v>
      </c>
    </row>
    <row r="56" spans="1:10" x14ac:dyDescent="0.25">
      <c r="A56" t="s">
        <v>306</v>
      </c>
      <c r="B56" t="s">
        <v>331</v>
      </c>
      <c r="C56" t="e">
        <f>VLOOKUP(D56,'PPA IDs'!$B$2:$B$95,2,0)   &amp;   "_"   &amp;   RIGHT(B56,2)   &amp;   "_"   &amp;   H56</f>
        <v>#REF!</v>
      </c>
      <c r="D56" t="s">
        <v>264</v>
      </c>
      <c r="E56" t="s">
        <v>161</v>
      </c>
      <c r="F56" t="s">
        <v>91</v>
      </c>
      <c r="G56" t="s">
        <v>262</v>
      </c>
      <c r="H56" t="s">
        <v>138</v>
      </c>
      <c r="I56" t="str">
        <f t="shared" si="1"/>
        <v>2050_TM151_PPA_CG_00</v>
      </c>
      <c r="J56" t="s">
        <v>166</v>
      </c>
    </row>
    <row r="57" spans="1:10" x14ac:dyDescent="0.25">
      <c r="A57" t="s">
        <v>306</v>
      </c>
      <c r="B57" t="s">
        <v>285</v>
      </c>
      <c r="C57" t="s">
        <v>272</v>
      </c>
      <c r="D57" t="s">
        <v>264</v>
      </c>
      <c r="E57" t="s">
        <v>161</v>
      </c>
      <c r="F57" t="s">
        <v>91</v>
      </c>
      <c r="G57" t="s">
        <v>262</v>
      </c>
      <c r="H57" t="s">
        <v>139</v>
      </c>
      <c r="I57" t="str">
        <f t="shared" si="1"/>
        <v>2050_TM151_PPA_BF_00</v>
      </c>
      <c r="J57" t="s">
        <v>166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5"/>
  <sheetViews>
    <sheetView zoomScale="80" zoomScaleNormal="80" workbookViewId="0">
      <pane ySplit="1" topLeftCell="A27" activePane="bottomLeft" state="frozen"/>
      <selection pane="bottomLeft" activeCell="B57" sqref="B57"/>
    </sheetView>
  </sheetViews>
  <sheetFormatPr defaultRowHeight="15" x14ac:dyDescent="0.25"/>
  <cols>
    <col min="1" max="1" width="10.7109375" style="66" customWidth="1"/>
    <col min="2" max="2" width="75.42578125" style="67" bestFit="1" customWidth="1"/>
    <col min="3" max="3" width="17.42578125" style="67" customWidth="1"/>
    <col min="4" max="4" width="14.140625" style="71" customWidth="1"/>
    <col min="5" max="5" width="12.42578125" style="67" customWidth="1"/>
    <col min="6" max="6" width="16.85546875" customWidth="1"/>
    <col min="7" max="7" width="12.7109375" bestFit="1" customWidth="1"/>
    <col min="8" max="11" width="12.7109375" customWidth="1"/>
    <col min="12" max="12" width="19.42578125" bestFit="1" customWidth="1"/>
    <col min="13" max="18" width="12.7109375" customWidth="1"/>
    <col min="19" max="19" width="7.140625" bestFit="1" customWidth="1"/>
    <col min="20" max="20" width="26.7109375" bestFit="1" customWidth="1"/>
  </cols>
  <sheetData>
    <row r="1" spans="1:23" x14ac:dyDescent="0.25">
      <c r="A1" s="55" t="s">
        <v>340</v>
      </c>
      <c r="B1" s="59" t="s">
        <v>158</v>
      </c>
      <c r="C1" s="59" t="s">
        <v>341</v>
      </c>
      <c r="D1" s="55" t="s">
        <v>342</v>
      </c>
      <c r="E1" s="55" t="s">
        <v>343</v>
      </c>
      <c r="F1" s="55" t="s">
        <v>344</v>
      </c>
      <c r="G1" s="55" t="s">
        <v>345</v>
      </c>
      <c r="H1" s="55" t="s">
        <v>598</v>
      </c>
      <c r="I1" s="55" t="s">
        <v>160</v>
      </c>
      <c r="J1" s="55" t="s">
        <v>136</v>
      </c>
      <c r="K1" s="55" t="s">
        <v>162</v>
      </c>
      <c r="L1" s="4" t="s">
        <v>166</v>
      </c>
      <c r="M1" s="55" t="s">
        <v>622</v>
      </c>
      <c r="N1" s="55" t="s">
        <v>623</v>
      </c>
      <c r="O1" s="55" t="s">
        <v>621</v>
      </c>
      <c r="P1" s="55" t="s">
        <v>624</v>
      </c>
      <c r="Q1" s="55" t="s">
        <v>625</v>
      </c>
      <c r="R1" s="55"/>
      <c r="S1" s="55" t="s">
        <v>346</v>
      </c>
      <c r="T1" s="55" t="s">
        <v>136</v>
      </c>
      <c r="U1" s="55" t="s">
        <v>136</v>
      </c>
      <c r="V1" s="55" t="s">
        <v>162</v>
      </c>
      <c r="W1" s="60" t="s">
        <v>347</v>
      </c>
    </row>
    <row r="2" spans="1:23" x14ac:dyDescent="0.25">
      <c r="A2" s="61">
        <v>1001</v>
      </c>
      <c r="B2" t="s">
        <v>266</v>
      </c>
      <c r="C2" s="69"/>
      <c r="D2" s="70">
        <v>78</v>
      </c>
      <c r="E2" s="64">
        <v>0</v>
      </c>
      <c r="F2" s="20"/>
      <c r="G2" s="20"/>
      <c r="H2" s="20" t="s">
        <v>614</v>
      </c>
      <c r="I2" t="s">
        <v>601</v>
      </c>
      <c r="J2" s="20" t="s">
        <v>91</v>
      </c>
      <c r="K2" t="s">
        <v>262</v>
      </c>
      <c r="L2" t="s">
        <v>166</v>
      </c>
      <c r="M2" t="e">
        <f>VLOOKUP($E2,'[1]All Projects'!$A$2:$J$70,9,0)</f>
        <v>#N/A</v>
      </c>
      <c r="N2" t="e">
        <f>VLOOKUP($E2,'[1]All Projects'!$A$2:$J$70,10,0)</f>
        <v>#N/A</v>
      </c>
      <c r="O2">
        <v>10</v>
      </c>
      <c r="P2" t="e">
        <f>VLOOKUP($E2,'[1]All Projects'!$A$2:$J$70,5,0)</f>
        <v>#N/A</v>
      </c>
      <c r="Q2" t="e">
        <f>VLOOKUP($E2,'[1]All Projects'!$A$2:$J$70,7,0)</f>
        <v>#N/A</v>
      </c>
      <c r="S2" s="66">
        <v>1000</v>
      </c>
      <c r="T2" s="66" t="s">
        <v>349</v>
      </c>
    </row>
    <row r="3" spans="1:23" x14ac:dyDescent="0.25">
      <c r="A3" s="61">
        <v>1002</v>
      </c>
      <c r="B3" t="s">
        <v>264</v>
      </c>
      <c r="C3" s="69"/>
      <c r="D3" s="70">
        <v>79</v>
      </c>
      <c r="E3" s="64">
        <v>0</v>
      </c>
      <c r="F3" s="65">
        <v>43561</v>
      </c>
      <c r="G3" s="20"/>
      <c r="H3" s="20" t="s">
        <v>614</v>
      </c>
      <c r="I3" t="s">
        <v>601</v>
      </c>
      <c r="J3" s="20" t="s">
        <v>91</v>
      </c>
      <c r="K3" t="s">
        <v>262</v>
      </c>
      <c r="L3" t="s">
        <v>166</v>
      </c>
      <c r="M3" t="e">
        <f>VLOOKUP(E3,'[1]All Projects'!$A$2:$J$70,9,0)</f>
        <v>#N/A</v>
      </c>
      <c r="N3" t="e">
        <f>VLOOKUP($E3,'[1]All Projects'!$A$2:$J$70,10,0)</f>
        <v>#N/A</v>
      </c>
      <c r="O3">
        <v>10</v>
      </c>
      <c r="P3" t="e">
        <f>VLOOKUP($E3,'[1]All Projects'!$A$2:$J$70,5,0)</f>
        <v>#N/A</v>
      </c>
      <c r="Q3" t="e">
        <f>VLOOKUP($E3,'[1]All Projects'!$A$2:$J$70,7,0)</f>
        <v>#N/A</v>
      </c>
      <c r="S3" s="66"/>
      <c r="T3" s="66"/>
    </row>
    <row r="4" spans="1:23" x14ac:dyDescent="0.25">
      <c r="A4" s="61">
        <v>1003</v>
      </c>
      <c r="B4" t="s">
        <v>261</v>
      </c>
      <c r="C4" s="69"/>
      <c r="D4" s="70">
        <v>80</v>
      </c>
      <c r="E4" s="64">
        <v>0</v>
      </c>
      <c r="F4" s="65">
        <v>43561</v>
      </c>
      <c r="G4" s="20"/>
      <c r="H4" s="20" t="s">
        <v>614</v>
      </c>
      <c r="I4" t="s">
        <v>601</v>
      </c>
      <c r="J4" s="20" t="s">
        <v>91</v>
      </c>
      <c r="K4" t="s">
        <v>262</v>
      </c>
      <c r="L4" t="s">
        <v>166</v>
      </c>
      <c r="M4" t="e">
        <f>VLOOKUP(E4,'[1]All Projects'!$A$2:$J$70,9,0)</f>
        <v>#N/A</v>
      </c>
      <c r="N4" t="e">
        <f>VLOOKUP($E4,'[1]All Projects'!$A$2:$J$70,10,0)</f>
        <v>#N/A</v>
      </c>
      <c r="O4">
        <v>10</v>
      </c>
      <c r="P4" t="e">
        <f>VLOOKUP($E4,'[1]All Projects'!$A$2:$J$70,5,0)</f>
        <v>#N/A</v>
      </c>
      <c r="Q4" t="e">
        <f>VLOOKUP($E4,'[1]All Projects'!$A$2:$J$70,7,0)</f>
        <v>#N/A</v>
      </c>
      <c r="S4" s="66">
        <v>2000</v>
      </c>
      <c r="T4" s="66" t="s">
        <v>354</v>
      </c>
      <c r="U4" t="s">
        <v>91</v>
      </c>
      <c r="V4" t="s">
        <v>600</v>
      </c>
    </row>
    <row r="5" spans="1:23" x14ac:dyDescent="0.25">
      <c r="A5" s="61">
        <v>1004</v>
      </c>
      <c r="B5" t="s">
        <v>265</v>
      </c>
      <c r="C5" s="69"/>
      <c r="D5" s="70">
        <v>81</v>
      </c>
      <c r="E5" s="64">
        <v>0</v>
      </c>
      <c r="F5" s="65">
        <v>43561</v>
      </c>
      <c r="G5" s="20"/>
      <c r="H5" s="20" t="s">
        <v>614</v>
      </c>
      <c r="I5" t="s">
        <v>601</v>
      </c>
      <c r="J5" s="20" t="s">
        <v>91</v>
      </c>
      <c r="K5" t="s">
        <v>163</v>
      </c>
      <c r="L5" t="s">
        <v>166</v>
      </c>
      <c r="M5" t="e">
        <f>VLOOKUP(E5,'[1]All Projects'!$A$2:$J$70,9,0)</f>
        <v>#N/A</v>
      </c>
      <c r="N5" t="e">
        <f>VLOOKUP($E5,'[1]All Projects'!$A$2:$J$70,10,0)</f>
        <v>#N/A</v>
      </c>
      <c r="O5">
        <v>10</v>
      </c>
      <c r="P5" t="e">
        <f>VLOOKUP($E5,'[1]All Projects'!$A$2:$J$70,5,0)</f>
        <v>#N/A</v>
      </c>
      <c r="Q5" t="e">
        <f>VLOOKUP($E5,'[1]All Projects'!$A$2:$J$70,7,0)</f>
        <v>#N/A</v>
      </c>
      <c r="S5" s="66">
        <v>2100</v>
      </c>
      <c r="T5" s="66" t="s">
        <v>356</v>
      </c>
      <c r="U5" t="s">
        <v>91</v>
      </c>
      <c r="V5" t="s">
        <v>600</v>
      </c>
    </row>
    <row r="6" spans="1:23" x14ac:dyDescent="0.25">
      <c r="A6" s="61">
        <v>1005</v>
      </c>
      <c r="B6" t="s">
        <v>253</v>
      </c>
      <c r="C6" s="69"/>
      <c r="D6" s="70">
        <v>82</v>
      </c>
      <c r="E6" s="64">
        <v>0</v>
      </c>
      <c r="F6" s="65">
        <v>43561</v>
      </c>
      <c r="G6" s="20"/>
      <c r="H6" s="20" t="s">
        <v>614</v>
      </c>
      <c r="I6" t="s">
        <v>601</v>
      </c>
      <c r="J6" s="20" t="s">
        <v>170</v>
      </c>
      <c r="K6" t="s">
        <v>170</v>
      </c>
      <c r="L6" t="s">
        <v>166</v>
      </c>
      <c r="M6" t="e">
        <f>VLOOKUP(E6,'[1]All Projects'!$A$2:$J$70,9,0)</f>
        <v>#N/A</v>
      </c>
      <c r="N6" t="e">
        <f>VLOOKUP($E6,'[1]All Projects'!$A$2:$J$70,10,0)</f>
        <v>#N/A</v>
      </c>
      <c r="O6">
        <v>10</v>
      </c>
      <c r="P6" t="e">
        <f>VLOOKUP($E6,'[1]All Projects'!$A$2:$J$70,5,0)</f>
        <v>#N/A</v>
      </c>
      <c r="Q6" t="e">
        <f>VLOOKUP($E6,'[1]All Projects'!$A$2:$J$70,7,0)</f>
        <v>#N/A</v>
      </c>
      <c r="S6" s="66">
        <v>2200</v>
      </c>
      <c r="T6" s="66" t="s">
        <v>358</v>
      </c>
      <c r="U6" t="s">
        <v>91</v>
      </c>
      <c r="V6" t="s">
        <v>262</v>
      </c>
    </row>
    <row r="7" spans="1:23" x14ac:dyDescent="0.25">
      <c r="A7" s="61">
        <v>1006</v>
      </c>
      <c r="B7" t="s">
        <v>263</v>
      </c>
      <c r="C7" s="69"/>
      <c r="D7" s="70">
        <v>83</v>
      </c>
      <c r="E7" s="64">
        <v>0</v>
      </c>
      <c r="F7" s="65">
        <v>43561</v>
      </c>
      <c r="G7" s="20"/>
      <c r="H7" s="20" t="s">
        <v>614</v>
      </c>
      <c r="I7" t="s">
        <v>601</v>
      </c>
      <c r="J7" s="20" t="s">
        <v>170</v>
      </c>
      <c r="K7" t="s">
        <v>170</v>
      </c>
      <c r="L7" t="s">
        <v>166</v>
      </c>
      <c r="M7" t="e">
        <f>VLOOKUP(E7,'[1]All Projects'!$A$2:$J$70,9,0)</f>
        <v>#N/A</v>
      </c>
      <c r="N7" t="e">
        <f>VLOOKUP($E7,'[1]All Projects'!$A$2:$J$70,10,0)</f>
        <v>#N/A</v>
      </c>
      <c r="O7">
        <v>10</v>
      </c>
      <c r="P7" t="e">
        <f>VLOOKUP($E7,'[1]All Projects'!$A$2:$J$70,5,0)</f>
        <v>#N/A</v>
      </c>
      <c r="Q7" t="e">
        <f>VLOOKUP($E7,'[1]All Projects'!$A$2:$J$70,7,0)</f>
        <v>#N/A</v>
      </c>
      <c r="S7" s="66">
        <v>2300</v>
      </c>
      <c r="T7" s="66" t="s">
        <v>361</v>
      </c>
      <c r="U7" t="s">
        <v>91</v>
      </c>
      <c r="V7" t="s">
        <v>163</v>
      </c>
    </row>
    <row r="8" spans="1:23" x14ac:dyDescent="0.25">
      <c r="A8" s="61">
        <v>1007</v>
      </c>
      <c r="B8" t="s">
        <v>267</v>
      </c>
      <c r="C8" s="69"/>
      <c r="D8" s="70">
        <v>84</v>
      </c>
      <c r="E8" s="64">
        <v>0</v>
      </c>
      <c r="F8" s="65">
        <v>43561</v>
      </c>
      <c r="G8" s="20"/>
      <c r="H8" s="20" t="s">
        <v>614</v>
      </c>
      <c r="I8" t="s">
        <v>601</v>
      </c>
      <c r="J8" s="20" t="s">
        <v>91</v>
      </c>
      <c r="K8" t="s">
        <v>262</v>
      </c>
      <c r="L8" t="s">
        <v>166</v>
      </c>
      <c r="M8" t="e">
        <f>VLOOKUP(E8,'[1]All Projects'!$A$2:$J$70,9,0)</f>
        <v>#N/A</v>
      </c>
      <c r="N8" t="e">
        <f>VLOOKUP($E8,'[1]All Projects'!$A$2:$J$70,10,0)</f>
        <v>#N/A</v>
      </c>
      <c r="O8">
        <v>10</v>
      </c>
      <c r="P8" t="e">
        <f>VLOOKUP($E8,'[1]All Projects'!$A$2:$J$70,5,0)</f>
        <v>#N/A</v>
      </c>
      <c r="Q8" t="e">
        <f>VLOOKUP($E8,'[1]All Projects'!$A$2:$J$70,7,0)</f>
        <v>#N/A</v>
      </c>
      <c r="S8" s="66">
        <v>2400</v>
      </c>
      <c r="T8" s="66" t="s">
        <v>363</v>
      </c>
      <c r="U8" t="s">
        <v>91</v>
      </c>
      <c r="V8" t="s">
        <v>551</v>
      </c>
    </row>
    <row r="9" spans="1:23" x14ac:dyDescent="0.25">
      <c r="A9" s="61">
        <v>1008</v>
      </c>
      <c r="B9" t="s">
        <v>560</v>
      </c>
      <c r="C9" s="69"/>
      <c r="D9" s="70"/>
      <c r="E9" s="64"/>
      <c r="F9" s="65"/>
      <c r="G9" s="20"/>
      <c r="H9" s="20" t="s">
        <v>614</v>
      </c>
      <c r="I9" t="s">
        <v>601</v>
      </c>
      <c r="J9" s="20" t="s">
        <v>91</v>
      </c>
      <c r="K9" t="s">
        <v>262</v>
      </c>
      <c r="L9" t="s">
        <v>166</v>
      </c>
      <c r="M9" t="e">
        <f>VLOOKUP(E9,'[1]All Projects'!$A$2:$J$70,9,0)</f>
        <v>#N/A</v>
      </c>
      <c r="N9" t="e">
        <f>VLOOKUP($E9,'[1]All Projects'!$A$2:$J$70,10,0)</f>
        <v>#N/A</v>
      </c>
      <c r="O9">
        <v>10</v>
      </c>
      <c r="P9" t="e">
        <f>VLOOKUP($E9,'[1]All Projects'!$A$2:$J$70,5,0)</f>
        <v>#N/A</v>
      </c>
      <c r="Q9" t="e">
        <f>VLOOKUP($E9,'[1]All Projects'!$A$2:$J$70,7,0)</f>
        <v>#N/A</v>
      </c>
      <c r="S9" s="66">
        <v>2500</v>
      </c>
      <c r="T9" s="66" t="s">
        <v>366</v>
      </c>
      <c r="U9" t="s">
        <v>91</v>
      </c>
      <c r="V9" t="s">
        <v>163</v>
      </c>
    </row>
    <row r="10" spans="1:23" x14ac:dyDescent="0.25">
      <c r="A10" s="61">
        <v>2000</v>
      </c>
      <c r="B10" s="62" t="s">
        <v>348</v>
      </c>
      <c r="C10" s="62" t="s">
        <v>227</v>
      </c>
      <c r="D10" s="63">
        <v>1</v>
      </c>
      <c r="E10" s="64">
        <v>1</v>
      </c>
      <c r="F10" s="65">
        <v>43580</v>
      </c>
      <c r="G10" s="20" t="str">
        <f t="shared" ref="G10:G41" si="0">TEXT(F10,"dddd")</f>
        <v>Thursday</v>
      </c>
      <c r="H10" s="20" t="s">
        <v>613</v>
      </c>
      <c r="I10" t="s">
        <v>601</v>
      </c>
      <c r="J10" s="20" t="s">
        <v>91</v>
      </c>
      <c r="K10" s="20" t="s">
        <v>208</v>
      </c>
      <c r="L10" t="s">
        <v>166</v>
      </c>
      <c r="M10">
        <f>VLOOKUP(E10,'[1]All Projects'!$A$2:$J$70,9,0)</f>
        <v>2020</v>
      </c>
      <c r="N10">
        <f>VLOOKUP($E10,'[1]All Projects'!$A$2:$J$70,10,0)</f>
        <v>2020</v>
      </c>
      <c r="O10">
        <f>N10-M10</f>
        <v>0</v>
      </c>
      <c r="P10">
        <f>VLOOKUP($E10,'[1]All Projects'!$A$2:$J$70,5,0)</f>
        <v>182.2</v>
      </c>
      <c r="Q10">
        <f>VLOOKUP($E10,'[1]All Projects'!$A$2:$J$70,7,0)</f>
        <v>8.4</v>
      </c>
      <c r="S10" s="66">
        <v>2600</v>
      </c>
      <c r="T10" s="66" t="s">
        <v>368</v>
      </c>
      <c r="U10" t="s">
        <v>91</v>
      </c>
      <c r="V10" t="s">
        <v>551</v>
      </c>
    </row>
    <row r="11" spans="1:23" x14ac:dyDescent="0.25">
      <c r="A11" s="66">
        <v>2001</v>
      </c>
      <c r="B11" s="62" t="s">
        <v>403</v>
      </c>
      <c r="C11" s="62" t="s">
        <v>227</v>
      </c>
      <c r="D11" s="63">
        <v>31</v>
      </c>
      <c r="E11" s="67">
        <v>32</v>
      </c>
      <c r="F11" s="68" t="e">
        <f>#REF!+7</f>
        <v>#REF!</v>
      </c>
      <c r="G11" t="e">
        <f t="shared" si="0"/>
        <v>#REF!</v>
      </c>
      <c r="H11" s="20" t="s">
        <v>613</v>
      </c>
      <c r="I11" t="s">
        <v>601</v>
      </c>
      <c r="J11" s="20" t="s">
        <v>91</v>
      </c>
      <c r="K11" s="20" t="s">
        <v>208</v>
      </c>
      <c r="L11" t="s">
        <v>166</v>
      </c>
      <c r="M11">
        <f>VLOOKUP(E11,'[1]All Projects'!$A$2:$J$70,9,0)</f>
        <v>2022</v>
      </c>
      <c r="N11">
        <f>VLOOKUP($E11,'[1]All Projects'!$A$2:$J$70,10,0)</f>
        <v>2025</v>
      </c>
      <c r="O11">
        <f t="shared" ref="O11:O74" si="1">N11-M11</f>
        <v>3</v>
      </c>
      <c r="P11">
        <f>VLOOKUP($E11,'[1]All Projects'!$A$2:$J$70,5,0)</f>
        <v>2300</v>
      </c>
      <c r="Q11">
        <f>VLOOKUP($E11,'[1]All Projects'!$A$2:$J$70,7,0)</f>
        <v>115</v>
      </c>
      <c r="S11" s="66">
        <v>2700</v>
      </c>
      <c r="T11" s="66" t="s">
        <v>371</v>
      </c>
      <c r="U11" t="s">
        <v>599</v>
      </c>
      <c r="V11" t="s">
        <v>170</v>
      </c>
    </row>
    <row r="12" spans="1:23" x14ac:dyDescent="0.25">
      <c r="A12" s="66">
        <v>2002</v>
      </c>
      <c r="B12" s="62" t="s">
        <v>404</v>
      </c>
      <c r="C12" s="62" t="s">
        <v>227</v>
      </c>
      <c r="D12" s="63">
        <v>32</v>
      </c>
      <c r="E12" s="67">
        <v>33</v>
      </c>
      <c r="F12" s="68" t="e">
        <f>#REF!+7</f>
        <v>#REF!</v>
      </c>
      <c r="G12" t="e">
        <f t="shared" si="0"/>
        <v>#REF!</v>
      </c>
      <c r="H12" s="20" t="s">
        <v>613</v>
      </c>
      <c r="I12" t="s">
        <v>601</v>
      </c>
      <c r="J12" s="20" t="s">
        <v>91</v>
      </c>
      <c r="K12" s="20" t="s">
        <v>208</v>
      </c>
      <c r="L12" t="s">
        <v>166</v>
      </c>
      <c r="M12">
        <f>VLOOKUP(E12,'[1]All Projects'!$A$2:$J$70,9,0)</f>
        <v>2022</v>
      </c>
      <c r="N12">
        <f>VLOOKUP($E12,'[1]All Projects'!$A$2:$J$70,10,0)</f>
        <v>2025</v>
      </c>
      <c r="O12">
        <f t="shared" si="1"/>
        <v>3</v>
      </c>
      <c r="P12">
        <f>VLOOKUP($E12,'[1]All Projects'!$A$2:$J$70,5,0)</f>
        <v>2575</v>
      </c>
      <c r="Q12">
        <f>VLOOKUP($E12,'[1]All Projects'!$A$2:$J$70,7,0)</f>
        <v>181</v>
      </c>
      <c r="S12" s="66"/>
      <c r="T12" s="66"/>
    </row>
    <row r="13" spans="1:23" x14ac:dyDescent="0.25">
      <c r="A13" s="66">
        <v>2003</v>
      </c>
      <c r="B13" s="62" t="s">
        <v>352</v>
      </c>
      <c r="C13" s="62" t="s">
        <v>353</v>
      </c>
      <c r="D13" s="63">
        <v>3</v>
      </c>
      <c r="E13" s="67">
        <v>3</v>
      </c>
      <c r="F13" s="68" t="e">
        <f>F12+1</f>
        <v>#REF!</v>
      </c>
      <c r="G13" t="e">
        <f t="shared" si="0"/>
        <v>#REF!</v>
      </c>
      <c r="H13" s="20" t="s">
        <v>610</v>
      </c>
      <c r="I13" s="20" t="s">
        <v>602</v>
      </c>
      <c r="J13" s="20" t="s">
        <v>91</v>
      </c>
      <c r="K13" s="20" t="s">
        <v>208</v>
      </c>
      <c r="L13" t="s">
        <v>166</v>
      </c>
      <c r="M13" t="str">
        <f>VLOOKUP(E13,'[1]All Projects'!$A$2:$J$70,9,0)</f>
        <v>See supplementary files</v>
      </c>
      <c r="N13">
        <f>VLOOKUP($E13,'[1]All Projects'!$A$2:$J$70,10,0)</f>
        <v>0</v>
      </c>
      <c r="O13" t="e">
        <f t="shared" si="1"/>
        <v>#VALUE!</v>
      </c>
      <c r="P13">
        <f>VLOOKUP($E13,'[1]All Projects'!$A$2:$J$70,5,0)</f>
        <v>459.38071400000001</v>
      </c>
      <c r="Q13">
        <f>VLOOKUP($E13,'[1]All Projects'!$A$2:$J$70,7,0)</f>
        <v>76.907228000000003</v>
      </c>
      <c r="S13" s="66">
        <v>3000</v>
      </c>
      <c r="T13" s="66" t="s">
        <v>376</v>
      </c>
      <c r="U13" t="s">
        <v>170</v>
      </c>
      <c r="V13" t="s">
        <v>170</v>
      </c>
    </row>
    <row r="14" spans="1:23" x14ac:dyDescent="0.25">
      <c r="A14" s="66">
        <v>2004</v>
      </c>
      <c r="B14" s="62" t="s">
        <v>350</v>
      </c>
      <c r="C14" s="62" t="s">
        <v>351</v>
      </c>
      <c r="D14" s="63">
        <v>2</v>
      </c>
      <c r="E14" s="67">
        <v>2</v>
      </c>
      <c r="F14" s="68">
        <v>43580</v>
      </c>
      <c r="G14" t="str">
        <f t="shared" si="0"/>
        <v>Thursday</v>
      </c>
      <c r="H14" s="20" t="s">
        <v>611</v>
      </c>
      <c r="I14" s="20" t="s">
        <v>603</v>
      </c>
      <c r="J14" s="20" t="s">
        <v>91</v>
      </c>
      <c r="K14" s="20" t="s">
        <v>208</v>
      </c>
      <c r="L14" t="s">
        <v>166</v>
      </c>
      <c r="M14">
        <f>VLOOKUP(E14,'[1]All Projects'!$A$2:$J$70,9,0)</f>
        <v>2019</v>
      </c>
      <c r="N14">
        <f>VLOOKUP($E14,'[1]All Projects'!$A$2:$J$70,10,0)</f>
        <v>2019</v>
      </c>
      <c r="O14">
        <f t="shared" si="1"/>
        <v>0</v>
      </c>
      <c r="P14">
        <f>VLOOKUP($E14,'[1]All Projects'!$A$2:$J$70,5,0)</f>
        <v>290</v>
      </c>
      <c r="Q14">
        <f>VLOOKUP($E14,'[1]All Projects'!$A$2:$J$70,7,0)</f>
        <v>15</v>
      </c>
      <c r="S14" s="66">
        <v>3100</v>
      </c>
      <c r="T14" s="66" t="s">
        <v>378</v>
      </c>
      <c r="U14" t="s">
        <v>170</v>
      </c>
      <c r="V14" t="s">
        <v>170</v>
      </c>
    </row>
    <row r="15" spans="1:23" x14ac:dyDescent="0.25">
      <c r="A15" s="66">
        <v>2100</v>
      </c>
      <c r="B15" s="62" t="s">
        <v>355</v>
      </c>
      <c r="C15" s="62" t="s">
        <v>227</v>
      </c>
      <c r="D15" s="63">
        <v>4</v>
      </c>
      <c r="E15" s="67">
        <v>4</v>
      </c>
      <c r="F15" s="68">
        <v>43563</v>
      </c>
      <c r="G15" t="str">
        <f t="shared" si="0"/>
        <v>Monday</v>
      </c>
      <c r="H15" s="20" t="s">
        <v>613</v>
      </c>
      <c r="I15" s="20" t="s">
        <v>601</v>
      </c>
      <c r="J15" s="20" t="s">
        <v>91</v>
      </c>
      <c r="K15" s="20" t="s">
        <v>208</v>
      </c>
      <c r="L15" t="s">
        <v>166</v>
      </c>
      <c r="M15">
        <f>VLOOKUP(E15,'[1]All Projects'!$A$2:$J$70,9,0)</f>
        <v>2023</v>
      </c>
      <c r="N15">
        <f>VLOOKUP($E15,'[1]All Projects'!$A$2:$J$70,10,0)</f>
        <v>2027</v>
      </c>
      <c r="O15">
        <f t="shared" si="1"/>
        <v>4</v>
      </c>
      <c r="P15">
        <f>VLOOKUP($E15,'[1]All Projects'!$A$2:$J$70,5,0)</f>
        <v>329.8</v>
      </c>
      <c r="Q15">
        <f>VLOOKUP($E15,'[1]All Projects'!$A$2:$J$70,7,0)</f>
        <v>0</v>
      </c>
      <c r="S15" s="66"/>
      <c r="T15" s="66"/>
    </row>
    <row r="16" spans="1:23" x14ac:dyDescent="0.25">
      <c r="A16" s="66">
        <v>2101</v>
      </c>
      <c r="B16" s="62" t="s">
        <v>357</v>
      </c>
      <c r="C16" s="62" t="s">
        <v>353</v>
      </c>
      <c r="D16" s="63">
        <v>5</v>
      </c>
      <c r="E16" s="67">
        <v>5</v>
      </c>
      <c r="F16" s="68">
        <v>43564</v>
      </c>
      <c r="G16" t="str">
        <f t="shared" si="0"/>
        <v>Tuesday</v>
      </c>
      <c r="H16" s="20" t="s">
        <v>610</v>
      </c>
      <c r="I16" s="20" t="s">
        <v>602</v>
      </c>
      <c r="J16" s="20" t="s">
        <v>91</v>
      </c>
      <c r="K16" s="20" t="s">
        <v>208</v>
      </c>
      <c r="L16" t="s">
        <v>166</v>
      </c>
      <c r="M16">
        <f>VLOOKUP(E16,'[1]All Projects'!$A$2:$J$70,9,0)</f>
        <v>2020</v>
      </c>
      <c r="N16">
        <f>VLOOKUP($E16,'[1]All Projects'!$A$2:$J$70,10,0)</f>
        <v>2022</v>
      </c>
      <c r="O16">
        <f t="shared" si="1"/>
        <v>2</v>
      </c>
      <c r="P16">
        <f>VLOOKUP($E16,'[1]All Projects'!$A$2:$J$70,5,0)</f>
        <v>235</v>
      </c>
      <c r="Q16">
        <f>VLOOKUP($E16,'[1]All Projects'!$A$2:$J$70,7,0)</f>
        <v>11.476998999999999</v>
      </c>
      <c r="S16" s="66">
        <v>4000</v>
      </c>
      <c r="T16" s="66" t="s">
        <v>381</v>
      </c>
      <c r="V16" t="s">
        <v>170</v>
      </c>
    </row>
    <row r="17" spans="1:22" x14ac:dyDescent="0.25">
      <c r="A17" s="66">
        <v>2102</v>
      </c>
      <c r="B17" s="62" t="s">
        <v>359</v>
      </c>
      <c r="C17" s="62" t="s">
        <v>360</v>
      </c>
      <c r="D17" s="63">
        <v>6</v>
      </c>
      <c r="E17" s="67">
        <v>6</v>
      </c>
      <c r="F17" s="68">
        <v>43565</v>
      </c>
      <c r="G17" t="str">
        <f t="shared" si="0"/>
        <v>Wednesday</v>
      </c>
      <c r="H17" s="20" t="s">
        <v>612</v>
      </c>
      <c r="I17" s="20" t="s">
        <v>601</v>
      </c>
      <c r="J17" s="20" t="s">
        <v>91</v>
      </c>
      <c r="K17" s="20" t="s">
        <v>208</v>
      </c>
      <c r="L17" t="s">
        <v>166</v>
      </c>
      <c r="M17">
        <f>VLOOKUP(E17,'[1]All Projects'!$A$2:$J$70,9,0)</f>
        <v>2025</v>
      </c>
      <c r="N17">
        <f>VLOOKUP($E17,'[1]All Projects'!$A$2:$J$70,10,0)</f>
        <v>2028</v>
      </c>
      <c r="O17">
        <f t="shared" si="1"/>
        <v>3</v>
      </c>
      <c r="P17">
        <f>VLOOKUP($E17,'[1]All Projects'!$A$2:$J$70,5,0)</f>
        <v>233</v>
      </c>
      <c r="Q17">
        <f>VLOOKUP($E17,'[1]All Projects'!$A$2:$J$70,7,0)</f>
        <v>-7.9</v>
      </c>
      <c r="S17" s="66">
        <v>5000</v>
      </c>
      <c r="T17" s="66" t="s">
        <v>383</v>
      </c>
      <c r="V17" t="s">
        <v>170</v>
      </c>
    </row>
    <row r="18" spans="1:22" x14ac:dyDescent="0.25">
      <c r="A18" s="66">
        <v>2103</v>
      </c>
      <c r="B18" s="62" t="s">
        <v>405</v>
      </c>
      <c r="C18" s="62" t="s">
        <v>406</v>
      </c>
      <c r="D18" s="63">
        <v>33</v>
      </c>
      <c r="E18" s="67">
        <v>65</v>
      </c>
      <c r="F18" s="68" t="e">
        <f>#REF!+7</f>
        <v>#REF!</v>
      </c>
      <c r="G18" t="e">
        <f t="shared" si="0"/>
        <v>#REF!</v>
      </c>
      <c r="H18" s="20" t="s">
        <v>613</v>
      </c>
      <c r="I18" s="20" t="s">
        <v>604</v>
      </c>
      <c r="J18" s="20" t="s">
        <v>91</v>
      </c>
      <c r="K18" s="20" t="s">
        <v>208</v>
      </c>
      <c r="L18" t="s">
        <v>166</v>
      </c>
      <c r="M18">
        <f>VLOOKUP(E18,'[1]All Projects'!$A$2:$J$70,9,0)</f>
        <v>2022</v>
      </c>
      <c r="N18">
        <f>VLOOKUP($E18,'[1]All Projects'!$A$2:$J$70,10,0)</f>
        <v>2025</v>
      </c>
      <c r="O18">
        <f t="shared" si="1"/>
        <v>3</v>
      </c>
      <c r="P18">
        <f>VLOOKUP($E18,'[1]All Projects'!$A$2:$J$70,5,0)</f>
        <v>1158</v>
      </c>
      <c r="Q18">
        <f>VLOOKUP($E18,'[1]All Projects'!$A$2:$J$70,7,0)</f>
        <v>90.5</v>
      </c>
      <c r="S18" s="66">
        <v>6000</v>
      </c>
      <c r="T18" s="66" t="s">
        <v>386</v>
      </c>
    </row>
    <row r="19" spans="1:22" x14ac:dyDescent="0.25">
      <c r="A19" s="66">
        <v>2201</v>
      </c>
      <c r="B19" s="62" t="s">
        <v>362</v>
      </c>
      <c r="C19" s="62" t="s">
        <v>358</v>
      </c>
      <c r="D19" s="63">
        <v>7</v>
      </c>
      <c r="E19" s="67">
        <v>7</v>
      </c>
      <c r="F19" s="68">
        <v>43566</v>
      </c>
      <c r="G19" t="str">
        <f t="shared" si="0"/>
        <v>Thursday</v>
      </c>
      <c r="H19" s="20" t="s">
        <v>161</v>
      </c>
      <c r="I19" s="20" t="s">
        <v>601</v>
      </c>
      <c r="J19" s="20" t="s">
        <v>91</v>
      </c>
      <c r="K19" s="20" t="s">
        <v>262</v>
      </c>
      <c r="L19" t="s">
        <v>166</v>
      </c>
      <c r="M19">
        <f>VLOOKUP(E19,'[1]All Projects'!$A$2:$J$70,9,0)</f>
        <v>2019</v>
      </c>
      <c r="N19">
        <f>VLOOKUP($E19,'[1]All Projects'!$A$2:$J$70,10,0)</f>
        <v>2028</v>
      </c>
      <c r="O19">
        <f t="shared" si="1"/>
        <v>9</v>
      </c>
      <c r="P19">
        <f>VLOOKUP($E19,'[1]All Projects'!$A$2:$J$70,5,0)</f>
        <v>3520.9389999999999</v>
      </c>
      <c r="Q19">
        <f>VLOOKUP($E19,'[1]All Projects'!$A$2:$J$70,7,0)</f>
        <v>75</v>
      </c>
      <c r="S19" s="66">
        <v>6100</v>
      </c>
      <c r="T19" s="66" t="s">
        <v>388</v>
      </c>
    </row>
    <row r="20" spans="1:22" x14ac:dyDescent="0.25">
      <c r="A20" s="66">
        <v>2202</v>
      </c>
      <c r="B20" s="62" t="s">
        <v>364</v>
      </c>
      <c r="C20" s="62" t="s">
        <v>365</v>
      </c>
      <c r="D20" s="63">
        <v>8</v>
      </c>
      <c r="E20" s="67">
        <v>8</v>
      </c>
      <c r="F20" s="68">
        <v>43567</v>
      </c>
      <c r="G20" t="str">
        <f t="shared" si="0"/>
        <v>Friday</v>
      </c>
      <c r="H20" s="20" t="s">
        <v>613</v>
      </c>
      <c r="I20" s="20" t="s">
        <v>605</v>
      </c>
      <c r="J20" s="20" t="s">
        <v>91</v>
      </c>
      <c r="K20" s="20" t="s">
        <v>262</v>
      </c>
      <c r="L20" t="s">
        <v>166</v>
      </c>
      <c r="M20">
        <f>VLOOKUP(E20,'[1]All Projects'!$A$2:$J$70,9,0)</f>
        <v>2025</v>
      </c>
      <c r="N20">
        <f>VLOOKUP($E20,'[1]All Projects'!$A$2:$J$70,10,0)</f>
        <v>2030</v>
      </c>
      <c r="O20">
        <f t="shared" si="1"/>
        <v>5</v>
      </c>
      <c r="P20">
        <f>VLOOKUP($E20,'[1]All Projects'!$A$2:$J$70,5,0)</f>
        <v>513</v>
      </c>
      <c r="Q20">
        <f>VLOOKUP($E20,'[1]All Projects'!$A$2:$J$70,7,0)</f>
        <v>7</v>
      </c>
      <c r="S20" s="66">
        <v>7000</v>
      </c>
      <c r="T20" s="66" t="s">
        <v>62</v>
      </c>
    </row>
    <row r="21" spans="1:22" x14ac:dyDescent="0.25">
      <c r="A21" s="66">
        <v>2203</v>
      </c>
      <c r="B21" s="62" t="s">
        <v>438</v>
      </c>
      <c r="C21" s="62" t="s">
        <v>365</v>
      </c>
      <c r="D21" s="63">
        <v>55</v>
      </c>
      <c r="E21" s="67">
        <v>63</v>
      </c>
      <c r="F21" s="68" t="e">
        <f>F11+7</f>
        <v>#REF!</v>
      </c>
      <c r="G21" t="e">
        <f t="shared" si="0"/>
        <v>#REF!</v>
      </c>
      <c r="H21" s="20" t="s">
        <v>613</v>
      </c>
      <c r="I21" s="20" t="s">
        <v>605</v>
      </c>
      <c r="J21" s="20" t="s">
        <v>91</v>
      </c>
      <c r="K21" s="20" t="s">
        <v>262</v>
      </c>
      <c r="L21" t="s">
        <v>166</v>
      </c>
      <c r="M21">
        <f>VLOOKUP(E21,'[1]All Projects'!$A$2:$J$70,9,0)</f>
        <v>2025</v>
      </c>
      <c r="N21">
        <f>VLOOKUP($E21,'[1]All Projects'!$A$2:$J$70,10,0)</f>
        <v>2030</v>
      </c>
      <c r="O21">
        <f t="shared" si="1"/>
        <v>5</v>
      </c>
      <c r="P21">
        <f>VLOOKUP($E21,'[1]All Projects'!$A$2:$J$70,5,0)</f>
        <v>4400</v>
      </c>
      <c r="Q21">
        <f>VLOOKUP($E21,'[1]All Projects'!$A$2:$J$70,7,0)</f>
        <v>20</v>
      </c>
    </row>
    <row r="22" spans="1:22" x14ac:dyDescent="0.25">
      <c r="A22" s="66">
        <v>2204</v>
      </c>
      <c r="B22" s="62" t="s">
        <v>407</v>
      </c>
      <c r="C22" s="62" t="s">
        <v>408</v>
      </c>
      <c r="D22" s="63">
        <v>34</v>
      </c>
      <c r="E22" s="67">
        <v>34</v>
      </c>
      <c r="F22" s="68">
        <f>F14+7</f>
        <v>43587</v>
      </c>
      <c r="G22" t="str">
        <f t="shared" si="0"/>
        <v>Thursday</v>
      </c>
      <c r="H22" s="20" t="s">
        <v>613</v>
      </c>
      <c r="I22" s="20" t="s">
        <v>601</v>
      </c>
      <c r="J22" s="20" t="s">
        <v>91</v>
      </c>
      <c r="K22" s="20" t="s">
        <v>262</v>
      </c>
      <c r="L22" t="s">
        <v>166</v>
      </c>
      <c r="M22">
        <f>VLOOKUP(E22,'[1]All Projects'!$A$2:$J$70,9,0)</f>
        <v>2035</v>
      </c>
      <c r="N22">
        <f>VLOOKUP($E22,'[1]All Projects'!$A$2:$J$70,10,0)</f>
        <v>2040</v>
      </c>
      <c r="O22">
        <f t="shared" si="1"/>
        <v>5</v>
      </c>
      <c r="P22">
        <f>VLOOKUP($E22,'[1]All Projects'!$A$2:$J$70,5,0)</f>
        <v>10000</v>
      </c>
      <c r="Q22">
        <f>VLOOKUP($E22,'[1]All Projects'!$A$2:$J$70,7,0)</f>
        <v>5</v>
      </c>
      <c r="T22" s="74"/>
    </row>
    <row r="23" spans="1:22" x14ac:dyDescent="0.25">
      <c r="A23" s="66">
        <v>2205</v>
      </c>
      <c r="B23" s="62" t="s">
        <v>367</v>
      </c>
      <c r="C23" s="62" t="s">
        <v>360</v>
      </c>
      <c r="D23" s="63">
        <v>9</v>
      </c>
      <c r="E23" s="67">
        <v>9</v>
      </c>
      <c r="F23" s="68">
        <v>43570</v>
      </c>
      <c r="G23" t="str">
        <f t="shared" si="0"/>
        <v>Monday</v>
      </c>
      <c r="H23" s="20" t="s">
        <v>612</v>
      </c>
      <c r="I23" s="20" t="s">
        <v>606</v>
      </c>
      <c r="J23" s="20" t="s">
        <v>91</v>
      </c>
      <c r="K23" s="20" t="s">
        <v>262</v>
      </c>
      <c r="L23" t="s">
        <v>166</v>
      </c>
      <c r="M23">
        <f>VLOOKUP(E23,'[1]All Projects'!$A$2:$J$70,9,0)</f>
        <v>2020</v>
      </c>
      <c r="N23">
        <f>VLOOKUP($E23,'[1]All Projects'!$A$2:$J$70,10,0)</f>
        <v>2026</v>
      </c>
      <c r="O23">
        <f t="shared" si="1"/>
        <v>6</v>
      </c>
      <c r="P23">
        <f>VLOOKUP($E23,'[1]All Projects'!$A$2:$J$70,5,0)</f>
        <v>4780</v>
      </c>
      <c r="Q23" t="str">
        <f>VLOOKUP($E23,'[1]All Projects'!$A$2:$J$70,7,0)</f>
        <v>Supplementary files</v>
      </c>
      <c r="T23" s="83"/>
      <c r="U23" s="83"/>
    </row>
    <row r="24" spans="1:22" x14ac:dyDescent="0.25">
      <c r="A24" s="66">
        <v>2206</v>
      </c>
      <c r="B24" s="62" t="s">
        <v>409</v>
      </c>
      <c r="C24" s="62" t="s">
        <v>360</v>
      </c>
      <c r="D24" s="63">
        <v>35</v>
      </c>
      <c r="E24" s="67">
        <v>36</v>
      </c>
      <c r="F24" s="68">
        <f>F16+7</f>
        <v>43571</v>
      </c>
      <c r="G24" t="str">
        <f t="shared" si="0"/>
        <v>Tuesday</v>
      </c>
      <c r="H24" s="20" t="s">
        <v>612</v>
      </c>
      <c r="I24" s="20" t="s">
        <v>606</v>
      </c>
      <c r="J24" s="20" t="s">
        <v>91</v>
      </c>
      <c r="K24" s="20" t="s">
        <v>262</v>
      </c>
      <c r="L24" t="s">
        <v>166</v>
      </c>
      <c r="M24">
        <f>VLOOKUP(E24,'[1]All Projects'!$A$2:$J$70,9,0)</f>
        <v>2040</v>
      </c>
      <c r="N24">
        <f>VLOOKUP($E24,'[1]All Projects'!$A$2:$J$70,10,0)</f>
        <v>2050</v>
      </c>
      <c r="O24">
        <f t="shared" si="1"/>
        <v>10</v>
      </c>
      <c r="P24">
        <f>VLOOKUP($E24,'[1]All Projects'!$A$2:$J$70,5,0)</f>
        <v>7700</v>
      </c>
      <c r="Q24">
        <f>VLOOKUP($E24,'[1]All Projects'!$A$2:$J$70,7,0)</f>
        <v>21</v>
      </c>
      <c r="T24" s="83"/>
      <c r="U24" s="83"/>
    </row>
    <row r="25" spans="1:22" x14ac:dyDescent="0.25">
      <c r="A25" s="66">
        <v>2207</v>
      </c>
      <c r="B25" s="62" t="s">
        <v>410</v>
      </c>
      <c r="C25" s="62" t="s">
        <v>360</v>
      </c>
      <c r="D25" s="63">
        <v>36</v>
      </c>
      <c r="E25" s="67">
        <v>37</v>
      </c>
      <c r="F25" s="68">
        <f>F23+1</f>
        <v>43571</v>
      </c>
      <c r="G25" t="str">
        <f t="shared" si="0"/>
        <v>Tuesday</v>
      </c>
      <c r="H25" s="20" t="s">
        <v>612</v>
      </c>
      <c r="I25" s="20" t="s">
        <v>606</v>
      </c>
      <c r="J25" s="20" t="s">
        <v>91</v>
      </c>
      <c r="K25" s="20" t="s">
        <v>262</v>
      </c>
      <c r="L25" t="s">
        <v>166</v>
      </c>
      <c r="M25">
        <f>VLOOKUP(E25,'[1]All Projects'!$A$2:$J$70,9,0)</f>
        <v>2040</v>
      </c>
      <c r="N25">
        <f>VLOOKUP($E25,'[1]All Projects'!$A$2:$J$70,10,0)</f>
        <v>2050</v>
      </c>
      <c r="O25">
        <f t="shared" si="1"/>
        <v>10</v>
      </c>
      <c r="P25">
        <f>VLOOKUP($E25,'[1]All Projects'!$A$2:$J$70,5,0)</f>
        <v>11220</v>
      </c>
      <c r="Q25">
        <f>VLOOKUP($E25,'[1]All Projects'!$A$2:$J$70,7,0)</f>
        <v>95</v>
      </c>
      <c r="T25" s="83"/>
      <c r="U25" s="83"/>
    </row>
    <row r="26" spans="1:22" x14ac:dyDescent="0.25">
      <c r="A26" s="66">
        <v>2208</v>
      </c>
      <c r="B26" s="62" t="s">
        <v>411</v>
      </c>
      <c r="C26" s="62" t="s">
        <v>360</v>
      </c>
      <c r="D26" s="63">
        <v>37</v>
      </c>
      <c r="E26" s="67">
        <v>38</v>
      </c>
      <c r="F26" s="68">
        <f>F24+1</f>
        <v>43572</v>
      </c>
      <c r="G26" t="str">
        <f t="shared" si="0"/>
        <v>Wednesday</v>
      </c>
      <c r="H26" s="20" t="s">
        <v>610</v>
      </c>
      <c r="I26" s="20" t="s">
        <v>601</v>
      </c>
      <c r="J26" s="20" t="s">
        <v>91</v>
      </c>
      <c r="K26" s="20" t="s">
        <v>262</v>
      </c>
      <c r="L26" t="s">
        <v>166</v>
      </c>
      <c r="M26">
        <f>VLOOKUP(E26,'[1]All Projects'!$A$2:$J$70,9,0)</f>
        <v>2040</v>
      </c>
      <c r="N26">
        <f>VLOOKUP($E26,'[1]All Projects'!$A$2:$J$70,10,0)</f>
        <v>2050</v>
      </c>
      <c r="O26">
        <f t="shared" si="1"/>
        <v>10</v>
      </c>
      <c r="P26">
        <f>VLOOKUP($E26,'[1]All Projects'!$A$2:$J$70,5,0)</f>
        <v>44500</v>
      </c>
      <c r="Q26">
        <f>VLOOKUP($E26,'[1]All Projects'!$A$2:$J$70,7,0)</f>
        <v>86.1</v>
      </c>
      <c r="T26" s="83"/>
      <c r="U26" s="83"/>
    </row>
    <row r="27" spans="1:22" x14ac:dyDescent="0.25">
      <c r="A27" s="66">
        <v>2300</v>
      </c>
      <c r="B27" s="62" t="s">
        <v>369</v>
      </c>
      <c r="C27" s="62" t="s">
        <v>370</v>
      </c>
      <c r="D27" s="63">
        <v>10</v>
      </c>
      <c r="E27" s="67">
        <v>10</v>
      </c>
      <c r="F27" s="68">
        <v>43570</v>
      </c>
      <c r="G27" t="str">
        <f t="shared" si="0"/>
        <v>Monday</v>
      </c>
      <c r="H27" s="20" t="s">
        <v>610</v>
      </c>
      <c r="I27" s="20" t="s">
        <v>602</v>
      </c>
      <c r="J27" s="20" t="s">
        <v>91</v>
      </c>
      <c r="K27" s="20" t="s">
        <v>163</v>
      </c>
      <c r="L27" t="s">
        <v>166</v>
      </c>
      <c r="M27">
        <f>VLOOKUP(E27,'[1]All Projects'!$A$2:$J$70,9,0)</f>
        <v>2022</v>
      </c>
      <c r="N27">
        <f>VLOOKUP($E27,'[1]All Projects'!$A$2:$J$70,10,0)</f>
        <v>2028</v>
      </c>
      <c r="O27">
        <f t="shared" si="1"/>
        <v>6</v>
      </c>
      <c r="P27">
        <f>VLOOKUP($E27,'[1]All Projects'!$A$2:$J$70,5,0)</f>
        <v>3935</v>
      </c>
      <c r="Q27" t="str">
        <f>VLOOKUP($E27,'[1]All Projects'!$A$2:$J$70,7,0)</f>
        <v>waiting</v>
      </c>
      <c r="T27" s="83"/>
      <c r="U27" s="83"/>
    </row>
    <row r="28" spans="1:22" x14ac:dyDescent="0.25">
      <c r="A28" s="66">
        <v>2301</v>
      </c>
      <c r="B28" s="62" t="s">
        <v>372</v>
      </c>
      <c r="C28" s="62" t="s">
        <v>373</v>
      </c>
      <c r="D28" s="63">
        <v>11</v>
      </c>
      <c r="E28" s="67">
        <v>11</v>
      </c>
      <c r="F28" s="68">
        <f>F26+1</f>
        <v>43573</v>
      </c>
      <c r="G28" t="str">
        <f t="shared" si="0"/>
        <v>Thursday</v>
      </c>
      <c r="H28" s="20" t="s">
        <v>610</v>
      </c>
      <c r="I28" s="20" t="s">
        <v>601</v>
      </c>
      <c r="J28" s="20" t="s">
        <v>91</v>
      </c>
      <c r="K28" s="20" t="s">
        <v>163</v>
      </c>
      <c r="L28" t="s">
        <v>166</v>
      </c>
      <c r="M28">
        <f>VLOOKUP(E28,'[1]All Projects'!$A$2:$J$70,9,0)</f>
        <v>2022</v>
      </c>
      <c r="N28">
        <f>VLOOKUP($E28,'[1]All Projects'!$A$2:$J$70,10,0)</f>
        <v>2033</v>
      </c>
      <c r="O28">
        <f t="shared" si="1"/>
        <v>11</v>
      </c>
      <c r="P28">
        <f>VLOOKUP($E28,'[1]All Projects'!$A$2:$J$70,5,0)</f>
        <v>3200</v>
      </c>
      <c r="Q28">
        <f>VLOOKUP($E28,'[1]All Projects'!$A$2:$J$70,7,0)</f>
        <v>368.9</v>
      </c>
      <c r="T28" s="83"/>
      <c r="U28" s="83"/>
    </row>
    <row r="29" spans="1:22" x14ac:dyDescent="0.25">
      <c r="A29" s="66">
        <v>2302</v>
      </c>
      <c r="B29" s="62" t="s">
        <v>412</v>
      </c>
      <c r="C29" s="62" t="s">
        <v>373</v>
      </c>
      <c r="D29" s="63">
        <v>38</v>
      </c>
      <c r="E29" s="67">
        <v>40</v>
      </c>
      <c r="F29" s="68">
        <f>F19+7</f>
        <v>43573</v>
      </c>
      <c r="G29" t="str">
        <f t="shared" si="0"/>
        <v>Thursday</v>
      </c>
      <c r="H29" s="20" t="s">
        <v>610</v>
      </c>
      <c r="I29" s="20" t="s">
        <v>601</v>
      </c>
      <c r="J29" s="20" t="s">
        <v>91</v>
      </c>
      <c r="K29" s="20" t="s">
        <v>163</v>
      </c>
      <c r="L29" t="s">
        <v>166</v>
      </c>
      <c r="M29">
        <f>VLOOKUP(E29,'[1]All Projects'!$A$2:$J$70,9,0)</f>
        <v>2022</v>
      </c>
      <c r="N29">
        <f>VLOOKUP($E29,'[1]All Projects'!$A$2:$J$70,10,0)</f>
        <v>2033</v>
      </c>
      <c r="O29">
        <f t="shared" si="1"/>
        <v>11</v>
      </c>
      <c r="P29">
        <f>VLOOKUP($E29,'[1]All Projects'!$A$2:$J$70,5,0)</f>
        <v>7300</v>
      </c>
      <c r="Q29">
        <f>VLOOKUP($E29,'[1]All Projects'!$A$2:$J$70,7,0)</f>
        <v>592.20000000000005</v>
      </c>
      <c r="T29" s="83"/>
      <c r="U29" s="83"/>
    </row>
    <row r="30" spans="1:22" x14ac:dyDescent="0.25">
      <c r="A30" s="66">
        <v>2303</v>
      </c>
      <c r="B30" s="62" t="s">
        <v>413</v>
      </c>
      <c r="C30" s="62" t="s">
        <v>414</v>
      </c>
      <c r="D30" s="63">
        <v>39</v>
      </c>
      <c r="E30" s="67">
        <v>39</v>
      </c>
      <c r="F30" s="68">
        <f>F20+7</f>
        <v>43574</v>
      </c>
      <c r="G30" t="str">
        <f t="shared" si="0"/>
        <v>Friday</v>
      </c>
      <c r="H30" s="20" t="s">
        <v>610</v>
      </c>
      <c r="I30" s="20" t="s">
        <v>601</v>
      </c>
      <c r="J30" s="20" t="s">
        <v>91</v>
      </c>
      <c r="K30" s="20" t="s">
        <v>163</v>
      </c>
      <c r="L30" t="s">
        <v>166</v>
      </c>
      <c r="M30">
        <f>VLOOKUP(E30,'[1]All Projects'!$A$2:$J$70,9,0)</f>
        <v>2024</v>
      </c>
      <c r="N30">
        <f>VLOOKUP($E30,'[1]All Projects'!$A$2:$J$70,10,0)</f>
        <v>2026</v>
      </c>
      <c r="O30">
        <f t="shared" si="1"/>
        <v>2</v>
      </c>
      <c r="P30">
        <f>VLOOKUP($E30,'[1]All Projects'!$A$2:$J$70,5,0)</f>
        <v>9500</v>
      </c>
      <c r="Q30">
        <f>VLOOKUP($E30,'[1]All Projects'!$A$2:$J$70,7,0)</f>
        <v>320</v>
      </c>
      <c r="T30" s="83"/>
      <c r="U30" s="83"/>
    </row>
    <row r="31" spans="1:22" x14ac:dyDescent="0.25">
      <c r="A31" s="66">
        <v>2304</v>
      </c>
      <c r="B31" s="62" t="s">
        <v>374</v>
      </c>
      <c r="C31" s="62" t="s">
        <v>375</v>
      </c>
      <c r="D31" s="63">
        <v>12</v>
      </c>
      <c r="E31" s="67">
        <v>12</v>
      </c>
      <c r="F31" s="68">
        <f>F29+1</f>
        <v>43574</v>
      </c>
      <c r="G31" t="str">
        <f t="shared" si="0"/>
        <v>Friday</v>
      </c>
      <c r="H31" s="20" t="s">
        <v>611</v>
      </c>
      <c r="I31" s="20" t="s">
        <v>603</v>
      </c>
      <c r="J31" s="20" t="s">
        <v>91</v>
      </c>
      <c r="K31" s="20" t="s">
        <v>163</v>
      </c>
      <c r="L31" t="s">
        <v>166</v>
      </c>
      <c r="M31">
        <f>VLOOKUP(E31,'[1]All Projects'!$A$2:$J$70,9,0)</f>
        <v>2021</v>
      </c>
      <c r="N31">
        <f>VLOOKUP($E31,'[1]All Projects'!$A$2:$J$70,10,0)</f>
        <v>2027</v>
      </c>
      <c r="O31">
        <f t="shared" si="1"/>
        <v>6</v>
      </c>
      <c r="P31">
        <f>VLOOKUP($E31,'[1]All Projects'!$A$2:$J$70,5,0)</f>
        <v>295</v>
      </c>
      <c r="Q31" t="str">
        <f>VLOOKUP($E31,'[1]All Projects'!$A$2:$J$70,7,0)</f>
        <v>n/a</v>
      </c>
    </row>
    <row r="32" spans="1:22" x14ac:dyDescent="0.25">
      <c r="A32" s="66">
        <v>2305</v>
      </c>
      <c r="B32" s="62" t="s">
        <v>415</v>
      </c>
      <c r="C32" s="62" t="s">
        <v>375</v>
      </c>
      <c r="D32" s="63">
        <v>40</v>
      </c>
      <c r="E32" s="67">
        <v>41</v>
      </c>
      <c r="F32" s="68">
        <f>F22+7</f>
        <v>43594</v>
      </c>
      <c r="G32" t="str">
        <f t="shared" si="0"/>
        <v>Thursday</v>
      </c>
      <c r="H32" s="20" t="s">
        <v>611</v>
      </c>
      <c r="I32" s="20" t="s">
        <v>601</v>
      </c>
      <c r="J32" s="20" t="s">
        <v>91</v>
      </c>
      <c r="K32" s="20" t="s">
        <v>163</v>
      </c>
      <c r="L32" t="s">
        <v>166</v>
      </c>
      <c r="M32">
        <f>VLOOKUP(E32,'[1]All Projects'!$A$2:$J$70,9,0)</f>
        <v>2027</v>
      </c>
      <c r="N32">
        <f>VLOOKUP($E32,'[1]All Projects'!$A$2:$J$70,10,0)</f>
        <v>2031</v>
      </c>
      <c r="O32">
        <f t="shared" si="1"/>
        <v>4</v>
      </c>
      <c r="P32" t="str">
        <f>VLOOKUP($E32,'[1]All Projects'!$A$2:$J$70,5,0)</f>
        <v>waiting</v>
      </c>
      <c r="Q32" t="str">
        <f>VLOOKUP($E32,'[1]All Projects'!$A$2:$J$70,7,0)</f>
        <v>waiting</v>
      </c>
    </row>
    <row r="33" spans="1:17" x14ac:dyDescent="0.25">
      <c r="A33" s="66">
        <v>2306</v>
      </c>
      <c r="B33" s="62" t="s">
        <v>416</v>
      </c>
      <c r="C33" s="62" t="s">
        <v>417</v>
      </c>
      <c r="D33" s="63">
        <v>41</v>
      </c>
      <c r="E33" s="67">
        <v>42</v>
      </c>
      <c r="F33" s="68">
        <f>F23+7</f>
        <v>43577</v>
      </c>
      <c r="G33" t="str">
        <f t="shared" si="0"/>
        <v>Monday</v>
      </c>
      <c r="H33" s="20" t="s">
        <v>614</v>
      </c>
      <c r="I33" s="20" t="s">
        <v>601</v>
      </c>
      <c r="J33" s="20" t="s">
        <v>91</v>
      </c>
      <c r="K33" s="20" t="s">
        <v>163</v>
      </c>
      <c r="L33" t="s">
        <v>166</v>
      </c>
      <c r="M33">
        <f>VLOOKUP(E33,'[1]All Projects'!$A$2:$J$70,9,0)</f>
        <v>2022</v>
      </c>
      <c r="N33">
        <f>VLOOKUP($E33,'[1]All Projects'!$A$2:$J$70,10,0)</f>
        <v>2028</v>
      </c>
      <c r="O33">
        <f t="shared" si="1"/>
        <v>6</v>
      </c>
      <c r="P33">
        <f>VLOOKUP($E33,'[1]All Projects'!$A$2:$J$70,5,0)</f>
        <v>2000</v>
      </c>
      <c r="Q33">
        <f>VLOOKUP($E33,'[1]All Projects'!$A$2:$J$70,7,0)</f>
        <v>50</v>
      </c>
    </row>
    <row r="34" spans="1:17" x14ac:dyDescent="0.25">
      <c r="A34" s="66">
        <v>2307</v>
      </c>
      <c r="B34" s="62" t="s">
        <v>418</v>
      </c>
      <c r="C34" s="62" t="s">
        <v>419</v>
      </c>
      <c r="D34" s="63">
        <v>42</v>
      </c>
      <c r="E34" s="67">
        <v>43</v>
      </c>
      <c r="F34" s="68">
        <f>F24+7</f>
        <v>43578</v>
      </c>
      <c r="G34" t="str">
        <f t="shared" si="0"/>
        <v>Tuesday</v>
      </c>
      <c r="H34" s="20" t="s">
        <v>613</v>
      </c>
      <c r="I34" s="20" t="s">
        <v>601</v>
      </c>
      <c r="J34" s="20" t="s">
        <v>91</v>
      </c>
      <c r="K34" s="20" t="s">
        <v>163</v>
      </c>
      <c r="L34" t="s">
        <v>166</v>
      </c>
      <c r="M34">
        <f>VLOOKUP(E34,'[1]All Projects'!$A$2:$J$70,9,0)</f>
        <v>2022</v>
      </c>
      <c r="N34">
        <f>VLOOKUP($E34,'[1]All Projects'!$A$2:$J$70,10,0)</f>
        <v>2026</v>
      </c>
      <c r="O34">
        <f t="shared" si="1"/>
        <v>4</v>
      </c>
      <c r="P34">
        <f>VLOOKUP($E34,'[1]All Projects'!$A$2:$J$70,5,0)</f>
        <v>4000</v>
      </c>
      <c r="Q34">
        <f>VLOOKUP($E34,'[1]All Projects'!$A$2:$J$70,7,0)</f>
        <v>36</v>
      </c>
    </row>
    <row r="35" spans="1:17" x14ac:dyDescent="0.25">
      <c r="A35" s="66">
        <v>2308</v>
      </c>
      <c r="B35" s="62" t="s">
        <v>420</v>
      </c>
      <c r="C35" s="62" t="s">
        <v>421</v>
      </c>
      <c r="D35" s="63">
        <v>43</v>
      </c>
      <c r="E35" s="67">
        <v>44</v>
      </c>
      <c r="F35" s="68">
        <f>F25+7</f>
        <v>43578</v>
      </c>
      <c r="G35" t="str">
        <f t="shared" si="0"/>
        <v>Tuesday</v>
      </c>
      <c r="H35" s="82" t="s">
        <v>613</v>
      </c>
      <c r="I35" s="20" t="s">
        <v>604</v>
      </c>
      <c r="J35" s="20" t="s">
        <v>91</v>
      </c>
      <c r="K35" s="20" t="s">
        <v>163</v>
      </c>
      <c r="L35" t="s">
        <v>166</v>
      </c>
      <c r="M35">
        <f>VLOOKUP(E35,'[1]All Projects'!$A$2:$J$70,9,0)</f>
        <v>2021</v>
      </c>
      <c r="N35">
        <f>VLOOKUP($E35,'[1]All Projects'!$A$2:$J$70,10,0)</f>
        <v>2024</v>
      </c>
      <c r="O35">
        <f t="shared" si="1"/>
        <v>3</v>
      </c>
      <c r="P35">
        <f>VLOOKUP($E35,'[1]All Projects'!$A$2:$J$70,5,0)</f>
        <v>1800</v>
      </c>
      <c r="Q35">
        <f>VLOOKUP($E35,'[1]All Projects'!$A$2:$J$70,7,0)</f>
        <v>65</v>
      </c>
    </row>
    <row r="36" spans="1:17" x14ac:dyDescent="0.25">
      <c r="A36" s="66">
        <v>2309</v>
      </c>
      <c r="B36" s="62" t="s">
        <v>422</v>
      </c>
      <c r="C36" s="62" t="s">
        <v>423</v>
      </c>
      <c r="D36" s="63">
        <v>44</v>
      </c>
      <c r="E36" s="67">
        <v>61</v>
      </c>
      <c r="F36" s="68">
        <f>F26+7</f>
        <v>43579</v>
      </c>
      <c r="G36" t="str">
        <f t="shared" si="0"/>
        <v>Wednesday</v>
      </c>
      <c r="H36" s="20" t="s">
        <v>161</v>
      </c>
      <c r="I36" s="20" t="s">
        <v>601</v>
      </c>
      <c r="J36" s="20" t="s">
        <v>91</v>
      </c>
      <c r="K36" s="20" t="s">
        <v>163</v>
      </c>
      <c r="L36" t="s">
        <v>166</v>
      </c>
      <c r="M36">
        <f>VLOOKUP(E36,'[1]All Projects'!$A$2:$J$70,9,0)</f>
        <v>2022</v>
      </c>
      <c r="N36">
        <f>VLOOKUP($E36,'[1]All Projects'!$A$2:$J$70,10,0)</f>
        <v>2024</v>
      </c>
      <c r="O36">
        <f t="shared" si="1"/>
        <v>2</v>
      </c>
      <c r="P36">
        <f>VLOOKUP($E36,'[1]All Projects'!$A$2:$J$70,5,0)</f>
        <v>22000</v>
      </c>
      <c r="Q36">
        <f>VLOOKUP($E36,'[1]All Projects'!$A$2:$J$70,7,0)</f>
        <v>600</v>
      </c>
    </row>
    <row r="37" spans="1:17" x14ac:dyDescent="0.25">
      <c r="A37" s="66">
        <v>2400</v>
      </c>
      <c r="B37" s="62" t="s">
        <v>377</v>
      </c>
      <c r="C37" s="62" t="s">
        <v>360</v>
      </c>
      <c r="D37" s="63">
        <v>13</v>
      </c>
      <c r="E37" s="67">
        <v>13</v>
      </c>
      <c r="F37" s="68">
        <f>F35+1</f>
        <v>43579</v>
      </c>
      <c r="G37" t="str">
        <f t="shared" si="0"/>
        <v>Wednesday</v>
      </c>
      <c r="H37" s="20" t="s">
        <v>612</v>
      </c>
      <c r="I37" s="20" t="s">
        <v>606</v>
      </c>
      <c r="J37" s="20" t="s">
        <v>91</v>
      </c>
      <c r="K37" s="20" t="s">
        <v>551</v>
      </c>
      <c r="L37" t="s">
        <v>166</v>
      </c>
      <c r="M37">
        <f>VLOOKUP(E37,'[1]All Projects'!$A$2:$J$70,9,0)</f>
        <v>2025</v>
      </c>
      <c r="N37">
        <f>VLOOKUP($E37,'[1]All Projects'!$A$2:$J$70,10,0)</f>
        <v>2030</v>
      </c>
      <c r="O37">
        <f t="shared" si="1"/>
        <v>5</v>
      </c>
      <c r="P37">
        <f>VLOOKUP($E37,'[1]All Projects'!$A$2:$J$70,5,0)</f>
        <v>2900</v>
      </c>
      <c r="Q37">
        <f>VLOOKUP($E37,'[1]All Projects'!$A$2:$J$70,7,0)</f>
        <v>0</v>
      </c>
    </row>
    <row r="38" spans="1:17" x14ac:dyDescent="0.25">
      <c r="A38" s="66">
        <v>2401</v>
      </c>
      <c r="B38" s="62" t="s">
        <v>432</v>
      </c>
      <c r="C38" s="62" t="s">
        <v>360</v>
      </c>
      <c r="D38" s="63">
        <v>49</v>
      </c>
      <c r="E38" s="67">
        <v>47</v>
      </c>
      <c r="F38" s="68">
        <f>F28+7</f>
        <v>43580</v>
      </c>
      <c r="G38" t="str">
        <f t="shared" si="0"/>
        <v>Thursday</v>
      </c>
      <c r="H38" s="20" t="s">
        <v>612</v>
      </c>
      <c r="I38" s="20" t="s">
        <v>606</v>
      </c>
      <c r="J38" s="20" t="s">
        <v>91</v>
      </c>
      <c r="K38" s="20" t="s">
        <v>551</v>
      </c>
      <c r="L38" t="s">
        <v>166</v>
      </c>
      <c r="M38">
        <f>VLOOKUP(E38,'[1]All Projects'!$A$2:$J$70,9,0)</f>
        <v>2025</v>
      </c>
      <c r="N38">
        <f>VLOOKUP($E38,'[1]All Projects'!$A$2:$J$70,10,0)</f>
        <v>2030</v>
      </c>
      <c r="O38">
        <f t="shared" si="1"/>
        <v>5</v>
      </c>
      <c r="P38">
        <f>VLOOKUP($E38,'[1]All Projects'!$A$2:$J$70,5,0)</f>
        <v>4000</v>
      </c>
      <c r="Q38">
        <f>VLOOKUP($E38,'[1]All Projects'!$A$2:$J$70,7,0)</f>
        <v>3</v>
      </c>
    </row>
    <row r="39" spans="1:17" x14ac:dyDescent="0.25">
      <c r="A39" s="66">
        <v>2402</v>
      </c>
      <c r="B39" s="62" t="s">
        <v>379</v>
      </c>
      <c r="C39" s="62" t="s">
        <v>360</v>
      </c>
      <c r="D39" s="63">
        <v>14</v>
      </c>
      <c r="E39" s="67">
        <v>14</v>
      </c>
      <c r="F39" s="68">
        <f>F37+1</f>
        <v>43580</v>
      </c>
      <c r="G39" t="str">
        <f t="shared" si="0"/>
        <v>Thursday</v>
      </c>
      <c r="H39" s="20" t="s">
        <v>612</v>
      </c>
      <c r="I39" s="20" t="s">
        <v>606</v>
      </c>
      <c r="J39" s="20" t="s">
        <v>91</v>
      </c>
      <c r="K39" s="20" t="s">
        <v>551</v>
      </c>
      <c r="L39" t="s">
        <v>166</v>
      </c>
      <c r="M39">
        <f>VLOOKUP(E39,'[1]All Projects'!$A$2:$J$70,9,0)</f>
        <v>2026</v>
      </c>
      <c r="N39">
        <f>VLOOKUP($E39,'[1]All Projects'!$A$2:$J$70,10,0)</f>
        <v>2030</v>
      </c>
      <c r="O39">
        <f t="shared" si="1"/>
        <v>4</v>
      </c>
      <c r="P39">
        <f>VLOOKUP($E39,'[1]All Projects'!$A$2:$J$70,5,0)</f>
        <v>800</v>
      </c>
      <c r="Q39">
        <f>VLOOKUP($E39,'[1]All Projects'!$A$2:$J$70,7,0)</f>
        <v>5.2</v>
      </c>
    </row>
    <row r="40" spans="1:17" x14ac:dyDescent="0.25">
      <c r="A40" s="66">
        <v>2403</v>
      </c>
      <c r="B40" s="62" t="s">
        <v>380</v>
      </c>
      <c r="C40" s="62" t="s">
        <v>360</v>
      </c>
      <c r="D40" s="63">
        <v>15</v>
      </c>
      <c r="E40" s="67">
        <v>16</v>
      </c>
      <c r="F40" s="68">
        <f>F38+1</f>
        <v>43581</v>
      </c>
      <c r="G40" t="str">
        <f t="shared" si="0"/>
        <v>Friday</v>
      </c>
      <c r="H40" s="20" t="s">
        <v>612</v>
      </c>
      <c r="I40" s="20" t="s">
        <v>606</v>
      </c>
      <c r="J40" s="20" t="s">
        <v>91</v>
      </c>
      <c r="K40" s="20" t="s">
        <v>551</v>
      </c>
      <c r="L40" t="s">
        <v>166</v>
      </c>
      <c r="M40">
        <f>VLOOKUP(E40,'[1]All Projects'!$A$2:$J$70,9,0)</f>
        <v>2030</v>
      </c>
      <c r="N40">
        <f>VLOOKUP($E40,'[1]All Projects'!$A$2:$J$70,10,0)</f>
        <v>2033</v>
      </c>
      <c r="O40">
        <f t="shared" si="1"/>
        <v>3</v>
      </c>
      <c r="P40">
        <f>VLOOKUP($E40,'[1]All Projects'!$A$2:$J$70,5,0)</f>
        <v>315</v>
      </c>
      <c r="Q40">
        <f>VLOOKUP($E40,'[1]All Projects'!$A$2:$J$70,7,0)</f>
        <v>1.1299999999999999</v>
      </c>
    </row>
    <row r="41" spans="1:17" x14ac:dyDescent="0.25">
      <c r="A41" s="66">
        <v>2404</v>
      </c>
      <c r="B41" s="62" t="s">
        <v>382</v>
      </c>
      <c r="C41" s="62" t="s">
        <v>360</v>
      </c>
      <c r="D41" s="63">
        <v>16</v>
      </c>
      <c r="E41" s="67">
        <v>17</v>
      </c>
      <c r="F41" s="68">
        <f>F39+1</f>
        <v>43581</v>
      </c>
      <c r="G41" t="str">
        <f t="shared" si="0"/>
        <v>Friday</v>
      </c>
      <c r="H41" s="20" t="s">
        <v>612</v>
      </c>
      <c r="I41" s="20" t="s">
        <v>606</v>
      </c>
      <c r="J41" s="20" t="s">
        <v>91</v>
      </c>
      <c r="K41" s="20" t="s">
        <v>551</v>
      </c>
      <c r="L41" t="s">
        <v>166</v>
      </c>
      <c r="M41">
        <f>VLOOKUP(E41,'[1]All Projects'!$A$2:$J$70,9,0)</f>
        <v>2020</v>
      </c>
      <c r="N41">
        <f>VLOOKUP($E41,'[1]All Projects'!$A$2:$J$70,10,0)</f>
        <v>2023</v>
      </c>
      <c r="O41">
        <f t="shared" si="1"/>
        <v>3</v>
      </c>
      <c r="P41">
        <f>VLOOKUP($E41,'[1]All Projects'!$A$2:$J$70,5,0)</f>
        <v>453</v>
      </c>
      <c r="Q41">
        <f>VLOOKUP($E41,'[1]All Projects'!$A$2:$J$70,7,0)</f>
        <v>0.9</v>
      </c>
    </row>
    <row r="42" spans="1:17" x14ac:dyDescent="0.25">
      <c r="A42" s="66">
        <v>2405</v>
      </c>
      <c r="B42" s="62" t="s">
        <v>430</v>
      </c>
      <c r="C42" s="62" t="s">
        <v>431</v>
      </c>
      <c r="D42" s="63">
        <v>48</v>
      </c>
      <c r="E42" s="67">
        <v>46</v>
      </c>
      <c r="F42" s="68">
        <f>F32+7</f>
        <v>43601</v>
      </c>
      <c r="G42" t="str">
        <f t="shared" ref="G42:G73" si="2">TEXT(F42,"dddd")</f>
        <v>Thursday</v>
      </c>
      <c r="H42" s="20" t="s">
        <v>612</v>
      </c>
      <c r="I42" s="20" t="s">
        <v>606</v>
      </c>
      <c r="J42" s="20" t="s">
        <v>91</v>
      </c>
      <c r="K42" s="20" t="s">
        <v>551</v>
      </c>
      <c r="L42" t="s">
        <v>166</v>
      </c>
      <c r="M42">
        <f>VLOOKUP(E42,'[1]All Projects'!$A$2:$J$70,9,0)</f>
        <v>2025</v>
      </c>
      <c r="N42">
        <f>VLOOKUP($E42,'[1]All Projects'!$A$2:$J$70,10,0)</f>
        <v>2030</v>
      </c>
      <c r="O42">
        <f t="shared" si="1"/>
        <v>5</v>
      </c>
      <c r="P42">
        <f>VLOOKUP($E42,'[1]All Projects'!$A$2:$J$70,5,0)</f>
        <v>650</v>
      </c>
      <c r="Q42">
        <f>VLOOKUP($E42,'[1]All Projects'!$A$2:$J$70,7,0)</f>
        <v>1</v>
      </c>
    </row>
    <row r="43" spans="1:17" x14ac:dyDescent="0.25">
      <c r="A43" s="66">
        <v>2406</v>
      </c>
      <c r="B43" s="62" t="s">
        <v>428</v>
      </c>
      <c r="C43" s="62" t="s">
        <v>429</v>
      </c>
      <c r="D43" s="63">
        <v>47</v>
      </c>
      <c r="E43" s="67">
        <v>51</v>
      </c>
      <c r="F43" s="68">
        <f>F32+7</f>
        <v>43601</v>
      </c>
      <c r="G43" t="str">
        <f t="shared" si="2"/>
        <v>Thursday</v>
      </c>
      <c r="H43" s="20" t="s">
        <v>614</v>
      </c>
      <c r="I43" s="20" t="s">
        <v>601</v>
      </c>
      <c r="J43" s="20" t="s">
        <v>91</v>
      </c>
      <c r="K43" s="20" t="s">
        <v>551</v>
      </c>
      <c r="L43" t="s">
        <v>166</v>
      </c>
      <c r="M43">
        <f>VLOOKUP(E43,'[1]All Projects'!$A$2:$J$70,9,0)</f>
        <v>2023</v>
      </c>
      <c r="N43">
        <f>VLOOKUP($E43,'[1]All Projects'!$A$2:$J$70,10,0)</f>
        <v>2025</v>
      </c>
      <c r="O43">
        <f t="shared" si="1"/>
        <v>2</v>
      </c>
      <c r="P43">
        <f>VLOOKUP($E43,'[1]All Projects'!$A$2:$J$70,5,0)</f>
        <v>1600</v>
      </c>
      <c r="Q43">
        <f>VLOOKUP($E43,'[1]All Projects'!$A$2:$J$70,7,0)</f>
        <v>1</v>
      </c>
    </row>
    <row r="44" spans="1:17" x14ac:dyDescent="0.25">
      <c r="A44" s="66">
        <v>2407</v>
      </c>
      <c r="B44" s="62" t="s">
        <v>424</v>
      </c>
      <c r="C44" s="62" t="s">
        <v>425</v>
      </c>
      <c r="D44" s="63">
        <v>45</v>
      </c>
      <c r="E44" s="67">
        <v>49</v>
      </c>
      <c r="F44" s="68">
        <f>F33+7</f>
        <v>43584</v>
      </c>
      <c r="G44" t="str">
        <f t="shared" si="2"/>
        <v>Monday</v>
      </c>
      <c r="H44" s="20" t="s">
        <v>610</v>
      </c>
      <c r="I44" s="20" t="s">
        <v>601</v>
      </c>
      <c r="J44" s="20" t="s">
        <v>91</v>
      </c>
      <c r="K44" s="20" t="s">
        <v>551</v>
      </c>
      <c r="L44" t="s">
        <v>166</v>
      </c>
      <c r="M44">
        <f>VLOOKUP(E44,'[1]All Projects'!$A$2:$J$70,9,0)</f>
        <v>2024</v>
      </c>
      <c r="N44">
        <f>VLOOKUP($E44,'[1]All Projects'!$A$2:$J$70,10,0)</f>
        <v>2030</v>
      </c>
      <c r="O44">
        <f t="shared" si="1"/>
        <v>6</v>
      </c>
      <c r="P44">
        <f>VLOOKUP($E44,'[1]All Projects'!$A$2:$J$70,5,0)</f>
        <v>4000</v>
      </c>
      <c r="Q44">
        <f>VLOOKUP($E44,'[1]All Projects'!$A$2:$J$70,7,0)</f>
        <v>100</v>
      </c>
    </row>
    <row r="45" spans="1:17" x14ac:dyDescent="0.25">
      <c r="A45" s="66">
        <v>2408</v>
      </c>
      <c r="B45" s="62" t="s">
        <v>426</v>
      </c>
      <c r="C45" s="62" t="s">
        <v>427</v>
      </c>
      <c r="D45" s="63">
        <v>46</v>
      </c>
      <c r="E45" s="67">
        <v>50</v>
      </c>
      <c r="F45" s="68">
        <f>F34+7</f>
        <v>43585</v>
      </c>
      <c r="G45" t="str">
        <f t="shared" si="2"/>
        <v>Tuesday</v>
      </c>
      <c r="H45" s="20" t="s">
        <v>610</v>
      </c>
      <c r="I45" s="20" t="s">
        <v>601</v>
      </c>
      <c r="J45" s="20" t="s">
        <v>91</v>
      </c>
      <c r="K45" s="20" t="s">
        <v>551</v>
      </c>
      <c r="L45" t="s">
        <v>166</v>
      </c>
      <c r="M45">
        <f>VLOOKUP(E45,'[1]All Projects'!$A$2:$J$70,9,0)</f>
        <v>2028</v>
      </c>
      <c r="N45">
        <f>VLOOKUP($E45,'[1]All Projects'!$A$2:$J$70,10,0)</f>
        <v>2033</v>
      </c>
      <c r="O45">
        <f t="shared" si="1"/>
        <v>5</v>
      </c>
      <c r="P45">
        <f>VLOOKUP($E45,'[1]All Projects'!$A$2:$J$70,5,0)</f>
        <v>1200</v>
      </c>
      <c r="Q45">
        <f>VLOOKUP($E45,'[1]All Projects'!$A$2:$J$70,7,0)</f>
        <v>18</v>
      </c>
    </row>
    <row r="46" spans="1:17" x14ac:dyDescent="0.25">
      <c r="A46" s="66">
        <v>2500</v>
      </c>
      <c r="B46" s="62" t="s">
        <v>433</v>
      </c>
      <c r="C46" s="62" t="s">
        <v>360</v>
      </c>
      <c r="D46" s="63">
        <v>50</v>
      </c>
      <c r="E46" s="67">
        <v>48</v>
      </c>
      <c r="F46" s="68">
        <f>F36+7</f>
        <v>43586</v>
      </c>
      <c r="G46" t="str">
        <f t="shared" si="2"/>
        <v>Wednesday</v>
      </c>
      <c r="H46" s="20" t="s">
        <v>612</v>
      </c>
      <c r="I46" s="20" t="s">
        <v>606</v>
      </c>
      <c r="J46" s="20" t="s">
        <v>91</v>
      </c>
      <c r="K46" s="20" t="s">
        <v>551</v>
      </c>
      <c r="L46" t="s">
        <v>166</v>
      </c>
      <c r="M46">
        <f>VLOOKUP(E46,'[1]All Projects'!$A$2:$J$70,9,0)</f>
        <v>2030</v>
      </c>
      <c r="N46">
        <f>VLOOKUP($E46,'[1]All Projects'!$A$2:$J$70,10,0)</f>
        <v>2040</v>
      </c>
      <c r="O46">
        <f t="shared" si="1"/>
        <v>10</v>
      </c>
      <c r="P46">
        <f>VLOOKUP($E46,'[1]All Projects'!$A$2:$J$70,5,0)</f>
        <v>7500</v>
      </c>
      <c r="Q46">
        <f>VLOOKUP($E46,'[1]All Projects'!$A$2:$J$70,7,0)</f>
        <v>9</v>
      </c>
    </row>
    <row r="47" spans="1:17" x14ac:dyDescent="0.25">
      <c r="A47" s="66">
        <v>2501</v>
      </c>
      <c r="B47" s="62" t="s">
        <v>457</v>
      </c>
      <c r="C47" s="62" t="s">
        <v>423</v>
      </c>
      <c r="D47" s="63">
        <v>51</v>
      </c>
      <c r="E47" s="67" t="s">
        <v>458</v>
      </c>
      <c r="F47" s="68">
        <f>F76+7</f>
        <v>43613</v>
      </c>
      <c r="G47" t="str">
        <f t="shared" si="2"/>
        <v>Tuesday</v>
      </c>
      <c r="H47" s="20" t="s">
        <v>612</v>
      </c>
      <c r="I47" s="20" t="s">
        <v>606</v>
      </c>
      <c r="J47" s="20" t="s">
        <v>91</v>
      </c>
      <c r="K47" s="20" t="s">
        <v>551</v>
      </c>
      <c r="L47" t="s">
        <v>166</v>
      </c>
      <c r="M47">
        <f>VLOOKUP(E47,'[1]All Projects'!$A$2:$J$70,9,0)</f>
        <v>2023</v>
      </c>
      <c r="N47">
        <f>VLOOKUP($E47,'[1]All Projects'!$A$2:$J$70,10,0)</f>
        <v>2030</v>
      </c>
      <c r="O47">
        <f t="shared" si="1"/>
        <v>7</v>
      </c>
      <c r="P47">
        <f>VLOOKUP($E47,'[1]All Projects'!$A$2:$J$70,5,0)</f>
        <v>8000</v>
      </c>
      <c r="Q47">
        <f>VLOOKUP($E47,'[1]All Projects'!$A$2:$J$70,7,0)</f>
        <v>3</v>
      </c>
    </row>
    <row r="48" spans="1:17" x14ac:dyDescent="0.25">
      <c r="A48" s="66">
        <v>2502</v>
      </c>
      <c r="B48" s="62" t="s">
        <v>434</v>
      </c>
      <c r="C48" s="62" t="s">
        <v>435</v>
      </c>
      <c r="D48" s="63">
        <v>52</v>
      </c>
      <c r="E48" s="67">
        <v>62</v>
      </c>
      <c r="F48" s="68">
        <f>F38+7</f>
        <v>43587</v>
      </c>
      <c r="G48" t="str">
        <f t="shared" si="2"/>
        <v>Thursday</v>
      </c>
      <c r="H48" s="20" t="s">
        <v>612</v>
      </c>
      <c r="I48" s="20" t="s">
        <v>606</v>
      </c>
      <c r="J48" s="20" t="s">
        <v>91</v>
      </c>
      <c r="K48" s="20" t="s">
        <v>551</v>
      </c>
      <c r="L48" t="s">
        <v>166</v>
      </c>
      <c r="M48">
        <f>VLOOKUP(E48,'[1]All Projects'!$A$2:$J$70,9,0)</f>
        <v>2023</v>
      </c>
      <c r="N48">
        <f>VLOOKUP($E48,'[1]All Projects'!$A$2:$J$70,10,0)</f>
        <v>2030</v>
      </c>
      <c r="O48">
        <f t="shared" si="1"/>
        <v>7</v>
      </c>
      <c r="P48">
        <f>VLOOKUP($E48,'[1]All Projects'!$A$2:$J$70,5,0)</f>
        <v>30000</v>
      </c>
      <c r="Q48">
        <f>VLOOKUP($E48,'[1]All Projects'!$A$2:$J$70,7,0)</f>
        <v>58</v>
      </c>
    </row>
    <row r="49" spans="1:17" x14ac:dyDescent="0.25">
      <c r="A49" s="66">
        <v>2600</v>
      </c>
      <c r="B49" s="62" t="s">
        <v>384</v>
      </c>
      <c r="C49" s="62" t="s">
        <v>385</v>
      </c>
      <c r="D49" s="63">
        <v>17</v>
      </c>
      <c r="E49" s="67">
        <v>18</v>
      </c>
      <c r="F49" s="68">
        <f>F47+1</f>
        <v>43614</v>
      </c>
      <c r="G49" t="str">
        <f t="shared" si="2"/>
        <v>Wednesday</v>
      </c>
      <c r="H49" s="20" t="s">
        <v>614</v>
      </c>
      <c r="I49" s="20" t="s">
        <v>601</v>
      </c>
      <c r="J49" s="20" t="s">
        <v>91</v>
      </c>
      <c r="K49" s="20" t="s">
        <v>551</v>
      </c>
      <c r="L49" t="s">
        <v>166</v>
      </c>
      <c r="M49">
        <f>VLOOKUP(E49,'[1]All Projects'!$A$2:$J$70,9,0)</f>
        <v>2021</v>
      </c>
      <c r="N49">
        <f>VLOOKUP($E49,'[1]All Projects'!$A$2:$J$70,10,0)</f>
        <v>2028</v>
      </c>
      <c r="O49">
        <f t="shared" si="1"/>
        <v>7</v>
      </c>
      <c r="P49">
        <f>VLOOKUP($E49,'[1]All Projects'!$A$2:$J$70,5,0)</f>
        <v>40</v>
      </c>
      <c r="Q49">
        <f>VLOOKUP($E49,'[1]All Projects'!$A$2:$J$70,7,0)</f>
        <v>15.200000000000001</v>
      </c>
    </row>
    <row r="50" spans="1:17" x14ac:dyDescent="0.25">
      <c r="A50" s="66">
        <v>2601</v>
      </c>
      <c r="B50" s="62" t="s">
        <v>387</v>
      </c>
      <c r="C50" s="62" t="s">
        <v>385</v>
      </c>
      <c r="D50" s="63">
        <v>18</v>
      </c>
      <c r="E50" s="67">
        <v>19</v>
      </c>
      <c r="F50" s="68">
        <f>F48+1</f>
        <v>43588</v>
      </c>
      <c r="G50" t="str">
        <f t="shared" si="2"/>
        <v>Friday</v>
      </c>
      <c r="H50" s="20" t="s">
        <v>614</v>
      </c>
      <c r="I50" s="20" t="s">
        <v>601</v>
      </c>
      <c r="J50" s="20" t="s">
        <v>91</v>
      </c>
      <c r="K50" s="20" t="s">
        <v>551</v>
      </c>
      <c r="L50" t="s">
        <v>166</v>
      </c>
      <c r="M50">
        <f>VLOOKUP(E50,'[1]All Projects'!$A$2:$J$70,9,0)</f>
        <v>2018</v>
      </c>
      <c r="N50">
        <f>VLOOKUP($E50,'[1]All Projects'!$A$2:$J$70,10,0)</f>
        <v>2027</v>
      </c>
      <c r="O50">
        <f t="shared" si="1"/>
        <v>9</v>
      </c>
      <c r="P50">
        <f>VLOOKUP($E50,'[1]All Projects'!$A$2:$J$70,5,0)</f>
        <v>217</v>
      </c>
      <c r="Q50">
        <f>VLOOKUP($E50,'[1]All Projects'!$A$2:$J$70,7,0)</f>
        <v>27.7</v>
      </c>
    </row>
    <row r="51" spans="1:17" x14ac:dyDescent="0.25">
      <c r="A51" s="66">
        <v>2700</v>
      </c>
      <c r="B51" s="62" t="s">
        <v>400</v>
      </c>
      <c r="C51" s="62" t="s">
        <v>390</v>
      </c>
      <c r="D51" s="63">
        <v>28</v>
      </c>
      <c r="E51" s="67">
        <v>29</v>
      </c>
      <c r="F51" s="68">
        <f>F43+7</f>
        <v>43608</v>
      </c>
      <c r="G51" t="str">
        <f t="shared" si="2"/>
        <v>Thursday</v>
      </c>
      <c r="H51" s="20" t="s">
        <v>610</v>
      </c>
      <c r="I51" s="20" t="s">
        <v>602</v>
      </c>
      <c r="J51" s="20" t="s">
        <v>91</v>
      </c>
      <c r="K51" s="20" t="s">
        <v>551</v>
      </c>
      <c r="L51" t="s">
        <v>166</v>
      </c>
      <c r="M51">
        <f>VLOOKUP(E51,'[1]All Projects'!$A$2:$J$70,9,0)</f>
        <v>2021</v>
      </c>
      <c r="N51">
        <f>VLOOKUP($E51,'[1]All Projects'!$A$2:$J$70,10,0)</f>
        <v>2025</v>
      </c>
      <c r="O51">
        <f t="shared" si="1"/>
        <v>4</v>
      </c>
      <c r="P51">
        <f>VLOOKUP($E51,'[1]All Projects'!$A$2:$J$70,5,0)</f>
        <v>779</v>
      </c>
      <c r="Q51">
        <f>VLOOKUP($E51,'[1]All Projects'!$A$2:$J$70,7,0)</f>
        <v>2.7</v>
      </c>
    </row>
    <row r="52" spans="1:17" x14ac:dyDescent="0.25">
      <c r="A52" s="66">
        <v>2701</v>
      </c>
      <c r="B52" s="62" t="s">
        <v>402</v>
      </c>
      <c r="C52" s="62" t="s">
        <v>353</v>
      </c>
      <c r="D52" s="63">
        <v>30</v>
      </c>
      <c r="E52" s="67">
        <v>31</v>
      </c>
      <c r="F52" s="68">
        <f>F44+7</f>
        <v>43591</v>
      </c>
      <c r="G52" t="str">
        <f t="shared" si="2"/>
        <v>Monday</v>
      </c>
      <c r="H52" s="20" t="s">
        <v>610</v>
      </c>
      <c r="I52" s="20" t="s">
        <v>602</v>
      </c>
      <c r="J52" s="20" t="s">
        <v>91</v>
      </c>
      <c r="K52" s="20" t="s">
        <v>551</v>
      </c>
      <c r="L52" t="s">
        <v>166</v>
      </c>
      <c r="M52">
        <f>VLOOKUP(E52,'[1]All Projects'!$A$2:$J$70,9,0)</f>
        <v>2020</v>
      </c>
      <c r="N52">
        <f>VLOOKUP($E52,'[1]All Projects'!$A$2:$J$70,10,0)</f>
        <v>2027</v>
      </c>
      <c r="O52">
        <f t="shared" si="1"/>
        <v>7</v>
      </c>
      <c r="P52">
        <f>VLOOKUP($E52,'[1]All Projects'!$A$2:$J$70,5,0)</f>
        <v>730.52000859999998</v>
      </c>
      <c r="Q52">
        <f>VLOOKUP($E52,'[1]All Projects'!$A$2:$J$70,7,0)</f>
        <v>0</v>
      </c>
    </row>
    <row r="53" spans="1:17" x14ac:dyDescent="0.25">
      <c r="A53" s="66">
        <v>3000</v>
      </c>
      <c r="B53" s="62" t="s">
        <v>389</v>
      </c>
      <c r="C53" s="62" t="s">
        <v>390</v>
      </c>
      <c r="D53" s="63">
        <v>19</v>
      </c>
      <c r="E53" s="67">
        <v>20</v>
      </c>
      <c r="F53" s="68">
        <f>F43+7</f>
        <v>43608</v>
      </c>
      <c r="G53" t="str">
        <f t="shared" si="2"/>
        <v>Thursday</v>
      </c>
      <c r="H53" s="20" t="s">
        <v>161</v>
      </c>
      <c r="I53" s="20" t="s">
        <v>601</v>
      </c>
      <c r="J53" s="20" t="s">
        <v>170</v>
      </c>
      <c r="K53" s="20" t="s">
        <v>170</v>
      </c>
      <c r="L53" t="s">
        <v>166</v>
      </c>
      <c r="M53">
        <f>VLOOKUP(E53,'[1]All Projects'!$A$2:$J$70,9,0)</f>
        <v>0</v>
      </c>
      <c r="N53">
        <f>VLOOKUP($E53,'[1]All Projects'!$A$2:$J$70,10,0)</f>
        <v>0</v>
      </c>
      <c r="O53">
        <f t="shared" si="1"/>
        <v>0</v>
      </c>
      <c r="P53">
        <f>VLOOKUP($E53,'[1]All Projects'!$A$2:$J$70,5,0)</f>
        <v>0</v>
      </c>
      <c r="Q53" t="str">
        <f>VLOOKUP($E53,'[1]All Projects'!$A$2:$J$70,7,0)</f>
        <v>See project factsheet excel file</v>
      </c>
    </row>
    <row r="54" spans="1:17" x14ac:dyDescent="0.25">
      <c r="A54" s="66">
        <v>3001</v>
      </c>
      <c r="B54" s="62" t="s">
        <v>393</v>
      </c>
      <c r="C54" s="62" t="s">
        <v>353</v>
      </c>
      <c r="D54" s="63">
        <v>22</v>
      </c>
      <c r="E54" s="67">
        <v>23</v>
      </c>
      <c r="F54" s="68">
        <f>F44+7</f>
        <v>43591</v>
      </c>
      <c r="G54" t="str">
        <f t="shared" si="2"/>
        <v>Monday</v>
      </c>
      <c r="H54" s="20" t="s">
        <v>610</v>
      </c>
      <c r="I54" s="20" t="s">
        <v>602</v>
      </c>
      <c r="J54" s="20" t="s">
        <v>170</v>
      </c>
      <c r="K54" s="20" t="s">
        <v>170</v>
      </c>
      <c r="L54" t="s">
        <v>166</v>
      </c>
      <c r="M54">
        <f>VLOOKUP(E54,'[1]All Projects'!$A$2:$J$70,9,0)</f>
        <v>2024</v>
      </c>
      <c r="N54">
        <f>VLOOKUP($E54,'[1]All Projects'!$A$2:$J$70,10,0)</f>
        <v>2025</v>
      </c>
      <c r="O54">
        <f t="shared" si="1"/>
        <v>1</v>
      </c>
      <c r="P54">
        <f>VLOOKUP($E54,'[1]All Projects'!$A$2:$J$70,5,0)</f>
        <v>125</v>
      </c>
      <c r="Q54">
        <f>VLOOKUP($E54,'[1]All Projects'!$A$2:$J$70,7,0)</f>
        <v>25</v>
      </c>
    </row>
    <row r="55" spans="1:17" x14ac:dyDescent="0.25">
      <c r="A55" s="66">
        <v>3002</v>
      </c>
      <c r="B55" s="62" t="s">
        <v>394</v>
      </c>
      <c r="C55" s="62" t="s">
        <v>353</v>
      </c>
      <c r="D55" s="63">
        <v>23</v>
      </c>
      <c r="E55" s="67">
        <v>24</v>
      </c>
      <c r="F55" s="68">
        <f>F45+7</f>
        <v>43592</v>
      </c>
      <c r="G55" t="str">
        <f t="shared" si="2"/>
        <v>Tuesday</v>
      </c>
      <c r="H55" s="20" t="s">
        <v>610</v>
      </c>
      <c r="I55" s="20" t="s">
        <v>602</v>
      </c>
      <c r="J55" s="20" t="s">
        <v>170</v>
      </c>
      <c r="K55" s="20" t="s">
        <v>170</v>
      </c>
      <c r="L55" t="s">
        <v>166</v>
      </c>
      <c r="M55">
        <f>VLOOKUP(E55,'[1]All Projects'!$A$2:$J$70,9,0)</f>
        <v>2019</v>
      </c>
      <c r="N55">
        <f>VLOOKUP($E55,'[1]All Projects'!$A$2:$J$70,10,0)</f>
        <v>2035</v>
      </c>
      <c r="O55">
        <f t="shared" si="1"/>
        <v>16</v>
      </c>
      <c r="P55">
        <f>VLOOKUP($E55,'[1]All Projects'!$A$2:$J$70,5,0)</f>
        <v>12.754835</v>
      </c>
      <c r="Q55">
        <f>VLOOKUP($E55,'[1]All Projects'!$A$2:$J$70,7,0)</f>
        <v>27.710386</v>
      </c>
    </row>
    <row r="56" spans="1:17" x14ac:dyDescent="0.25">
      <c r="A56" s="66">
        <v>3003</v>
      </c>
      <c r="B56" s="62" t="s">
        <v>441</v>
      </c>
      <c r="C56" s="62" t="s">
        <v>353</v>
      </c>
      <c r="D56" s="63">
        <v>58</v>
      </c>
      <c r="E56" s="67">
        <v>56</v>
      </c>
      <c r="F56" s="68">
        <f>F45+7</f>
        <v>43592</v>
      </c>
      <c r="G56" t="str">
        <f t="shared" si="2"/>
        <v>Tuesday</v>
      </c>
      <c r="H56" s="20" t="s">
        <v>610</v>
      </c>
      <c r="I56" s="20" t="s">
        <v>602</v>
      </c>
      <c r="J56" s="20" t="s">
        <v>170</v>
      </c>
      <c r="K56" s="20" t="s">
        <v>170</v>
      </c>
      <c r="L56" t="s">
        <v>166</v>
      </c>
      <c r="M56">
        <f>VLOOKUP(E56,'[1]All Projects'!$A$2:$J$70,9,0)</f>
        <v>2025</v>
      </c>
      <c r="N56">
        <f>VLOOKUP($E56,'[1]All Projects'!$A$2:$J$70,10,0)</f>
        <v>2030</v>
      </c>
      <c r="O56">
        <f t="shared" si="1"/>
        <v>5</v>
      </c>
      <c r="P56">
        <f>VLOOKUP($E56,'[1]All Projects'!$A$2:$J$70,5,0)</f>
        <v>1000</v>
      </c>
      <c r="Q56">
        <f>VLOOKUP($E56,'[1]All Projects'!$A$2:$J$70,7,0)</f>
        <v>10</v>
      </c>
    </row>
    <row r="57" spans="1:17" x14ac:dyDescent="0.25">
      <c r="A57" s="66">
        <v>3100</v>
      </c>
      <c r="B57" s="62" t="s">
        <v>391</v>
      </c>
      <c r="C57" s="62" t="s">
        <v>365</v>
      </c>
      <c r="D57" s="63">
        <v>20</v>
      </c>
      <c r="E57" s="67">
        <v>21</v>
      </c>
      <c r="F57" s="68">
        <f>F47+7</f>
        <v>43620</v>
      </c>
      <c r="G57" t="str">
        <f t="shared" si="2"/>
        <v>Tuesday</v>
      </c>
      <c r="H57" s="20" t="s">
        <v>613</v>
      </c>
      <c r="I57" s="20" t="s">
        <v>605</v>
      </c>
      <c r="J57" s="20" t="s">
        <v>170</v>
      </c>
      <c r="K57" s="20" t="s">
        <v>170</v>
      </c>
      <c r="L57" t="s">
        <v>166</v>
      </c>
      <c r="M57">
        <f>VLOOKUP(E57,'[1]All Projects'!$A$2:$J$70,9,0)</f>
        <v>2022</v>
      </c>
      <c r="N57">
        <f>VLOOKUP($E57,'[1]All Projects'!$A$2:$J$70,10,0)</f>
        <v>2030</v>
      </c>
      <c r="O57">
        <f t="shared" si="1"/>
        <v>8</v>
      </c>
      <c r="P57">
        <f>VLOOKUP($E57,'[1]All Projects'!$A$2:$J$70,5,0)</f>
        <v>600</v>
      </c>
      <c r="Q57" t="str">
        <f>VLOOKUP($E57,'[1]All Projects'!$A$2:$J$70,7,0)</f>
        <v>n/a</v>
      </c>
    </row>
    <row r="58" spans="1:17" x14ac:dyDescent="0.25">
      <c r="A58" s="66">
        <v>3101</v>
      </c>
      <c r="B58" s="62" t="s">
        <v>395</v>
      </c>
      <c r="C58" s="62" t="s">
        <v>365</v>
      </c>
      <c r="D58" s="63">
        <v>24</v>
      </c>
      <c r="E58" s="67">
        <v>25</v>
      </c>
      <c r="F58" s="68">
        <f>F48+7</f>
        <v>43594</v>
      </c>
      <c r="G58" t="str">
        <f t="shared" si="2"/>
        <v>Thursday</v>
      </c>
      <c r="H58" s="20" t="s">
        <v>613</v>
      </c>
      <c r="I58" s="20" t="s">
        <v>605</v>
      </c>
      <c r="J58" s="20" t="s">
        <v>170</v>
      </c>
      <c r="K58" s="20" t="s">
        <v>170</v>
      </c>
      <c r="L58" t="s">
        <v>166</v>
      </c>
      <c r="M58">
        <f>VLOOKUP(E58,'[1]All Projects'!$A$2:$J$70,9,0)</f>
        <v>2022</v>
      </c>
      <c r="N58">
        <f>VLOOKUP($E58,'[1]All Projects'!$A$2:$J$70,10,0)</f>
        <v>2028</v>
      </c>
      <c r="O58">
        <f t="shared" si="1"/>
        <v>6</v>
      </c>
      <c r="P58">
        <f>VLOOKUP($E58,'[1]All Projects'!$A$2:$J$70,5,0)</f>
        <v>347</v>
      </c>
      <c r="Q58" t="str">
        <f>VLOOKUP($E58,'[1]All Projects'!$A$2:$J$70,7,0)</f>
        <v>n/a</v>
      </c>
    </row>
    <row r="59" spans="1:17" x14ac:dyDescent="0.25">
      <c r="A59" s="66">
        <v>3102</v>
      </c>
      <c r="B59" s="62" t="s">
        <v>396</v>
      </c>
      <c r="C59" s="62" t="s">
        <v>365</v>
      </c>
      <c r="D59" s="63">
        <v>25</v>
      </c>
      <c r="E59" s="67">
        <v>26</v>
      </c>
      <c r="F59" s="68">
        <f>F49+7</f>
        <v>43621</v>
      </c>
      <c r="G59" t="str">
        <f t="shared" si="2"/>
        <v>Wednesday</v>
      </c>
      <c r="H59" s="20" t="s">
        <v>613</v>
      </c>
      <c r="I59" s="20" t="s">
        <v>605</v>
      </c>
      <c r="J59" s="20" t="s">
        <v>170</v>
      </c>
      <c r="K59" s="20" t="s">
        <v>170</v>
      </c>
      <c r="L59" t="s">
        <v>166</v>
      </c>
      <c r="M59">
        <f>VLOOKUP(E59,'[1]All Projects'!$A$2:$J$70,9,0)</f>
        <v>2022</v>
      </c>
      <c r="N59">
        <f>VLOOKUP($E59,'[1]All Projects'!$A$2:$J$70,10,0)</f>
        <v>2028</v>
      </c>
      <c r="O59">
        <f t="shared" si="1"/>
        <v>6</v>
      </c>
      <c r="P59">
        <f>VLOOKUP($E59,'[1]All Projects'!$A$2:$J$70,5,0)</f>
        <v>434</v>
      </c>
      <c r="Q59" t="str">
        <f>VLOOKUP($E59,'[1]All Projects'!$A$2:$J$70,7,0)</f>
        <v>n/a</v>
      </c>
    </row>
    <row r="60" spans="1:17" x14ac:dyDescent="0.25">
      <c r="A60" s="66">
        <v>3103</v>
      </c>
      <c r="B60" s="62" t="s">
        <v>397</v>
      </c>
      <c r="C60" s="62" t="s">
        <v>365</v>
      </c>
      <c r="D60" s="63">
        <v>26</v>
      </c>
      <c r="E60" s="67">
        <v>27</v>
      </c>
      <c r="F60" s="68">
        <f>F50+7</f>
        <v>43595</v>
      </c>
      <c r="G60" t="str">
        <f t="shared" si="2"/>
        <v>Friday</v>
      </c>
      <c r="H60" s="20" t="s">
        <v>613</v>
      </c>
      <c r="I60" s="20" t="s">
        <v>605</v>
      </c>
      <c r="J60" s="20" t="s">
        <v>170</v>
      </c>
      <c r="K60" s="20" t="s">
        <v>170</v>
      </c>
      <c r="L60" t="s">
        <v>166</v>
      </c>
      <c r="M60">
        <f>VLOOKUP(E60,'[1]All Projects'!$A$2:$J$70,9,0)</f>
        <v>2024</v>
      </c>
      <c r="N60">
        <f>VLOOKUP($E60,'[1]All Projects'!$A$2:$J$70,10,0)</f>
        <v>2030</v>
      </c>
      <c r="O60">
        <f t="shared" si="1"/>
        <v>6</v>
      </c>
      <c r="P60">
        <f>VLOOKUP($E60,'[1]All Projects'!$A$2:$J$70,5,0)</f>
        <v>360</v>
      </c>
      <c r="Q60" t="str">
        <f>VLOOKUP($E60,'[1]All Projects'!$A$2:$J$70,7,0)</f>
        <v>n/a</v>
      </c>
    </row>
    <row r="61" spans="1:17" x14ac:dyDescent="0.25">
      <c r="A61" s="66">
        <v>3104</v>
      </c>
      <c r="B61" s="62" t="s">
        <v>398</v>
      </c>
      <c r="C61" s="62" t="s">
        <v>399</v>
      </c>
      <c r="D61" s="63">
        <v>27</v>
      </c>
      <c r="E61" s="67">
        <v>28</v>
      </c>
      <c r="F61" s="68">
        <f>F53+7</f>
        <v>43615</v>
      </c>
      <c r="G61" t="str">
        <f t="shared" si="2"/>
        <v>Thursday</v>
      </c>
      <c r="H61" s="20" t="s">
        <v>611</v>
      </c>
      <c r="I61" s="20" t="s">
        <v>607</v>
      </c>
      <c r="J61" s="20" t="s">
        <v>170</v>
      </c>
      <c r="K61" s="20" t="s">
        <v>170</v>
      </c>
      <c r="L61" t="s">
        <v>166</v>
      </c>
      <c r="M61">
        <f>VLOOKUP(E61,'[1]All Projects'!$A$2:$J$70,9,0)</f>
        <v>2020</v>
      </c>
      <c r="N61">
        <f>VLOOKUP($E61,'[1]All Projects'!$A$2:$J$70,10,0)</f>
        <v>2023</v>
      </c>
      <c r="O61">
        <f t="shared" si="1"/>
        <v>3</v>
      </c>
      <c r="P61">
        <f>VLOOKUP($E61,'[1]All Projects'!$A$2:$J$70,5,0)</f>
        <v>583.4</v>
      </c>
      <c r="Q61" t="str">
        <f>VLOOKUP($E61,'[1]All Projects'!$A$2:$J$70,7,0)</f>
        <v>n/a</v>
      </c>
    </row>
    <row r="62" spans="1:17" x14ac:dyDescent="0.25">
      <c r="A62" s="66">
        <v>3105</v>
      </c>
      <c r="B62" s="62" t="s">
        <v>437</v>
      </c>
      <c r="C62" s="62" t="s">
        <v>399</v>
      </c>
      <c r="D62" s="63">
        <v>54</v>
      </c>
      <c r="E62" s="67">
        <v>53</v>
      </c>
      <c r="F62" s="68">
        <f>F51+7</f>
        <v>43615</v>
      </c>
      <c r="G62" t="str">
        <f t="shared" si="2"/>
        <v>Thursday</v>
      </c>
      <c r="H62" s="20" t="s">
        <v>611</v>
      </c>
      <c r="I62" s="20" t="s">
        <v>607</v>
      </c>
      <c r="J62" s="20" t="s">
        <v>170</v>
      </c>
      <c r="K62" s="20" t="s">
        <v>170</v>
      </c>
      <c r="L62" t="s">
        <v>166</v>
      </c>
      <c r="M62">
        <f>VLOOKUP(E62,'[1]All Projects'!$A$2:$J$70,9,0)</f>
        <v>2030</v>
      </c>
      <c r="N62">
        <f>VLOOKUP($E62,'[1]All Projects'!$A$2:$J$70,10,0)</f>
        <v>2035</v>
      </c>
      <c r="O62">
        <f t="shared" si="1"/>
        <v>5</v>
      </c>
      <c r="P62">
        <f>VLOOKUP($E62,'[1]All Projects'!$A$2:$J$70,5,0)</f>
        <v>1800</v>
      </c>
      <c r="Q62">
        <f>VLOOKUP($E62,'[1]All Projects'!$A$2:$J$70,7,0)</f>
        <v>2.5</v>
      </c>
    </row>
    <row r="63" spans="1:17" x14ac:dyDescent="0.25">
      <c r="A63" s="66">
        <v>3106</v>
      </c>
      <c r="B63" s="62" t="s">
        <v>392</v>
      </c>
      <c r="C63" s="62" t="s">
        <v>360</v>
      </c>
      <c r="D63" s="63">
        <v>21</v>
      </c>
      <c r="E63" s="67">
        <v>22</v>
      </c>
      <c r="F63" s="68">
        <f>F53+7</f>
        <v>43615</v>
      </c>
      <c r="G63" t="str">
        <f t="shared" si="2"/>
        <v>Thursday</v>
      </c>
      <c r="H63" s="20" t="s">
        <v>612</v>
      </c>
      <c r="I63" s="20" t="s">
        <v>606</v>
      </c>
      <c r="J63" s="20" t="s">
        <v>170</v>
      </c>
      <c r="K63" s="20" t="s">
        <v>170</v>
      </c>
      <c r="L63" t="s">
        <v>166</v>
      </c>
      <c r="M63">
        <f>VLOOKUP(E63,'[1]All Projects'!$A$2:$J$70,9,0)</f>
        <v>2030</v>
      </c>
      <c r="N63">
        <f>VLOOKUP($E63,'[1]All Projects'!$A$2:$J$70,10,0)</f>
        <v>2033</v>
      </c>
      <c r="O63">
        <f t="shared" si="1"/>
        <v>3</v>
      </c>
      <c r="P63">
        <f>VLOOKUP($E63,'[1]All Projects'!$A$2:$J$70,5,0)</f>
        <v>1200</v>
      </c>
      <c r="Q63">
        <f>VLOOKUP($E63,'[1]All Projects'!$A$2:$J$70,7,0)</f>
        <v>5</v>
      </c>
    </row>
    <row r="64" spans="1:17" x14ac:dyDescent="0.25">
      <c r="A64" s="66">
        <v>3107</v>
      </c>
      <c r="B64" s="62" t="s">
        <v>444</v>
      </c>
      <c r="C64" s="62" t="s">
        <v>423</v>
      </c>
      <c r="D64" s="63">
        <v>61</v>
      </c>
      <c r="E64" s="67">
        <v>59</v>
      </c>
      <c r="F64" s="68">
        <f>F53+7</f>
        <v>43615</v>
      </c>
      <c r="G64" t="str">
        <f t="shared" si="2"/>
        <v>Thursday</v>
      </c>
      <c r="H64" s="20" t="s">
        <v>612</v>
      </c>
      <c r="I64" s="20" t="s">
        <v>606</v>
      </c>
      <c r="J64" s="20" t="s">
        <v>170</v>
      </c>
      <c r="K64" s="20" t="s">
        <v>170</v>
      </c>
      <c r="L64" t="s">
        <v>166</v>
      </c>
      <c r="M64">
        <f>VLOOKUP(E64,'[1]All Projects'!$A$2:$J$70,9,0)</f>
        <v>2030</v>
      </c>
      <c r="N64">
        <f>VLOOKUP($E64,'[1]All Projects'!$A$2:$J$70,10,0)</f>
        <v>2035</v>
      </c>
      <c r="O64">
        <f t="shared" si="1"/>
        <v>5</v>
      </c>
      <c r="P64">
        <f>VLOOKUP($E64,'[1]All Projects'!$A$2:$J$70,5,0)</f>
        <v>3100</v>
      </c>
      <c r="Q64">
        <f>VLOOKUP($E64,'[1]All Projects'!$A$2:$J$70,7,0)</f>
        <v>4</v>
      </c>
    </row>
    <row r="65" spans="1:17" x14ac:dyDescent="0.25">
      <c r="A65" s="66">
        <v>3108</v>
      </c>
      <c r="B65" s="62" t="s">
        <v>443</v>
      </c>
      <c r="C65" s="62" t="s">
        <v>408</v>
      </c>
      <c r="D65" s="63">
        <v>60</v>
      </c>
      <c r="E65" s="67">
        <v>58</v>
      </c>
      <c r="F65" s="68">
        <f>F54+7</f>
        <v>43598</v>
      </c>
      <c r="G65" t="str">
        <f t="shared" si="2"/>
        <v>Monday</v>
      </c>
      <c r="H65" s="20" t="s">
        <v>613</v>
      </c>
      <c r="I65" s="20" t="s">
        <v>604</v>
      </c>
      <c r="J65" s="20" t="s">
        <v>170</v>
      </c>
      <c r="K65" s="20" t="s">
        <v>170</v>
      </c>
      <c r="L65" t="s">
        <v>166</v>
      </c>
      <c r="M65">
        <f>VLOOKUP(E65,'[1]All Projects'!$A$2:$J$70,9,0)</f>
        <v>2040</v>
      </c>
      <c r="N65">
        <f>VLOOKUP($E65,'[1]All Projects'!$A$2:$J$70,10,0)</f>
        <v>2050</v>
      </c>
      <c r="O65">
        <f t="shared" si="1"/>
        <v>10</v>
      </c>
      <c r="P65">
        <f>VLOOKUP($E65,'[1]All Projects'!$A$2:$J$70,5,0)</f>
        <v>3000</v>
      </c>
      <c r="Q65">
        <f>VLOOKUP($E65,'[1]All Projects'!$A$2:$J$70,7,0)</f>
        <v>20</v>
      </c>
    </row>
    <row r="66" spans="1:17" x14ac:dyDescent="0.25">
      <c r="A66" s="66">
        <v>3109</v>
      </c>
      <c r="B66" s="62" t="s">
        <v>442</v>
      </c>
      <c r="C66" s="62" t="s">
        <v>408</v>
      </c>
      <c r="D66" s="63">
        <v>59</v>
      </c>
      <c r="E66" s="67">
        <v>57</v>
      </c>
      <c r="F66" s="68">
        <f>F55+7</f>
        <v>43599</v>
      </c>
      <c r="G66" t="str">
        <f t="shared" si="2"/>
        <v>Tuesday</v>
      </c>
      <c r="H66" s="20" t="s">
        <v>614</v>
      </c>
      <c r="I66" s="20" t="s">
        <v>601</v>
      </c>
      <c r="J66" s="20" t="s">
        <v>170</v>
      </c>
      <c r="K66" s="20" t="s">
        <v>170</v>
      </c>
      <c r="L66" t="s">
        <v>166</v>
      </c>
      <c r="M66">
        <f>VLOOKUP(E66,'[1]All Projects'!$A$2:$J$70,9,0)</f>
        <v>2035</v>
      </c>
      <c r="N66">
        <f>VLOOKUP($E66,'[1]All Projects'!$A$2:$J$70,10,0)</f>
        <v>2040</v>
      </c>
      <c r="O66">
        <f t="shared" si="1"/>
        <v>5</v>
      </c>
      <c r="P66">
        <f>VLOOKUP($E66,'[1]All Projects'!$A$2:$J$70,5,0)</f>
        <v>8000</v>
      </c>
      <c r="Q66">
        <f>VLOOKUP($E66,'[1]All Projects'!$A$2:$J$70,7,0)</f>
        <v>25</v>
      </c>
    </row>
    <row r="67" spans="1:17" x14ac:dyDescent="0.25">
      <c r="A67" s="66">
        <v>4000</v>
      </c>
      <c r="B67" s="62" t="s">
        <v>445</v>
      </c>
      <c r="C67" s="62" t="s">
        <v>446</v>
      </c>
      <c r="D67" s="63">
        <v>62</v>
      </c>
      <c r="E67" s="67">
        <v>64</v>
      </c>
      <c r="F67" s="68">
        <f>F57+7</f>
        <v>43627</v>
      </c>
      <c r="G67" t="str">
        <f t="shared" si="2"/>
        <v>Tuesday</v>
      </c>
      <c r="H67" s="20" t="s">
        <v>613</v>
      </c>
      <c r="I67" s="20" t="s">
        <v>604</v>
      </c>
      <c r="J67" s="20" t="s">
        <v>91</v>
      </c>
      <c r="K67" s="20" t="s">
        <v>551</v>
      </c>
      <c r="L67" t="s">
        <v>166</v>
      </c>
      <c r="M67">
        <f>VLOOKUP(E67,'[1]All Projects'!$A$2:$J$70,9,0)</f>
        <v>2022</v>
      </c>
      <c r="N67">
        <f>VLOOKUP($E67,'[1]All Projects'!$A$2:$J$70,10,0)</f>
        <v>2025</v>
      </c>
      <c r="O67">
        <f t="shared" si="1"/>
        <v>3</v>
      </c>
      <c r="P67">
        <f>VLOOKUP($E67,'[1]All Projects'!$A$2:$J$70,5,0)</f>
        <v>700</v>
      </c>
      <c r="Q67">
        <f>VLOOKUP($E67,'[1]All Projects'!$A$2:$J$70,7,0)</f>
        <v>10</v>
      </c>
    </row>
    <row r="68" spans="1:17" x14ac:dyDescent="0.25">
      <c r="A68" s="66">
        <v>4001</v>
      </c>
      <c r="B68" s="62" t="s">
        <v>448</v>
      </c>
      <c r="C68" s="62" t="s">
        <v>449</v>
      </c>
      <c r="D68" s="63">
        <v>64</v>
      </c>
      <c r="E68" s="67">
        <v>68</v>
      </c>
      <c r="F68" s="68">
        <f>F58+7</f>
        <v>43601</v>
      </c>
      <c r="G68" t="str">
        <f t="shared" si="2"/>
        <v>Thursday</v>
      </c>
      <c r="H68" s="20" t="s">
        <v>610</v>
      </c>
      <c r="I68" s="81" t="s">
        <v>608</v>
      </c>
      <c r="J68" s="20" t="s">
        <v>91</v>
      </c>
      <c r="K68" s="20" t="s">
        <v>208</v>
      </c>
      <c r="L68" t="s">
        <v>166</v>
      </c>
      <c r="M68">
        <f>VLOOKUP(E68,'[1]All Projects'!$A$2:$J$70,9,0)</f>
        <v>2025</v>
      </c>
      <c r="N68">
        <f>VLOOKUP($E68,'[1]All Projects'!$A$2:$J$70,10,0)</f>
        <v>2030</v>
      </c>
      <c r="O68">
        <f t="shared" si="1"/>
        <v>5</v>
      </c>
      <c r="P68">
        <f>VLOOKUP($E68,'[1]All Projects'!$A$2:$J$70,5,0)</f>
        <v>1350</v>
      </c>
      <c r="Q68">
        <f>VLOOKUP($E68,'[1]All Projects'!$A$2:$J$70,7,0)</f>
        <v>8</v>
      </c>
    </row>
    <row r="69" spans="1:17" x14ac:dyDescent="0.25">
      <c r="A69" s="66">
        <v>4002</v>
      </c>
      <c r="B69" s="62" t="s">
        <v>447</v>
      </c>
      <c r="C69" s="62" t="s">
        <v>365</v>
      </c>
      <c r="D69" s="63">
        <v>63</v>
      </c>
      <c r="E69" s="67">
        <v>67</v>
      </c>
      <c r="F69" s="68">
        <f>F59+7</f>
        <v>43628</v>
      </c>
      <c r="G69" t="str">
        <f t="shared" si="2"/>
        <v>Wednesday</v>
      </c>
      <c r="H69" s="20" t="s">
        <v>613</v>
      </c>
      <c r="I69" s="20" t="s">
        <v>605</v>
      </c>
      <c r="J69" s="20" t="s">
        <v>91</v>
      </c>
      <c r="K69" s="20" t="s">
        <v>208</v>
      </c>
      <c r="L69" t="s">
        <v>166</v>
      </c>
      <c r="M69">
        <f>VLOOKUP(E69,'[1]All Projects'!$A$2:$J$70,9,0)</f>
        <v>2028</v>
      </c>
      <c r="N69">
        <f>VLOOKUP($E69,'[1]All Projects'!$A$2:$J$70,10,0)</f>
        <v>2030</v>
      </c>
      <c r="O69">
        <f t="shared" si="1"/>
        <v>2</v>
      </c>
      <c r="P69">
        <f>VLOOKUP($E69,'[1]All Projects'!$A$2:$J$70,5,0)</f>
        <v>1350</v>
      </c>
      <c r="Q69">
        <f>VLOOKUP($E69,'[1]All Projects'!$A$2:$J$70,7,0)</f>
        <v>10</v>
      </c>
    </row>
    <row r="70" spans="1:17" x14ac:dyDescent="0.25">
      <c r="A70" s="66">
        <v>4003</v>
      </c>
      <c r="B70" s="62" t="s">
        <v>450</v>
      </c>
      <c r="C70" s="62" t="s">
        <v>431</v>
      </c>
      <c r="D70" s="63">
        <v>65</v>
      </c>
      <c r="E70" s="67">
        <v>45</v>
      </c>
      <c r="F70" s="68">
        <f>F60+7</f>
        <v>43602</v>
      </c>
      <c r="G70" t="str">
        <f t="shared" si="2"/>
        <v>Friday</v>
      </c>
      <c r="H70" s="20" t="s">
        <v>612</v>
      </c>
      <c r="I70" s="81" t="s">
        <v>606</v>
      </c>
      <c r="J70" s="20" t="s">
        <v>91</v>
      </c>
      <c r="K70" s="20" t="s">
        <v>551</v>
      </c>
      <c r="L70" t="s">
        <v>166</v>
      </c>
      <c r="M70">
        <f>VLOOKUP(E70,'[1]All Projects'!$A$2:$J$70,9,0)</f>
        <v>2025</v>
      </c>
      <c r="N70">
        <f>VLOOKUP($E70,'[1]All Projects'!$A$2:$J$70,10,0)</f>
        <v>2030</v>
      </c>
      <c r="O70">
        <f t="shared" si="1"/>
        <v>5</v>
      </c>
      <c r="P70">
        <f>VLOOKUP($E70,'[1]All Projects'!$A$2:$J$70,5,0)</f>
        <v>2000</v>
      </c>
      <c r="Q70">
        <f>VLOOKUP($E70,'[1]All Projects'!$A$2:$J$70,7,0)</f>
        <v>1.82</v>
      </c>
    </row>
    <row r="71" spans="1:17" x14ac:dyDescent="0.25">
      <c r="A71" s="66">
        <v>5000</v>
      </c>
      <c r="B71" s="62" t="s">
        <v>401</v>
      </c>
      <c r="C71" s="62" t="s">
        <v>390</v>
      </c>
      <c r="D71" s="63">
        <v>29</v>
      </c>
      <c r="E71" s="67">
        <v>30</v>
      </c>
      <c r="F71" s="68">
        <f>F63+7</f>
        <v>43622</v>
      </c>
      <c r="G71" t="str">
        <f t="shared" si="2"/>
        <v>Thursday</v>
      </c>
      <c r="H71" s="20" t="s">
        <v>161</v>
      </c>
      <c r="I71" s="20" t="s">
        <v>601</v>
      </c>
      <c r="J71" s="20" t="s">
        <v>170</v>
      </c>
      <c r="K71" s="20" t="s">
        <v>170</v>
      </c>
      <c r="L71" t="s">
        <v>166</v>
      </c>
      <c r="M71">
        <f>VLOOKUP(E71,'[1]All Projects'!$A$2:$J$70,9,0)</f>
        <v>0</v>
      </c>
      <c r="N71" t="str">
        <f>VLOOKUP($E71,'[1]All Projects'!$A$2:$J$70,10,0)</f>
        <v>See project factsheet excel file</v>
      </c>
      <c r="O71" t="e">
        <f t="shared" si="1"/>
        <v>#VALUE!</v>
      </c>
      <c r="P71">
        <f>VLOOKUP($E71,'[1]All Projects'!$A$2:$J$70,5,0)</f>
        <v>714</v>
      </c>
      <c r="Q71">
        <f>VLOOKUP($E71,'[1]All Projects'!$A$2:$J$70,7,0)</f>
        <v>153</v>
      </c>
    </row>
    <row r="72" spans="1:17" x14ac:dyDescent="0.25">
      <c r="A72" s="66">
        <v>5001</v>
      </c>
      <c r="B72" s="62" t="s">
        <v>436</v>
      </c>
      <c r="C72" s="62" t="s">
        <v>390</v>
      </c>
      <c r="D72" s="63">
        <v>53</v>
      </c>
      <c r="E72" s="67">
        <v>52</v>
      </c>
      <c r="F72" s="68">
        <f>F61+7</f>
        <v>43622</v>
      </c>
      <c r="G72" t="str">
        <f t="shared" si="2"/>
        <v>Thursday</v>
      </c>
      <c r="H72" s="20" t="s">
        <v>611</v>
      </c>
      <c r="I72" s="81" t="s">
        <v>601</v>
      </c>
      <c r="J72" s="20" t="s">
        <v>170</v>
      </c>
      <c r="K72" s="20" t="s">
        <v>170</v>
      </c>
      <c r="L72" t="s">
        <v>166</v>
      </c>
      <c r="M72">
        <f>VLOOKUP(E72,'[1]All Projects'!$A$2:$J$70,9,0)</f>
        <v>2030</v>
      </c>
      <c r="N72">
        <f>VLOOKUP($E72,'[1]All Projects'!$A$2:$J$70,10,0)</f>
        <v>2036</v>
      </c>
      <c r="O72">
        <f t="shared" si="1"/>
        <v>6</v>
      </c>
      <c r="P72">
        <f>VLOOKUP($E72,'[1]All Projects'!$A$2:$J$70,5,0)</f>
        <v>5000</v>
      </c>
      <c r="Q72">
        <f>VLOOKUP($E72,'[1]All Projects'!$A$2:$J$70,7,0)</f>
        <v>16</v>
      </c>
    </row>
    <row r="73" spans="1:17" x14ac:dyDescent="0.25">
      <c r="A73" s="66">
        <v>5002</v>
      </c>
      <c r="B73" s="62" t="s">
        <v>440</v>
      </c>
      <c r="C73" s="62" t="s">
        <v>406</v>
      </c>
      <c r="D73" s="63">
        <v>57</v>
      </c>
      <c r="E73" s="67">
        <v>55</v>
      </c>
      <c r="F73" s="68">
        <f>F62+7</f>
        <v>43622</v>
      </c>
      <c r="G73" t="str">
        <f t="shared" si="2"/>
        <v>Thursday</v>
      </c>
      <c r="H73" s="20" t="s">
        <v>613</v>
      </c>
      <c r="I73" s="20" t="s">
        <v>604</v>
      </c>
      <c r="J73" s="20" t="s">
        <v>170</v>
      </c>
      <c r="K73" s="20" t="s">
        <v>170</v>
      </c>
      <c r="L73" t="s">
        <v>166</v>
      </c>
      <c r="M73">
        <f>VLOOKUP(E73,'[1]All Projects'!$A$2:$J$70,9,0)</f>
        <v>2018</v>
      </c>
      <c r="N73">
        <f>VLOOKUP($E73,'[1]All Projects'!$A$2:$J$70,10,0)</f>
        <v>2021</v>
      </c>
      <c r="O73">
        <f t="shared" si="1"/>
        <v>3</v>
      </c>
      <c r="P73">
        <f>VLOOKUP($E73,'[1]All Projects'!$A$2:$J$70,5,0)</f>
        <v>3600</v>
      </c>
      <c r="Q73" t="str">
        <f>VLOOKUP($E73,'[1]All Projects'!$A$2:$J$70,7,0)</f>
        <v>n/a</v>
      </c>
    </row>
    <row r="74" spans="1:17" x14ac:dyDescent="0.25">
      <c r="A74" s="66">
        <v>5003</v>
      </c>
      <c r="B74" s="62" t="s">
        <v>439</v>
      </c>
      <c r="C74" s="62" t="s">
        <v>365</v>
      </c>
      <c r="D74" s="63">
        <v>56</v>
      </c>
      <c r="E74" s="67">
        <v>66</v>
      </c>
      <c r="F74" s="68">
        <f t="shared" ref="F74:F86" si="3">F64+7</f>
        <v>43622</v>
      </c>
      <c r="G74" t="str">
        <f t="shared" ref="G74:G93" si="4">TEXT(F74,"dddd")</f>
        <v>Thursday</v>
      </c>
      <c r="H74" s="20" t="s">
        <v>613</v>
      </c>
      <c r="I74" s="81" t="s">
        <v>605</v>
      </c>
      <c r="J74" s="20" t="s">
        <v>91</v>
      </c>
      <c r="K74" s="20" t="s">
        <v>208</v>
      </c>
      <c r="L74" t="s">
        <v>166</v>
      </c>
      <c r="M74">
        <f>VLOOKUP(E74,'[1]All Projects'!$A$2:$J$70,9,0)</f>
        <v>2028</v>
      </c>
      <c r="N74">
        <f>VLOOKUP($E74,'[1]All Projects'!$A$2:$J$70,10,0)</f>
        <v>2030</v>
      </c>
      <c r="O74">
        <f t="shared" si="1"/>
        <v>2</v>
      </c>
      <c r="P74">
        <f>VLOOKUP($E74,'[1]All Projects'!$A$2:$J$70,5,0)</f>
        <v>1340</v>
      </c>
      <c r="Q74">
        <f>VLOOKUP($E74,'[1]All Projects'!$A$2:$J$70,7,0)</f>
        <v>10</v>
      </c>
    </row>
    <row r="75" spans="1:17" x14ac:dyDescent="0.25">
      <c r="A75" s="66">
        <v>6000</v>
      </c>
      <c r="B75" s="62" t="s">
        <v>451</v>
      </c>
      <c r="C75" s="67" t="s">
        <v>452</v>
      </c>
      <c r="D75" s="63">
        <v>66</v>
      </c>
      <c r="E75" s="67">
        <v>69</v>
      </c>
      <c r="F75" s="68">
        <f t="shared" si="3"/>
        <v>43605</v>
      </c>
      <c r="G75" t="str">
        <f t="shared" si="4"/>
        <v>Monday</v>
      </c>
      <c r="H75" s="20" t="s">
        <v>161</v>
      </c>
      <c r="I75" s="83" t="s">
        <v>601</v>
      </c>
      <c r="J75" s="20" t="s">
        <v>91</v>
      </c>
      <c r="K75" s="20" t="s">
        <v>208</v>
      </c>
      <c r="L75" t="s">
        <v>166</v>
      </c>
      <c r="M75" t="e">
        <f>VLOOKUP(E75,'[1]All Projects'!$A$2:$J$70,9,0)</f>
        <v>#N/A</v>
      </c>
      <c r="N75" t="e">
        <f>VLOOKUP($E75,'[1]All Projects'!$A$2:$J$70,10,0)</f>
        <v>#N/A</v>
      </c>
      <c r="O75" t="e">
        <f t="shared" ref="O75:O95" si="5">N75-M75</f>
        <v>#N/A</v>
      </c>
      <c r="P75" t="e">
        <f>VLOOKUP($E75,'[1]All Projects'!$A$2:$J$70,5,0)</f>
        <v>#N/A</v>
      </c>
      <c r="Q75" t="e">
        <f>VLOOKUP($E75,'[1]All Projects'!$A$2:$J$70,7,0)</f>
        <v>#N/A</v>
      </c>
    </row>
    <row r="76" spans="1:17" x14ac:dyDescent="0.25">
      <c r="A76" s="66">
        <v>6001</v>
      </c>
      <c r="B76" s="62" t="s">
        <v>453</v>
      </c>
      <c r="C76" s="67" t="s">
        <v>452</v>
      </c>
      <c r="D76" s="63">
        <v>67</v>
      </c>
      <c r="E76" s="67">
        <v>70</v>
      </c>
      <c r="F76" s="68">
        <f t="shared" si="3"/>
        <v>43606</v>
      </c>
      <c r="G76" t="str">
        <f t="shared" si="4"/>
        <v>Tuesday</v>
      </c>
      <c r="H76" s="20" t="s">
        <v>614</v>
      </c>
      <c r="I76" s="83" t="s">
        <v>601</v>
      </c>
      <c r="J76" s="20" t="s">
        <v>91</v>
      </c>
      <c r="K76" s="20" t="s">
        <v>208</v>
      </c>
      <c r="L76" t="s">
        <v>166</v>
      </c>
      <c r="M76" t="e">
        <f>VLOOKUP(E76,'[1]All Projects'!$A$2:$J$70,9,0)</f>
        <v>#N/A</v>
      </c>
      <c r="N76" t="e">
        <f>VLOOKUP($E76,'[1]All Projects'!$A$2:$J$70,10,0)</f>
        <v>#N/A</v>
      </c>
      <c r="O76" t="e">
        <f t="shared" si="5"/>
        <v>#N/A</v>
      </c>
      <c r="P76" t="e">
        <f>VLOOKUP($E76,'[1]All Projects'!$A$2:$J$70,5,0)</f>
        <v>#N/A</v>
      </c>
      <c r="Q76" t="e">
        <f>VLOOKUP($E76,'[1]All Projects'!$A$2:$J$70,7,0)</f>
        <v>#N/A</v>
      </c>
    </row>
    <row r="77" spans="1:17" x14ac:dyDescent="0.25">
      <c r="A77" s="66">
        <v>6002</v>
      </c>
      <c r="B77" s="62" t="s">
        <v>454</v>
      </c>
      <c r="C77" s="67" t="s">
        <v>452</v>
      </c>
      <c r="D77" s="63">
        <v>68</v>
      </c>
      <c r="E77" s="67">
        <v>71</v>
      </c>
      <c r="F77" s="68">
        <f t="shared" si="3"/>
        <v>43634</v>
      </c>
      <c r="G77" t="str">
        <f t="shared" si="4"/>
        <v>Tuesday</v>
      </c>
      <c r="H77" s="20" t="s">
        <v>614</v>
      </c>
      <c r="I77" s="83" t="s">
        <v>601</v>
      </c>
      <c r="J77" s="20" t="s">
        <v>91</v>
      </c>
      <c r="K77" s="20" t="s">
        <v>163</v>
      </c>
      <c r="L77" t="s">
        <v>166</v>
      </c>
      <c r="M77" t="e">
        <f>VLOOKUP(E77,'[1]All Projects'!$A$2:$J$70,9,0)</f>
        <v>#N/A</v>
      </c>
      <c r="N77" t="e">
        <f>VLOOKUP($E77,'[1]All Projects'!$A$2:$J$70,10,0)</f>
        <v>#N/A</v>
      </c>
      <c r="O77" t="e">
        <f t="shared" si="5"/>
        <v>#N/A</v>
      </c>
      <c r="P77" t="e">
        <f>VLOOKUP($E77,'[1]All Projects'!$A$2:$J$70,5,0)</f>
        <v>#N/A</v>
      </c>
      <c r="Q77" t="e">
        <f>VLOOKUP($E77,'[1]All Projects'!$A$2:$J$70,7,0)</f>
        <v>#N/A</v>
      </c>
    </row>
    <row r="78" spans="1:17" x14ac:dyDescent="0.25">
      <c r="A78" s="66">
        <v>6003</v>
      </c>
      <c r="B78" s="62" t="s">
        <v>455</v>
      </c>
      <c r="C78" s="67" t="s">
        <v>452</v>
      </c>
      <c r="D78" s="63">
        <v>69</v>
      </c>
      <c r="E78" s="67">
        <v>72</v>
      </c>
      <c r="F78" s="68">
        <f t="shared" si="3"/>
        <v>43608</v>
      </c>
      <c r="G78" t="str">
        <f t="shared" si="4"/>
        <v>Thursday</v>
      </c>
      <c r="H78" s="82" t="s">
        <v>613</v>
      </c>
      <c r="I78" s="83" t="s">
        <v>601</v>
      </c>
      <c r="J78" s="20" t="s">
        <v>170</v>
      </c>
      <c r="K78" s="20" t="s">
        <v>170</v>
      </c>
      <c r="L78" t="s">
        <v>166</v>
      </c>
      <c r="M78" t="e">
        <f>VLOOKUP(E78,'[1]All Projects'!$A$2:$J$70,9,0)</f>
        <v>#N/A</v>
      </c>
      <c r="N78" t="e">
        <f>VLOOKUP($E78,'[1]All Projects'!$A$2:$J$70,10,0)</f>
        <v>#N/A</v>
      </c>
      <c r="O78" t="e">
        <f t="shared" si="5"/>
        <v>#N/A</v>
      </c>
      <c r="P78" t="e">
        <f>VLOOKUP($E78,'[1]All Projects'!$A$2:$J$70,5,0)</f>
        <v>#N/A</v>
      </c>
      <c r="Q78" t="e">
        <f>VLOOKUP($E78,'[1]All Projects'!$A$2:$J$70,7,0)</f>
        <v>#N/A</v>
      </c>
    </row>
    <row r="79" spans="1:17" x14ac:dyDescent="0.25">
      <c r="A79" s="66">
        <v>6004</v>
      </c>
      <c r="B79" s="62" t="s">
        <v>456</v>
      </c>
      <c r="C79" s="67" t="s">
        <v>452</v>
      </c>
      <c r="D79" s="63">
        <v>70</v>
      </c>
      <c r="E79" s="67">
        <v>73</v>
      </c>
      <c r="F79" s="68">
        <f t="shared" si="3"/>
        <v>43635</v>
      </c>
      <c r="G79" t="str">
        <f t="shared" si="4"/>
        <v>Wednesday</v>
      </c>
      <c r="H79" s="20" t="s">
        <v>161</v>
      </c>
      <c r="I79" s="83" t="s">
        <v>601</v>
      </c>
      <c r="J79" s="20" t="s">
        <v>91</v>
      </c>
      <c r="K79" s="20" t="s">
        <v>551</v>
      </c>
      <c r="L79" t="s">
        <v>166</v>
      </c>
      <c r="M79" t="e">
        <f>VLOOKUP(E79,'[1]All Projects'!$A$2:$J$70,9,0)</f>
        <v>#N/A</v>
      </c>
      <c r="N79" t="e">
        <f>VLOOKUP($E79,'[1]All Projects'!$A$2:$J$70,10,0)</f>
        <v>#N/A</v>
      </c>
      <c r="O79" t="e">
        <f t="shared" si="5"/>
        <v>#N/A</v>
      </c>
      <c r="P79" t="e">
        <f>VLOOKUP($E79,'[1]All Projects'!$A$2:$J$70,5,0)</f>
        <v>#N/A</v>
      </c>
      <c r="Q79" t="e">
        <f>VLOOKUP($E79,'[1]All Projects'!$A$2:$J$70,7,0)</f>
        <v>#N/A</v>
      </c>
    </row>
    <row r="80" spans="1:17" x14ac:dyDescent="0.25">
      <c r="A80" s="66">
        <v>6005</v>
      </c>
      <c r="B80" s="62" t="s">
        <v>459</v>
      </c>
      <c r="C80" s="67" t="s">
        <v>452</v>
      </c>
      <c r="D80" s="63">
        <v>71</v>
      </c>
      <c r="E80" s="67">
        <v>74</v>
      </c>
      <c r="F80" s="68">
        <f t="shared" si="3"/>
        <v>43609</v>
      </c>
      <c r="G80" t="str">
        <f t="shared" si="4"/>
        <v>Friday</v>
      </c>
      <c r="H80" s="20" t="s">
        <v>161</v>
      </c>
      <c r="I80" s="83" t="s">
        <v>601</v>
      </c>
      <c r="J80" s="20" t="s">
        <v>91</v>
      </c>
      <c r="K80" s="20" t="s">
        <v>551</v>
      </c>
      <c r="L80" t="s">
        <v>166</v>
      </c>
      <c r="M80" t="e">
        <f>VLOOKUP(E80,'[1]All Projects'!$A$2:$J$70,9,0)</f>
        <v>#N/A</v>
      </c>
      <c r="N80" t="e">
        <f>VLOOKUP($E80,'[1]All Projects'!$A$2:$J$70,10,0)</f>
        <v>#N/A</v>
      </c>
      <c r="O80" t="e">
        <f t="shared" si="5"/>
        <v>#N/A</v>
      </c>
      <c r="P80" t="e">
        <f>VLOOKUP($E80,'[1]All Projects'!$A$2:$J$70,5,0)</f>
        <v>#N/A</v>
      </c>
      <c r="Q80" t="e">
        <f>VLOOKUP($E80,'[1]All Projects'!$A$2:$J$70,7,0)</f>
        <v>#N/A</v>
      </c>
    </row>
    <row r="81" spans="1:17" x14ac:dyDescent="0.25">
      <c r="A81" s="66">
        <v>6100</v>
      </c>
      <c r="B81" s="62" t="s">
        <v>460</v>
      </c>
      <c r="C81" s="67" t="s">
        <v>452</v>
      </c>
      <c r="D81" s="63">
        <v>72</v>
      </c>
      <c r="E81" s="67">
        <v>75</v>
      </c>
      <c r="F81" s="68">
        <f t="shared" si="3"/>
        <v>43629</v>
      </c>
      <c r="G81" t="str">
        <f t="shared" si="4"/>
        <v>Thursday</v>
      </c>
      <c r="H81" s="20" t="s">
        <v>161</v>
      </c>
      <c r="I81" s="83" t="s">
        <v>601</v>
      </c>
      <c r="J81" s="20" t="s">
        <v>91</v>
      </c>
      <c r="K81" s="20" t="s">
        <v>262</v>
      </c>
      <c r="L81" t="s">
        <v>166</v>
      </c>
      <c r="M81" t="e">
        <f>VLOOKUP(E81,'[1]All Projects'!$A$2:$J$70,9,0)</f>
        <v>#N/A</v>
      </c>
      <c r="N81" t="e">
        <f>VLOOKUP($E81,'[1]All Projects'!$A$2:$J$70,10,0)</f>
        <v>#N/A</v>
      </c>
      <c r="O81" t="e">
        <f t="shared" si="5"/>
        <v>#N/A</v>
      </c>
      <c r="P81" t="e">
        <f>VLOOKUP($E81,'[1]All Projects'!$A$2:$J$70,5,0)</f>
        <v>#N/A</v>
      </c>
      <c r="Q81" t="e">
        <f>VLOOKUP($E81,'[1]All Projects'!$A$2:$J$70,7,0)</f>
        <v>#N/A</v>
      </c>
    </row>
    <row r="82" spans="1:17" x14ac:dyDescent="0.25">
      <c r="A82" s="66">
        <v>6101</v>
      </c>
      <c r="B82" s="62" t="s">
        <v>461</v>
      </c>
      <c r="C82" s="67" t="s">
        <v>452</v>
      </c>
      <c r="D82" s="63">
        <v>73</v>
      </c>
      <c r="E82" s="67">
        <v>76</v>
      </c>
      <c r="F82" s="68">
        <f t="shared" si="3"/>
        <v>43629</v>
      </c>
      <c r="G82" t="str">
        <f t="shared" si="4"/>
        <v>Thursday</v>
      </c>
      <c r="H82" s="20" t="s">
        <v>161</v>
      </c>
      <c r="I82" s="83" t="s">
        <v>601</v>
      </c>
      <c r="J82" s="20" t="s">
        <v>91</v>
      </c>
      <c r="K82" s="20" t="s">
        <v>262</v>
      </c>
      <c r="L82" t="s">
        <v>166</v>
      </c>
      <c r="M82" t="e">
        <f>VLOOKUP(E82,'[1]All Projects'!$A$2:$J$70,9,0)</f>
        <v>#N/A</v>
      </c>
      <c r="N82" t="e">
        <f>VLOOKUP($E82,'[1]All Projects'!$A$2:$J$70,10,0)</f>
        <v>#N/A</v>
      </c>
      <c r="O82" t="e">
        <f t="shared" si="5"/>
        <v>#N/A</v>
      </c>
      <c r="P82" t="e">
        <f>VLOOKUP($E82,'[1]All Projects'!$A$2:$J$70,5,0)</f>
        <v>#N/A</v>
      </c>
      <c r="Q82" t="e">
        <f>VLOOKUP($E82,'[1]All Projects'!$A$2:$J$70,7,0)</f>
        <v>#N/A</v>
      </c>
    </row>
    <row r="83" spans="1:17" x14ac:dyDescent="0.25">
      <c r="A83" s="66">
        <v>6102</v>
      </c>
      <c r="B83" s="62" t="s">
        <v>462</v>
      </c>
      <c r="C83" s="67" t="s">
        <v>452</v>
      </c>
      <c r="D83" s="63">
        <v>74</v>
      </c>
      <c r="E83" s="67">
        <v>77</v>
      </c>
      <c r="F83" s="68">
        <f t="shared" si="3"/>
        <v>43629</v>
      </c>
      <c r="G83" t="str">
        <f t="shared" si="4"/>
        <v>Thursday</v>
      </c>
      <c r="H83" s="20" t="s">
        <v>161</v>
      </c>
      <c r="I83" s="83" t="s">
        <v>601</v>
      </c>
      <c r="J83" s="20" t="s">
        <v>170</v>
      </c>
      <c r="K83" s="20" t="s">
        <v>170</v>
      </c>
      <c r="L83" t="s">
        <v>166</v>
      </c>
      <c r="M83" t="e">
        <f>VLOOKUP(E83,'[1]All Projects'!$A$2:$J$70,9,0)</f>
        <v>#N/A</v>
      </c>
      <c r="N83" t="e">
        <f>VLOOKUP($E83,'[1]All Projects'!$A$2:$J$70,10,0)</f>
        <v>#N/A</v>
      </c>
      <c r="O83" t="e">
        <f t="shared" si="5"/>
        <v>#N/A</v>
      </c>
      <c r="P83" t="e">
        <f>VLOOKUP($E83,'[1]All Projects'!$A$2:$J$70,5,0)</f>
        <v>#N/A</v>
      </c>
      <c r="Q83" t="e">
        <f>VLOOKUP($E83,'[1]All Projects'!$A$2:$J$70,7,0)</f>
        <v>#N/A</v>
      </c>
    </row>
    <row r="84" spans="1:17" x14ac:dyDescent="0.25">
      <c r="A84" s="66">
        <v>6103</v>
      </c>
      <c r="B84" s="62" t="s">
        <v>463</v>
      </c>
      <c r="C84" s="67" t="s">
        <v>452</v>
      </c>
      <c r="D84" s="63">
        <v>75</v>
      </c>
      <c r="E84" s="67">
        <v>78</v>
      </c>
      <c r="F84" s="68">
        <f t="shared" si="3"/>
        <v>43629</v>
      </c>
      <c r="G84" t="str">
        <f t="shared" si="4"/>
        <v>Thursday</v>
      </c>
      <c r="H84" s="20" t="s">
        <v>161</v>
      </c>
      <c r="I84" s="83" t="s">
        <v>601</v>
      </c>
      <c r="J84" s="20" t="s">
        <v>170</v>
      </c>
      <c r="K84" s="20" t="s">
        <v>170</v>
      </c>
      <c r="L84" t="s">
        <v>166</v>
      </c>
      <c r="M84" t="e">
        <f>VLOOKUP(E84,'[1]All Projects'!$A$2:$J$70,9,0)</f>
        <v>#N/A</v>
      </c>
      <c r="N84" t="e">
        <f>VLOOKUP($E84,'[1]All Projects'!$A$2:$J$70,10,0)</f>
        <v>#N/A</v>
      </c>
      <c r="O84" t="e">
        <f t="shared" si="5"/>
        <v>#N/A</v>
      </c>
      <c r="P84" t="e">
        <f>VLOOKUP($E84,'[1]All Projects'!$A$2:$J$70,5,0)</f>
        <v>#N/A</v>
      </c>
      <c r="Q84" t="e">
        <f>VLOOKUP($E84,'[1]All Projects'!$A$2:$J$70,7,0)</f>
        <v>#N/A</v>
      </c>
    </row>
    <row r="85" spans="1:17" x14ac:dyDescent="0.25">
      <c r="A85" s="66">
        <v>6104</v>
      </c>
      <c r="B85" s="62" t="s">
        <v>464</v>
      </c>
      <c r="C85" s="67" t="s">
        <v>452</v>
      </c>
      <c r="D85" s="63">
        <v>76</v>
      </c>
      <c r="E85" s="67">
        <v>79</v>
      </c>
      <c r="F85" s="68">
        <f t="shared" si="3"/>
        <v>43612</v>
      </c>
      <c r="G85" t="str">
        <f t="shared" si="4"/>
        <v>Monday</v>
      </c>
      <c r="H85" s="20" t="s">
        <v>161</v>
      </c>
      <c r="I85" s="83" t="s">
        <v>601</v>
      </c>
      <c r="J85" s="20" t="s">
        <v>170</v>
      </c>
      <c r="K85" s="20" t="s">
        <v>170</v>
      </c>
      <c r="L85" t="s">
        <v>166</v>
      </c>
      <c r="M85" t="e">
        <f>VLOOKUP(E85,'[1]All Projects'!$A$2:$J$70,9,0)</f>
        <v>#N/A</v>
      </c>
      <c r="N85" t="e">
        <f>VLOOKUP($E85,'[1]All Projects'!$A$2:$J$70,10,0)</f>
        <v>#N/A</v>
      </c>
      <c r="O85" t="e">
        <f t="shared" si="5"/>
        <v>#N/A</v>
      </c>
      <c r="P85" t="e">
        <f>VLOOKUP($E85,'[1]All Projects'!$A$2:$J$70,5,0)</f>
        <v>#N/A</v>
      </c>
      <c r="Q85" t="e">
        <f>VLOOKUP($E85,'[1]All Projects'!$A$2:$J$70,7,0)</f>
        <v>#N/A</v>
      </c>
    </row>
    <row r="86" spans="1:17" x14ac:dyDescent="0.25">
      <c r="A86" s="66">
        <v>6105</v>
      </c>
      <c r="B86" s="62" t="s">
        <v>465</v>
      </c>
      <c r="C86" s="67" t="s">
        <v>452</v>
      </c>
      <c r="D86" s="63">
        <v>77</v>
      </c>
      <c r="E86" s="67">
        <v>80</v>
      </c>
      <c r="F86" s="68">
        <f t="shared" si="3"/>
        <v>43613</v>
      </c>
      <c r="G86" t="str">
        <f t="shared" si="4"/>
        <v>Tuesday</v>
      </c>
      <c r="H86" s="20" t="s">
        <v>161</v>
      </c>
      <c r="I86" s="83" t="s">
        <v>601</v>
      </c>
      <c r="J86" s="20" t="s">
        <v>170</v>
      </c>
      <c r="K86" s="20" t="s">
        <v>170</v>
      </c>
      <c r="L86" t="s">
        <v>166</v>
      </c>
      <c r="M86" t="e">
        <f>VLOOKUP(E86,'[1]All Projects'!$A$2:$J$70,9,0)</f>
        <v>#N/A</v>
      </c>
      <c r="N86" t="e">
        <f>VLOOKUP($E86,'[1]All Projects'!$A$2:$J$70,10,0)</f>
        <v>#N/A</v>
      </c>
      <c r="O86" t="e">
        <f t="shared" si="5"/>
        <v>#N/A</v>
      </c>
      <c r="P86" t="e">
        <f>VLOOKUP($E86,'[1]All Projects'!$A$2:$J$70,5,0)</f>
        <v>#N/A</v>
      </c>
      <c r="Q86" t="e">
        <f>VLOOKUP($E86,'[1]All Projects'!$A$2:$J$70,7,0)</f>
        <v>#N/A</v>
      </c>
    </row>
    <row r="87" spans="1:17" x14ac:dyDescent="0.25">
      <c r="A87" s="66">
        <v>7000</v>
      </c>
      <c r="B87" s="62" t="s">
        <v>466</v>
      </c>
      <c r="C87" s="67" t="s">
        <v>62</v>
      </c>
      <c r="D87" s="63">
        <v>85</v>
      </c>
      <c r="E87" s="67">
        <v>88</v>
      </c>
      <c r="F87" s="68">
        <f t="shared" ref="F87:F93" si="6">F76+7</f>
        <v>43613</v>
      </c>
      <c r="G87" t="str">
        <f t="shared" si="4"/>
        <v>Tuesday</v>
      </c>
      <c r="H87" s="20" t="s">
        <v>613</v>
      </c>
      <c r="I87" s="81" t="s">
        <v>604</v>
      </c>
      <c r="J87" s="20" t="s">
        <v>170</v>
      </c>
      <c r="K87" s="20" t="s">
        <v>170</v>
      </c>
      <c r="L87" t="s">
        <v>166</v>
      </c>
      <c r="M87" t="e">
        <f>VLOOKUP(E87,'[1]All Projects'!$A$2:$J$70,9,0)</f>
        <v>#N/A</v>
      </c>
      <c r="N87" t="e">
        <f>VLOOKUP($E87,'[1]All Projects'!$A$2:$J$70,10,0)</f>
        <v>#N/A</v>
      </c>
      <c r="O87" t="e">
        <f t="shared" si="5"/>
        <v>#N/A</v>
      </c>
      <c r="P87" t="e">
        <f>VLOOKUP($E87,'[1]All Projects'!$A$2:$J$70,5,0)</f>
        <v>#N/A</v>
      </c>
      <c r="Q87" t="e">
        <f>VLOOKUP($E87,'[1]All Projects'!$A$2:$J$70,7,0)</f>
        <v>#N/A</v>
      </c>
    </row>
    <row r="88" spans="1:17" x14ac:dyDescent="0.25">
      <c r="A88" s="66">
        <v>7001</v>
      </c>
      <c r="B88" s="62" t="s">
        <v>467</v>
      </c>
      <c r="C88" s="67" t="s">
        <v>62</v>
      </c>
      <c r="D88" s="63">
        <v>86</v>
      </c>
      <c r="E88" s="67">
        <v>89</v>
      </c>
      <c r="F88" s="68">
        <f t="shared" si="6"/>
        <v>43641</v>
      </c>
      <c r="G88" t="str">
        <f t="shared" si="4"/>
        <v>Tuesday</v>
      </c>
      <c r="H88" s="20" t="s">
        <v>611</v>
      </c>
      <c r="I88" s="83" t="s">
        <v>609</v>
      </c>
      <c r="J88" s="20" t="s">
        <v>170</v>
      </c>
      <c r="K88" s="20" t="s">
        <v>170</v>
      </c>
      <c r="L88" t="s">
        <v>166</v>
      </c>
      <c r="M88" t="e">
        <f>VLOOKUP(E88,'[1]All Projects'!$A$2:$J$70,9,0)</f>
        <v>#N/A</v>
      </c>
      <c r="N88" t="e">
        <f>VLOOKUP($E88,'[1]All Projects'!$A$2:$J$70,10,0)</f>
        <v>#N/A</v>
      </c>
      <c r="O88" t="e">
        <f t="shared" si="5"/>
        <v>#N/A</v>
      </c>
      <c r="P88" t="e">
        <f>VLOOKUP($E88,'[1]All Projects'!$A$2:$J$70,5,0)</f>
        <v>#N/A</v>
      </c>
      <c r="Q88" t="e">
        <f>VLOOKUP($E88,'[1]All Projects'!$A$2:$J$70,7,0)</f>
        <v>#N/A</v>
      </c>
    </row>
    <row r="89" spans="1:17" x14ac:dyDescent="0.25">
      <c r="A89" s="66">
        <v>7002</v>
      </c>
      <c r="B89" s="62" t="s">
        <v>468</v>
      </c>
      <c r="C89" s="67" t="s">
        <v>62</v>
      </c>
      <c r="D89" s="63">
        <v>87</v>
      </c>
      <c r="E89" s="67">
        <v>90</v>
      </c>
      <c r="F89" s="68">
        <f t="shared" si="6"/>
        <v>43615</v>
      </c>
      <c r="G89" t="str">
        <f t="shared" si="4"/>
        <v>Thursday</v>
      </c>
      <c r="H89" s="20" t="s">
        <v>610</v>
      </c>
      <c r="I89" s="83" t="s">
        <v>601</v>
      </c>
      <c r="J89" s="20" t="s">
        <v>170</v>
      </c>
      <c r="K89" s="20" t="s">
        <v>170</v>
      </c>
      <c r="L89" t="s">
        <v>166</v>
      </c>
      <c r="M89" t="e">
        <f>VLOOKUP(E89,'[1]All Projects'!$A$2:$J$70,9,0)</f>
        <v>#N/A</v>
      </c>
      <c r="N89" t="e">
        <f>VLOOKUP($E89,'[1]All Projects'!$A$2:$J$70,10,0)</f>
        <v>#N/A</v>
      </c>
      <c r="O89" t="e">
        <f t="shared" si="5"/>
        <v>#N/A</v>
      </c>
      <c r="P89" t="e">
        <f>VLOOKUP($E89,'[1]All Projects'!$A$2:$J$70,5,0)</f>
        <v>#N/A</v>
      </c>
      <c r="Q89" t="e">
        <f>VLOOKUP($E89,'[1]All Projects'!$A$2:$J$70,7,0)</f>
        <v>#N/A</v>
      </c>
    </row>
    <row r="90" spans="1:17" x14ac:dyDescent="0.25">
      <c r="A90" s="66">
        <v>7003</v>
      </c>
      <c r="B90" s="62" t="s">
        <v>469</v>
      </c>
      <c r="C90" s="67" t="s">
        <v>62</v>
      </c>
      <c r="D90" s="63">
        <v>88</v>
      </c>
      <c r="E90" s="67">
        <v>91</v>
      </c>
      <c r="F90" s="68">
        <f t="shared" si="6"/>
        <v>43642</v>
      </c>
      <c r="G90" t="str">
        <f t="shared" si="4"/>
        <v>Wednesday</v>
      </c>
      <c r="H90" s="20" t="s">
        <v>612</v>
      </c>
      <c r="I90" s="83" t="s">
        <v>606</v>
      </c>
      <c r="J90" s="20" t="s">
        <v>170</v>
      </c>
      <c r="K90" s="20" t="s">
        <v>170</v>
      </c>
      <c r="L90" t="s">
        <v>166</v>
      </c>
      <c r="M90" t="e">
        <f>VLOOKUP(E90,'[1]All Projects'!$A$2:$J$70,9,0)</f>
        <v>#N/A</v>
      </c>
      <c r="N90" t="e">
        <f>VLOOKUP($E90,'[1]All Projects'!$A$2:$J$70,10,0)</f>
        <v>#N/A</v>
      </c>
      <c r="O90" t="e">
        <f t="shared" si="5"/>
        <v>#N/A</v>
      </c>
      <c r="P90" t="e">
        <f>VLOOKUP($E90,'[1]All Projects'!$A$2:$J$70,5,0)</f>
        <v>#N/A</v>
      </c>
      <c r="Q90" t="e">
        <f>VLOOKUP($E90,'[1]All Projects'!$A$2:$J$70,7,0)</f>
        <v>#N/A</v>
      </c>
    </row>
    <row r="91" spans="1:17" x14ac:dyDescent="0.25">
      <c r="A91" s="66">
        <v>7004</v>
      </c>
      <c r="B91" s="62" t="s">
        <v>470</v>
      </c>
      <c r="C91" s="67" t="s">
        <v>62</v>
      </c>
      <c r="D91" s="63">
        <v>89</v>
      </c>
      <c r="E91" s="67">
        <v>92</v>
      </c>
      <c r="F91" s="68">
        <f t="shared" si="6"/>
        <v>43616</v>
      </c>
      <c r="G91" t="str">
        <f t="shared" si="4"/>
        <v>Friday</v>
      </c>
      <c r="H91" s="20" t="s">
        <v>614</v>
      </c>
      <c r="I91" s="83" t="s">
        <v>601</v>
      </c>
      <c r="J91" s="20" t="s">
        <v>170</v>
      </c>
      <c r="K91" s="20" t="s">
        <v>170</v>
      </c>
      <c r="L91" t="s">
        <v>166</v>
      </c>
      <c r="M91" t="e">
        <f>VLOOKUP(E91,'[1]All Projects'!$A$2:$J$70,9,0)</f>
        <v>#N/A</v>
      </c>
      <c r="N91" t="e">
        <f>VLOOKUP($E91,'[1]All Projects'!$A$2:$J$70,10,0)</f>
        <v>#N/A</v>
      </c>
      <c r="O91" t="e">
        <f t="shared" si="5"/>
        <v>#N/A</v>
      </c>
      <c r="P91" t="e">
        <f>VLOOKUP($E91,'[1]All Projects'!$A$2:$J$70,5,0)</f>
        <v>#N/A</v>
      </c>
      <c r="Q91" t="e">
        <f>VLOOKUP($E91,'[1]All Projects'!$A$2:$J$70,7,0)</f>
        <v>#N/A</v>
      </c>
    </row>
    <row r="92" spans="1:17" x14ac:dyDescent="0.25">
      <c r="A92" s="66">
        <v>7005</v>
      </c>
      <c r="B92" s="62" t="s">
        <v>471</v>
      </c>
      <c r="C92" s="67" t="s">
        <v>62</v>
      </c>
      <c r="D92" s="63">
        <v>90</v>
      </c>
      <c r="E92" s="67">
        <v>93</v>
      </c>
      <c r="F92" s="68">
        <f t="shared" si="6"/>
        <v>43636</v>
      </c>
      <c r="G92" t="str">
        <f t="shared" si="4"/>
        <v>Thursday</v>
      </c>
      <c r="H92" s="82" t="s">
        <v>613</v>
      </c>
      <c r="I92" s="81" t="s">
        <v>601</v>
      </c>
      <c r="J92" s="20" t="s">
        <v>170</v>
      </c>
      <c r="K92" s="20" t="s">
        <v>170</v>
      </c>
      <c r="L92" t="s">
        <v>166</v>
      </c>
      <c r="M92" t="e">
        <f>VLOOKUP(E92,'[1]All Projects'!$A$2:$J$70,9,0)</f>
        <v>#N/A</v>
      </c>
      <c r="N92" t="e">
        <f>VLOOKUP($E92,'[1]All Projects'!$A$2:$J$70,10,0)</f>
        <v>#N/A</v>
      </c>
      <c r="O92" t="e">
        <f t="shared" si="5"/>
        <v>#N/A</v>
      </c>
      <c r="P92" t="e">
        <f>VLOOKUP($E92,'[1]All Projects'!$A$2:$J$70,5,0)</f>
        <v>#N/A</v>
      </c>
      <c r="Q92" t="e">
        <f>VLOOKUP($E92,'[1]All Projects'!$A$2:$J$70,7,0)</f>
        <v>#N/A</v>
      </c>
    </row>
    <row r="93" spans="1:17" x14ac:dyDescent="0.25">
      <c r="A93" s="66">
        <v>7006</v>
      </c>
      <c r="B93" s="62" t="s">
        <v>472</v>
      </c>
      <c r="C93" s="67" t="s">
        <v>62</v>
      </c>
      <c r="D93" s="63">
        <v>91</v>
      </c>
      <c r="E93" s="67">
        <v>94</v>
      </c>
      <c r="F93" s="68">
        <f t="shared" si="6"/>
        <v>43636</v>
      </c>
      <c r="G93" t="str">
        <f t="shared" si="4"/>
        <v>Thursday</v>
      </c>
      <c r="H93" s="20" t="s">
        <v>612</v>
      </c>
      <c r="I93" s="83" t="s">
        <v>606</v>
      </c>
      <c r="J93" s="20" t="s">
        <v>170</v>
      </c>
      <c r="K93" s="20" t="s">
        <v>170</v>
      </c>
      <c r="L93" t="s">
        <v>166</v>
      </c>
      <c r="M93" t="e">
        <f>VLOOKUP(E93,'[1]All Projects'!$A$2:$J$70,9,0)</f>
        <v>#N/A</v>
      </c>
      <c r="N93" t="e">
        <f>VLOOKUP($E93,'[1]All Projects'!$A$2:$J$70,10,0)</f>
        <v>#N/A</v>
      </c>
      <c r="O93" t="e">
        <f t="shared" si="5"/>
        <v>#N/A</v>
      </c>
      <c r="P93" t="e">
        <f>VLOOKUP($E93,'[1]All Projects'!$A$2:$J$70,5,0)</f>
        <v>#N/A</v>
      </c>
      <c r="Q93" t="e">
        <f>VLOOKUP($E93,'[1]All Projects'!$A$2:$J$70,7,0)</f>
        <v>#N/A</v>
      </c>
    </row>
    <row r="94" spans="1:17" x14ac:dyDescent="0.25">
      <c r="A94" s="66" t="s">
        <v>473</v>
      </c>
      <c r="B94" s="69" t="s">
        <v>474</v>
      </c>
      <c r="H94" s="20" t="s">
        <v>161</v>
      </c>
      <c r="I94" s="83" t="s">
        <v>601</v>
      </c>
      <c r="J94" s="20" t="s">
        <v>170</v>
      </c>
      <c r="K94" s="20" t="s">
        <v>170</v>
      </c>
      <c r="L94" t="s">
        <v>166</v>
      </c>
      <c r="M94" t="e">
        <f>VLOOKUP(E94,'[1]All Projects'!$A$2:$J$70,9,0)</f>
        <v>#N/A</v>
      </c>
      <c r="N94" t="e">
        <f>VLOOKUP($E94,'[1]All Projects'!$A$2:$J$70,10,0)</f>
        <v>#N/A</v>
      </c>
      <c r="O94" t="e">
        <f t="shared" si="5"/>
        <v>#N/A</v>
      </c>
      <c r="P94" t="e">
        <f>VLOOKUP($E94,'[1]All Projects'!$A$2:$J$70,5,0)</f>
        <v>#N/A</v>
      </c>
      <c r="Q94" t="e">
        <f>VLOOKUP($E94,'[1]All Projects'!$A$2:$J$70,7,0)</f>
        <v>#N/A</v>
      </c>
    </row>
    <row r="95" spans="1:17" x14ac:dyDescent="0.25">
      <c r="A95" s="66" t="s">
        <v>473</v>
      </c>
      <c r="B95" s="69" t="s">
        <v>475</v>
      </c>
      <c r="H95" s="20" t="s">
        <v>161</v>
      </c>
      <c r="I95" s="83" t="s">
        <v>601</v>
      </c>
      <c r="J95" s="20" t="s">
        <v>170</v>
      </c>
      <c r="K95" s="20" t="s">
        <v>170</v>
      </c>
      <c r="L95" t="s">
        <v>166</v>
      </c>
      <c r="M95" t="e">
        <f>VLOOKUP(E95,'[1]All Projects'!$A$2:$J$70,9,0)</f>
        <v>#N/A</v>
      </c>
      <c r="N95" t="e">
        <f>VLOOKUP($E95,'[1]All Projects'!$A$2:$J$70,10,0)</f>
        <v>#N/A</v>
      </c>
      <c r="O95" t="e">
        <f t="shared" si="5"/>
        <v>#N/A</v>
      </c>
      <c r="P95" t="e">
        <f>VLOOKUP($E95,'[1]All Projects'!$A$2:$J$70,5,0)</f>
        <v>#N/A</v>
      </c>
      <c r="Q95" t="e">
        <f>VLOOKUP($E95,'[1]All Projects'!$A$2:$J$70,7,0)</f>
        <v>#N/A</v>
      </c>
    </row>
  </sheetData>
  <autoFilter ref="A1:K95">
    <sortState ref="A2:K95">
      <sortCondition ref="A1"/>
    </sortState>
  </autoFilter>
  <hyperlinks>
    <hyperlink ref="W1" r:id="rId1"/>
  </hyperlinks>
  <pageMargins left="0.7" right="0.7" top="0.75" bottom="0.75" header="0.3" footer="0.3"/>
  <pageSetup orientation="portrait" verticalDpi="1200"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workbookViewId="0">
      <selection activeCell="D42" sqref="D42"/>
    </sheetView>
  </sheetViews>
  <sheetFormatPr defaultRowHeight="15" x14ac:dyDescent="0.25"/>
  <cols>
    <col min="1" max="1" width="37.7109375" bestFit="1" customWidth="1"/>
    <col min="2" max="2" width="23" style="4" bestFit="1" customWidth="1"/>
    <col min="3" max="3" width="12" customWidth="1"/>
  </cols>
  <sheetData>
    <row r="1" spans="1:6" x14ac:dyDescent="0.25">
      <c r="A1" s="4" t="s">
        <v>150</v>
      </c>
    </row>
    <row r="3" spans="1:6" x14ac:dyDescent="0.25">
      <c r="A3" t="s">
        <v>234</v>
      </c>
    </row>
    <row r="4" spans="1:6" x14ac:dyDescent="0.25">
      <c r="A4" t="s">
        <v>235</v>
      </c>
    </row>
    <row r="5" spans="1:6" x14ac:dyDescent="0.25">
      <c r="B5" s="55">
        <v>2000</v>
      </c>
      <c r="C5">
        <v>180.2</v>
      </c>
    </row>
    <row r="6" spans="1:6" x14ac:dyDescent="0.25">
      <c r="B6" s="55">
        <v>2019</v>
      </c>
      <c r="C6">
        <v>291.22699999999998</v>
      </c>
    </row>
    <row r="7" spans="1:6" x14ac:dyDescent="0.25">
      <c r="B7" s="4" t="s">
        <v>514</v>
      </c>
      <c r="C7" s="12">
        <f>C6/C5</f>
        <v>1.6161320754716981</v>
      </c>
    </row>
    <row r="9" spans="1:6" x14ac:dyDescent="0.25">
      <c r="A9" s="22" t="s">
        <v>119</v>
      </c>
      <c r="C9" s="22" t="s">
        <v>149</v>
      </c>
      <c r="D9" s="22" t="s">
        <v>138</v>
      </c>
      <c r="E9" s="22" t="s">
        <v>137</v>
      </c>
      <c r="F9" s="22" t="s">
        <v>139</v>
      </c>
    </row>
    <row r="10" spans="1:6" x14ac:dyDescent="0.25">
      <c r="A10" s="2" t="s">
        <v>5</v>
      </c>
      <c r="B10" s="4" t="s">
        <v>51</v>
      </c>
      <c r="C10" s="12">
        <v>13.487319112775271</v>
      </c>
      <c r="D10" s="12">
        <v>18.950091133217228</v>
      </c>
      <c r="E10" s="12">
        <v>12.818400825803572</v>
      </c>
      <c r="F10" s="12">
        <v>18.604616631503049</v>
      </c>
    </row>
    <row r="11" spans="1:6" x14ac:dyDescent="0.25">
      <c r="A11" s="2" t="s">
        <v>11</v>
      </c>
      <c r="B11" s="4" t="s">
        <v>52</v>
      </c>
      <c r="C11" s="12">
        <v>34.208581109670149</v>
      </c>
      <c r="D11" s="12">
        <v>48.064090731883908</v>
      </c>
      <c r="E11" s="12">
        <v>32.511969256396931</v>
      </c>
      <c r="F11" s="12">
        <v>47.187845985660168</v>
      </c>
    </row>
    <row r="12" spans="1:6" x14ac:dyDescent="0.25">
      <c r="A12" s="2" t="s">
        <v>129</v>
      </c>
      <c r="B12" s="4" t="s">
        <v>53</v>
      </c>
      <c r="C12" s="12">
        <v>10.789855290220217</v>
      </c>
      <c r="D12" s="12">
        <v>15.160072906573783</v>
      </c>
      <c r="E12" s="12">
        <v>10.254720660642858</v>
      </c>
      <c r="F12" s="12">
        <v>14.88369330520244</v>
      </c>
    </row>
    <row r="13" spans="1:6" x14ac:dyDescent="0.25">
      <c r="A13" s="2" t="s">
        <v>129</v>
      </c>
      <c r="B13" s="4" t="s">
        <v>54</v>
      </c>
      <c r="C13" s="12">
        <v>51.312871664505224</v>
      </c>
      <c r="D13" s="12">
        <v>72.096136097825863</v>
      </c>
      <c r="E13" s="12">
        <v>48.767953884595393</v>
      </c>
      <c r="F13" s="12">
        <v>70.781768978490248</v>
      </c>
    </row>
    <row r="15" spans="1:6" x14ac:dyDescent="0.25">
      <c r="A15" s="2" t="s">
        <v>18</v>
      </c>
      <c r="B15" s="4" t="s">
        <v>55</v>
      </c>
      <c r="C15" s="21">
        <v>5218</v>
      </c>
    </row>
    <row r="17" spans="1:3" x14ac:dyDescent="0.25">
      <c r="A17" s="2" t="s">
        <v>20</v>
      </c>
      <c r="B17" s="4" t="s">
        <v>56</v>
      </c>
      <c r="C17">
        <v>2.2000000000000002</v>
      </c>
    </row>
    <row r="19" spans="1:3" x14ac:dyDescent="0.25">
      <c r="A19" s="2" t="s">
        <v>28</v>
      </c>
      <c r="B19" s="4" t="s">
        <v>29</v>
      </c>
      <c r="C19" s="21">
        <v>128.50499737348974</v>
      </c>
    </row>
    <row r="20" spans="1:3" x14ac:dyDescent="0.25">
      <c r="A20" s="2" t="s">
        <v>130</v>
      </c>
      <c r="B20" s="4" t="s">
        <v>121</v>
      </c>
      <c r="C20" s="21">
        <v>37342.940308177196</v>
      </c>
    </row>
    <row r="21" spans="1:3" x14ac:dyDescent="0.25">
      <c r="A21" s="2" t="s">
        <v>130</v>
      </c>
      <c r="B21" s="4" t="s">
        <v>122</v>
      </c>
      <c r="C21" s="21">
        <v>5829.6394046576779</v>
      </c>
    </row>
    <row r="22" spans="1:3" x14ac:dyDescent="0.25">
      <c r="A22" s="2" t="s">
        <v>130</v>
      </c>
      <c r="B22" s="4" t="s">
        <v>123</v>
      </c>
      <c r="C22" s="21">
        <v>5213.6313220101556</v>
      </c>
    </row>
    <row r="23" spans="1:3" x14ac:dyDescent="0.25">
      <c r="A23" s="2" t="s">
        <v>130</v>
      </c>
      <c r="B23" s="4" t="s">
        <v>124</v>
      </c>
      <c r="C23" s="21">
        <v>1603.2528243740148</v>
      </c>
    </row>
    <row r="24" spans="1:3" x14ac:dyDescent="0.25">
      <c r="A24" s="2" t="s">
        <v>23</v>
      </c>
      <c r="B24" s="4" t="s">
        <v>78</v>
      </c>
      <c r="C24" s="21">
        <v>698480.05430525239</v>
      </c>
    </row>
    <row r="25" spans="1:3" x14ac:dyDescent="0.25">
      <c r="A25" s="2" t="s">
        <v>23</v>
      </c>
      <c r="B25" s="4" t="s">
        <v>79</v>
      </c>
      <c r="C25" s="21">
        <v>693265.66356923722</v>
      </c>
    </row>
    <row r="26" spans="1:3" x14ac:dyDescent="0.25">
      <c r="A26" s="2" t="s">
        <v>131</v>
      </c>
      <c r="B26" s="4" t="s">
        <v>80</v>
      </c>
      <c r="C26" s="21">
        <v>7449.1296228786232</v>
      </c>
    </row>
    <row r="27" spans="1:3" x14ac:dyDescent="0.25">
      <c r="A27" s="2" t="s">
        <v>131</v>
      </c>
      <c r="B27" s="4" t="s">
        <v>73</v>
      </c>
      <c r="C27" s="21">
        <v>4966.0864152524155</v>
      </c>
    </row>
    <row r="28" spans="1:3" x14ac:dyDescent="0.25">
      <c r="A28" s="2" t="s">
        <v>131</v>
      </c>
      <c r="B28" s="4" t="s">
        <v>74</v>
      </c>
      <c r="C28" s="21">
        <v>15643.172208045109</v>
      </c>
    </row>
    <row r="29" spans="1:3" x14ac:dyDescent="0.25">
      <c r="A29" s="2" t="s">
        <v>131</v>
      </c>
      <c r="B29" s="4" t="s">
        <v>75</v>
      </c>
      <c r="C29" s="21">
        <v>44322.321256127812</v>
      </c>
    </row>
    <row r="30" spans="1:3" x14ac:dyDescent="0.25">
      <c r="A30" s="2" t="s">
        <v>131</v>
      </c>
      <c r="B30" s="4" t="s">
        <v>76</v>
      </c>
      <c r="C30" s="21">
        <v>5835.1515379215889</v>
      </c>
    </row>
    <row r="31" spans="1:3" x14ac:dyDescent="0.25">
      <c r="A31" s="2" t="s">
        <v>131</v>
      </c>
      <c r="B31" s="4" t="s">
        <v>77</v>
      </c>
      <c r="C31" s="21">
        <v>4221.1734529645528</v>
      </c>
    </row>
    <row r="32" spans="1:3" x14ac:dyDescent="0.25">
      <c r="A32" s="2" t="s">
        <v>131</v>
      </c>
      <c r="B32" s="4" t="s">
        <v>81</v>
      </c>
      <c r="C32" s="21">
        <v>23216.453991305043</v>
      </c>
    </row>
    <row r="33" spans="1:3" x14ac:dyDescent="0.25">
      <c r="A33" s="2" t="s">
        <v>38</v>
      </c>
      <c r="B33" s="4" t="s">
        <v>82</v>
      </c>
      <c r="C33" s="21">
        <v>10496873.216592077</v>
      </c>
    </row>
    <row r="34" spans="1:3" x14ac:dyDescent="0.25">
      <c r="A34" s="2" t="s">
        <v>40</v>
      </c>
      <c r="B34" s="4" t="s">
        <v>83</v>
      </c>
      <c r="C34" s="21">
        <v>113715.19696294244</v>
      </c>
    </row>
    <row r="35" spans="1:3" x14ac:dyDescent="0.25">
      <c r="A35" s="2" t="s">
        <v>41</v>
      </c>
      <c r="B35" s="4" t="s">
        <v>84</v>
      </c>
      <c r="C35" s="21">
        <v>3499.2114760987565</v>
      </c>
    </row>
    <row r="36" spans="1:3" x14ac:dyDescent="0.25">
      <c r="A36" s="2" t="s">
        <v>46</v>
      </c>
      <c r="B36" s="4" t="s">
        <v>85</v>
      </c>
      <c r="C36" s="21">
        <v>1420.6941376291365</v>
      </c>
    </row>
    <row r="37" spans="1:3" x14ac:dyDescent="0.25">
      <c r="A37" s="2" t="s">
        <v>48</v>
      </c>
      <c r="B37" s="4" t="s">
        <v>86</v>
      </c>
      <c r="C37" s="21">
        <v>1.7337975836105757E-3</v>
      </c>
    </row>
    <row r="38" spans="1:3" x14ac:dyDescent="0.25">
      <c r="A38" s="2" t="s">
        <v>48</v>
      </c>
      <c r="B38" s="4" t="s">
        <v>87</v>
      </c>
      <c r="C38" s="21">
        <v>3.9775356329889683E-2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3:G18"/>
  <sheetViews>
    <sheetView workbookViewId="0">
      <selection activeCell="E32" sqref="E32"/>
    </sheetView>
  </sheetViews>
  <sheetFormatPr defaultRowHeight="15" x14ac:dyDescent="0.25"/>
  <sheetData>
    <row r="13" spans="5:7" x14ac:dyDescent="0.25">
      <c r="E13" t="s">
        <v>228</v>
      </c>
    </row>
    <row r="15" spans="5:7" x14ac:dyDescent="0.25">
      <c r="E15" t="s">
        <v>229</v>
      </c>
      <c r="F15" t="s">
        <v>230</v>
      </c>
      <c r="G15">
        <v>12.1</v>
      </c>
    </row>
    <row r="16" spans="5:7" x14ac:dyDescent="0.25">
      <c r="E16" t="s">
        <v>231</v>
      </c>
      <c r="F16" t="s">
        <v>232</v>
      </c>
      <c r="G16">
        <v>10.199999999999999</v>
      </c>
    </row>
    <row r="17" spans="5:7" x14ac:dyDescent="0.25">
      <c r="E17" t="s">
        <v>231</v>
      </c>
      <c r="F17" t="s">
        <v>230</v>
      </c>
      <c r="G17">
        <v>6</v>
      </c>
    </row>
    <row r="18" spans="5:7" x14ac:dyDescent="0.25">
      <c r="E18" t="s">
        <v>233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D14" sqref="D14"/>
    </sheetView>
  </sheetViews>
  <sheetFormatPr defaultRowHeight="15" x14ac:dyDescent="0.25"/>
  <cols>
    <col min="1" max="1" width="10" bestFit="1" customWidth="1"/>
  </cols>
  <sheetData>
    <row r="1" spans="1:2" x14ac:dyDescent="0.25">
      <c r="A1" s="4" t="s">
        <v>105</v>
      </c>
      <c r="B1" s="4" t="s">
        <v>109</v>
      </c>
    </row>
    <row r="2" spans="1:2" x14ac:dyDescent="0.25">
      <c r="A2" t="s">
        <v>110</v>
      </c>
      <c r="B2">
        <v>0.2</v>
      </c>
    </row>
    <row r="3" spans="1:2" x14ac:dyDescent="0.25">
      <c r="A3" t="s">
        <v>528</v>
      </c>
      <c r="B3">
        <v>0.05</v>
      </c>
    </row>
    <row r="4" spans="1:2" x14ac:dyDescent="0.25">
      <c r="A4" t="s">
        <v>108</v>
      </c>
      <c r="B4">
        <v>0.4</v>
      </c>
    </row>
    <row r="5" spans="1:2" x14ac:dyDescent="0.25">
      <c r="A5" t="s">
        <v>112</v>
      </c>
      <c r="B5">
        <v>0.2</v>
      </c>
    </row>
    <row r="6" spans="1:2" x14ac:dyDescent="0.25">
      <c r="A6" t="s">
        <v>111</v>
      </c>
      <c r="B6"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B2:I72"/>
  <sheetViews>
    <sheetView workbookViewId="0">
      <selection activeCell="H29" sqref="H29"/>
    </sheetView>
  </sheetViews>
  <sheetFormatPr defaultRowHeight="15" x14ac:dyDescent="0.25"/>
  <cols>
    <col min="1" max="1" width="9.140625" customWidth="1"/>
    <col min="2" max="2" width="58.85546875" bestFit="1" customWidth="1"/>
    <col min="3" max="9" width="16.28515625" customWidth="1"/>
  </cols>
  <sheetData>
    <row r="2" spans="2:9" ht="30" x14ac:dyDescent="0.25">
      <c r="C2" t="s">
        <v>176</v>
      </c>
      <c r="D2" s="39" t="s">
        <v>186</v>
      </c>
      <c r="E2" s="39" t="s">
        <v>175</v>
      </c>
      <c r="F2" s="39" t="s">
        <v>187</v>
      </c>
      <c r="G2" s="38" t="s">
        <v>183</v>
      </c>
      <c r="H2" s="38" t="s">
        <v>171</v>
      </c>
      <c r="I2" s="38" t="s">
        <v>172</v>
      </c>
    </row>
    <row r="3" spans="2:9" ht="34.5" customHeight="1" x14ac:dyDescent="0.25">
      <c r="B3" s="1" t="s">
        <v>127</v>
      </c>
      <c r="C3" s="1" t="s">
        <v>180</v>
      </c>
      <c r="D3" s="1" t="s">
        <v>192</v>
      </c>
      <c r="E3" s="1" t="s">
        <v>191</v>
      </c>
      <c r="F3" s="1" t="s">
        <v>190</v>
      </c>
      <c r="G3" s="1" t="s">
        <v>185</v>
      </c>
      <c r="H3" s="1" t="s">
        <v>181</v>
      </c>
      <c r="I3" s="1" t="s">
        <v>182</v>
      </c>
    </row>
    <row r="4" spans="2:9" x14ac:dyDescent="0.25">
      <c r="B4" s="2" t="s">
        <v>11</v>
      </c>
      <c r="C4" s="34">
        <f t="shared" ref="C4" si="0">SUM(C5:C10)</f>
        <v>8627516.7399486322</v>
      </c>
      <c r="D4" s="34">
        <f t="shared" ref="D4:I4" si="1">SUM(D5:D10)</f>
        <v>11992189.769539434</v>
      </c>
      <c r="E4" s="34">
        <f t="shared" si="1"/>
        <v>24985164.785365</v>
      </c>
      <c r="F4" s="34">
        <f t="shared" si="1"/>
        <v>12345001.490851332</v>
      </c>
      <c r="G4" s="34">
        <f t="shared" si="1"/>
        <v>14653772.088865299</v>
      </c>
      <c r="H4" s="34">
        <f t="shared" si="1"/>
        <v>25530208.167915002</v>
      </c>
      <c r="I4" s="34">
        <f t="shared" si="1"/>
        <v>10726416.174331665</v>
      </c>
    </row>
    <row r="5" spans="2:9" x14ac:dyDescent="0.25">
      <c r="B5" s="3" t="s">
        <v>16</v>
      </c>
      <c r="C5" s="35">
        <v>357912.08010499942</v>
      </c>
      <c r="D5" s="35">
        <v>641975.14433333336</v>
      </c>
      <c r="E5" s="35">
        <v>536444.24549999996</v>
      </c>
      <c r="F5" s="35">
        <v>744899.67700000003</v>
      </c>
      <c r="G5" s="35">
        <v>895739.81733333319</v>
      </c>
      <c r="H5" s="35">
        <v>574186.1976666667</v>
      </c>
      <c r="I5" s="35">
        <v>1633190.8833333331</v>
      </c>
    </row>
    <row r="6" spans="2:9" x14ac:dyDescent="0.25">
      <c r="B6" s="3" t="s">
        <v>17</v>
      </c>
      <c r="C6" s="35">
        <v>1933129.2165999999</v>
      </c>
      <c r="D6" s="35">
        <v>138860.13716666671</v>
      </c>
      <c r="E6" s="35">
        <v>136398.6223333333</v>
      </c>
      <c r="F6" s="35">
        <v>144518.85466666671</v>
      </c>
      <c r="G6" s="35">
        <v>427946.07966666669</v>
      </c>
      <c r="H6" s="35">
        <v>218262.94450000001</v>
      </c>
      <c r="I6" s="35">
        <v>716039.19666666666</v>
      </c>
    </row>
    <row r="7" spans="2:9" x14ac:dyDescent="0.25">
      <c r="B7" s="3" t="s">
        <v>12</v>
      </c>
      <c r="C7" s="35">
        <v>486549.17800000001</v>
      </c>
      <c r="D7" s="35">
        <v>361434.48907833378</v>
      </c>
      <c r="E7" s="35">
        <v>440548.02209166589</v>
      </c>
      <c r="F7" s="35">
        <v>495894.03843666578</v>
      </c>
      <c r="G7" s="35">
        <v>401639.83753999899</v>
      </c>
      <c r="H7" s="35">
        <v>489634.50630833441</v>
      </c>
      <c r="I7" s="35">
        <v>684297.00965166593</v>
      </c>
    </row>
    <row r="8" spans="2:9" x14ac:dyDescent="0.25">
      <c r="B8" s="3" t="s">
        <v>13</v>
      </c>
      <c r="C8" s="35">
        <v>5501144.4649103004</v>
      </c>
      <c r="D8" s="35">
        <v>4789305.6289999997</v>
      </c>
      <c r="E8" s="35">
        <v>8675027.3210000005</v>
      </c>
      <c r="F8" s="35">
        <v>4502247.8219999997</v>
      </c>
      <c r="G8" s="35">
        <v>5857454.739000001</v>
      </c>
      <c r="H8" s="35">
        <v>8779501.3460000008</v>
      </c>
      <c r="I8" s="35">
        <v>3816993.6919</v>
      </c>
    </row>
    <row r="9" spans="2:9" x14ac:dyDescent="0.25">
      <c r="B9" s="3" t="s">
        <v>14</v>
      </c>
      <c r="C9" s="35">
        <v>242947.90633333329</v>
      </c>
      <c r="D9" s="35">
        <v>604934.94900000002</v>
      </c>
      <c r="E9" s="35">
        <v>1304942.037</v>
      </c>
      <c r="F9" s="35">
        <v>526533.7855</v>
      </c>
      <c r="G9" s="35">
        <v>1589718.52</v>
      </c>
      <c r="H9" s="35">
        <v>1648927.3370000001</v>
      </c>
      <c r="I9" s="35">
        <v>885552.41500000004</v>
      </c>
    </row>
    <row r="10" spans="2:9" x14ac:dyDescent="0.25">
      <c r="B10" s="3" t="s">
        <v>15</v>
      </c>
      <c r="C10" s="35">
        <v>105833.894</v>
      </c>
      <c r="D10" s="35">
        <v>5455679.4209610997</v>
      </c>
      <c r="E10" s="35">
        <v>13891804.53744</v>
      </c>
      <c r="F10" s="35">
        <v>5930907.3132480001</v>
      </c>
      <c r="G10" s="35">
        <v>5481273.0953252995</v>
      </c>
      <c r="H10" s="35">
        <v>13819695.836440001</v>
      </c>
      <c r="I10" s="35">
        <v>2990342.9777799998</v>
      </c>
    </row>
    <row r="11" spans="2:9" x14ac:dyDescent="0.25">
      <c r="B11" s="2" t="s">
        <v>128</v>
      </c>
      <c r="C11" s="34">
        <f t="shared" ref="C11" si="2">SUM(C12:C14)</f>
        <v>3092529.4950000001</v>
      </c>
      <c r="D11" s="34">
        <f t="shared" ref="D11:I11" si="3">SUM(D12:D14)</f>
        <v>3275325.0094999997</v>
      </c>
      <c r="E11" s="34">
        <f t="shared" si="3"/>
        <v>4600048.1438999996</v>
      </c>
      <c r="F11" s="34">
        <f t="shared" si="3"/>
        <v>4056364.8113000002</v>
      </c>
      <c r="G11" s="34">
        <f t="shared" si="3"/>
        <v>4372809.3485999992</v>
      </c>
      <c r="H11" s="34">
        <f t="shared" si="3"/>
        <v>6214228.9326999988</v>
      </c>
      <c r="I11" s="34">
        <f t="shared" si="3"/>
        <v>6330505.9200999998</v>
      </c>
    </row>
    <row r="12" spans="2:9" x14ac:dyDescent="0.25">
      <c r="B12" s="3" t="s">
        <v>6</v>
      </c>
      <c r="C12" s="35">
        <v>2229240.54</v>
      </c>
      <c r="D12" s="35">
        <v>2397310.13</v>
      </c>
      <c r="E12" s="35">
        <v>3775267.67</v>
      </c>
      <c r="F12" s="35">
        <v>2939904.6</v>
      </c>
      <c r="G12" s="35">
        <v>3852591.59</v>
      </c>
      <c r="H12" s="35">
        <v>5738204.129999999</v>
      </c>
      <c r="I12" s="35">
        <v>5524607.54</v>
      </c>
    </row>
    <row r="13" spans="2:9" x14ac:dyDescent="0.25">
      <c r="B13" s="3" t="s">
        <v>7</v>
      </c>
      <c r="C13" s="35">
        <v>861167.755</v>
      </c>
      <c r="D13" s="35">
        <v>867980.75949999993</v>
      </c>
      <c r="E13" s="35">
        <v>818622.66390000004</v>
      </c>
      <c r="F13" s="35">
        <v>1095459.6913000001</v>
      </c>
      <c r="G13" s="35">
        <v>511564.20860000001</v>
      </c>
      <c r="H13" s="35">
        <v>468791.45270000002</v>
      </c>
      <c r="I13" s="35">
        <v>744299.83010000002</v>
      </c>
    </row>
    <row r="14" spans="2:9" x14ac:dyDescent="0.25">
      <c r="B14" s="3" t="s">
        <v>8</v>
      </c>
      <c r="C14" s="35">
        <v>2121.1999999999998</v>
      </c>
      <c r="D14" s="35">
        <v>10034.120000000001</v>
      </c>
      <c r="E14" s="35">
        <v>6157.81</v>
      </c>
      <c r="F14" s="35">
        <v>21000.52</v>
      </c>
      <c r="G14" s="35">
        <v>8653.5499999999993</v>
      </c>
      <c r="H14" s="35">
        <v>7233.35</v>
      </c>
      <c r="I14" s="35">
        <v>61598.55</v>
      </c>
    </row>
    <row r="15" spans="2:9" x14ac:dyDescent="0.25">
      <c r="B15" s="1" t="s">
        <v>132</v>
      </c>
      <c r="C15" s="1"/>
      <c r="D15" s="1"/>
      <c r="E15" s="1"/>
      <c r="F15" s="1"/>
      <c r="G15" s="1"/>
      <c r="H15" s="1"/>
      <c r="I15" s="1"/>
    </row>
    <row r="16" spans="2:9" x14ac:dyDescent="0.25">
      <c r="B16" s="2" t="s">
        <v>129</v>
      </c>
      <c r="C16" s="34">
        <f t="shared" ref="C16" si="4">SUM(C17:C18)</f>
        <v>106053.53460375455</v>
      </c>
      <c r="D16" s="34">
        <f t="shared" ref="D16:I16" si="5">SUM(D17:D18)</f>
        <v>144142.08280210983</v>
      </c>
      <c r="E16" s="34">
        <f t="shared" si="5"/>
        <v>183290.22213351901</v>
      </c>
      <c r="F16" s="34">
        <f t="shared" si="5"/>
        <v>434082.24791135546</v>
      </c>
      <c r="G16" s="34">
        <f t="shared" si="5"/>
        <v>302657.69833644666</v>
      </c>
      <c r="H16" s="34">
        <f t="shared" si="5"/>
        <v>116373.04326123695</v>
      </c>
      <c r="I16" s="34">
        <f t="shared" si="5"/>
        <v>1141032.791727361</v>
      </c>
    </row>
    <row r="17" spans="2:9" x14ac:dyDescent="0.25">
      <c r="B17" s="3" t="s">
        <v>9</v>
      </c>
      <c r="C17" s="35">
        <v>99787.268858292591</v>
      </c>
      <c r="D17" s="35">
        <v>137027.70396585879</v>
      </c>
      <c r="E17" s="35">
        <v>172151.89536962431</v>
      </c>
      <c r="F17" s="35">
        <v>412364.58731460548</v>
      </c>
      <c r="G17" s="35">
        <v>291005.5980359072</v>
      </c>
      <c r="H17" s="35">
        <v>109323.7669654342</v>
      </c>
      <c r="I17" s="35">
        <v>1112194.81865657</v>
      </c>
    </row>
    <row r="18" spans="2:9" x14ac:dyDescent="0.25">
      <c r="B18" s="3" t="s">
        <v>10</v>
      </c>
      <c r="C18" s="35">
        <v>6266.2657454619603</v>
      </c>
      <c r="D18" s="35">
        <v>7114.3788362510504</v>
      </c>
      <c r="E18" s="35">
        <v>11138.326763894691</v>
      </c>
      <c r="F18" s="35">
        <v>21717.660596749971</v>
      </c>
      <c r="G18" s="35">
        <v>11652.10030053946</v>
      </c>
      <c r="H18" s="35">
        <v>7049.2762958027479</v>
      </c>
      <c r="I18" s="35">
        <v>28837.9730707909</v>
      </c>
    </row>
    <row r="19" spans="2:9" x14ac:dyDescent="0.25">
      <c r="B19" s="2" t="s">
        <v>200</v>
      </c>
      <c r="C19" s="34">
        <f t="shared" ref="C19" si="6">SUM(C20:C25)</f>
        <v>96525.860300105007</v>
      </c>
      <c r="D19" s="34">
        <f t="shared" ref="D19:I19" si="7">SUM(D20:D25)</f>
        <v>89425.008780687087</v>
      </c>
      <c r="E19" s="34">
        <f t="shared" si="7"/>
        <v>374871.19870852516</v>
      </c>
      <c r="F19" s="34">
        <f t="shared" si="7"/>
        <v>119592.61658763976</v>
      </c>
      <c r="G19" s="34">
        <f t="shared" si="7"/>
        <v>310649.4029760579</v>
      </c>
      <c r="H19" s="34">
        <f t="shared" si="7"/>
        <v>716557.86878762103</v>
      </c>
      <c r="I19" s="34">
        <f t="shared" si="7"/>
        <v>661491.81414833746</v>
      </c>
    </row>
    <row r="20" spans="2:9" x14ac:dyDescent="0.25">
      <c r="B20" s="3" t="s">
        <v>201</v>
      </c>
      <c r="C20" s="35">
        <v>35981.72026592301</v>
      </c>
      <c r="D20" s="35">
        <v>20623.512984880828</v>
      </c>
      <c r="E20" s="35">
        <v>88068.99135290728</v>
      </c>
      <c r="F20" s="35">
        <v>51810.28580577804</v>
      </c>
      <c r="G20" s="35">
        <v>147858.8073229375</v>
      </c>
      <c r="H20" s="35">
        <v>202598.30812462341</v>
      </c>
      <c r="I20" s="35">
        <v>179104.53023923881</v>
      </c>
    </row>
    <row r="21" spans="2:9" x14ac:dyDescent="0.25">
      <c r="B21" s="3" t="s">
        <v>143</v>
      </c>
      <c r="C21" s="35">
        <v>0</v>
      </c>
      <c r="D21" s="35">
        <v>0</v>
      </c>
      <c r="E21" s="35">
        <v>46.931715908660408</v>
      </c>
      <c r="F21" s="35">
        <v>0</v>
      </c>
      <c r="G21" s="35">
        <v>7934.5457949993652</v>
      </c>
      <c r="H21" s="35">
        <v>12504.05228892772</v>
      </c>
      <c r="I21" s="35">
        <v>32816.839193014923</v>
      </c>
    </row>
    <row r="22" spans="2:9" x14ac:dyDescent="0.25">
      <c r="B22" s="3" t="s">
        <v>142</v>
      </c>
      <c r="C22" s="35">
        <v>7674.5907440663595</v>
      </c>
      <c r="D22" s="35">
        <v>9660.4008493107067</v>
      </c>
      <c r="E22" s="35">
        <v>37018.514518884112</v>
      </c>
      <c r="F22" s="35">
        <v>18021.728609818481</v>
      </c>
      <c r="G22" s="35">
        <v>57301.743679509571</v>
      </c>
      <c r="H22" s="35">
        <v>125453.789298458</v>
      </c>
      <c r="I22" s="35">
        <v>103257.8774758572</v>
      </c>
    </row>
    <row r="23" spans="2:9" x14ac:dyDescent="0.25">
      <c r="B23" s="3" t="s">
        <v>144</v>
      </c>
      <c r="C23" s="35">
        <v>7967.9443188510186</v>
      </c>
      <c r="D23" s="35">
        <v>4774.8911988653635</v>
      </c>
      <c r="E23" s="35">
        <v>50649.137990319367</v>
      </c>
      <c r="F23" s="35">
        <v>18270.67714856079</v>
      </c>
      <c r="G23" s="35">
        <v>2868.9650171468711</v>
      </c>
      <c r="H23" s="35">
        <v>76263.26000915849</v>
      </c>
      <c r="I23" s="35">
        <v>101322.4750597689</v>
      </c>
    </row>
    <row r="24" spans="2:9" x14ac:dyDescent="0.25">
      <c r="B24" s="3" t="s">
        <v>227</v>
      </c>
      <c r="C24" s="35">
        <v>0</v>
      </c>
      <c r="D24" s="35">
        <v>10449.26177905957</v>
      </c>
      <c r="E24" s="35">
        <v>17549.445841919569</v>
      </c>
      <c r="F24" s="35">
        <v>411.44590483377942</v>
      </c>
      <c r="G24" s="35">
        <v>28226.597721019021</v>
      </c>
      <c r="H24" s="35">
        <v>58391.146787473393</v>
      </c>
      <c r="I24" s="35">
        <v>69586.496231447847</v>
      </c>
    </row>
    <row r="25" spans="2:9" x14ac:dyDescent="0.25">
      <c r="B25" s="3" t="s">
        <v>30</v>
      </c>
      <c r="C25" s="35">
        <v>44901.60497126462</v>
      </c>
      <c r="D25" s="35">
        <v>43916.941968570623</v>
      </c>
      <c r="E25" s="35">
        <v>181538.17728858619</v>
      </c>
      <c r="F25" s="35">
        <v>31078.479118648669</v>
      </c>
      <c r="G25" s="35">
        <v>66458.743440445571</v>
      </c>
      <c r="H25" s="35">
        <v>241347.31227898001</v>
      </c>
      <c r="I25" s="35">
        <v>175403.59594900979</v>
      </c>
    </row>
    <row r="26" spans="2:9" x14ac:dyDescent="0.25">
      <c r="B26" s="2" t="s">
        <v>18</v>
      </c>
      <c r="C26" s="34">
        <f t="shared" ref="C26" si="8">SUM(C27:C27)</f>
        <v>5051844</v>
      </c>
      <c r="D26" s="34">
        <f t="shared" ref="D26:I26" si="9">SUM(D27:D27)</f>
        <v>5418379</v>
      </c>
      <c r="E26" s="34">
        <f t="shared" si="9"/>
        <v>6063750</v>
      </c>
      <c r="F26" s="34">
        <f t="shared" si="9"/>
        <v>6473619</v>
      </c>
      <c r="G26" s="34">
        <f t="shared" si="9"/>
        <v>6050113</v>
      </c>
      <c r="H26" s="34">
        <f t="shared" si="9"/>
        <v>5865368</v>
      </c>
      <c r="I26" s="34">
        <f t="shared" si="9"/>
        <v>8420638</v>
      </c>
    </row>
    <row r="27" spans="2:9" x14ac:dyDescent="0.25">
      <c r="B27" s="3" t="s">
        <v>19</v>
      </c>
      <c r="C27" s="35">
        <v>5051844</v>
      </c>
      <c r="D27" s="35">
        <v>5418379</v>
      </c>
      <c r="E27" s="35">
        <v>6063750</v>
      </c>
      <c r="F27" s="35">
        <v>6473619</v>
      </c>
      <c r="G27" s="35">
        <v>6050113</v>
      </c>
      <c r="H27" s="35">
        <v>5865368</v>
      </c>
      <c r="I27" s="35">
        <v>8420638</v>
      </c>
    </row>
    <row r="28" spans="2:9" x14ac:dyDescent="0.25">
      <c r="B28" s="1" t="s">
        <v>133</v>
      </c>
      <c r="C28" s="1"/>
      <c r="D28" s="1"/>
      <c r="E28" s="1"/>
      <c r="F28" s="1"/>
      <c r="G28" s="1"/>
      <c r="H28" s="1"/>
      <c r="I28" s="1"/>
    </row>
    <row r="29" spans="2:9" x14ac:dyDescent="0.25">
      <c r="B29" s="2" t="s">
        <v>28</v>
      </c>
      <c r="C29" s="34">
        <f t="shared" ref="C29" si="10">SUM(C30:C30)</f>
        <v>33705.610029366682</v>
      </c>
      <c r="D29" s="34">
        <f t="shared" ref="D29:I29" si="11">SUM(D30:D30)</f>
        <v>38341.420698377377</v>
      </c>
      <c r="E29" s="34">
        <f t="shared" si="11"/>
        <v>29210.556658830508</v>
      </c>
      <c r="F29" s="34">
        <f t="shared" si="11"/>
        <v>43801.502312382487</v>
      </c>
      <c r="G29" s="34">
        <f t="shared" si="11"/>
        <v>36978.346959730021</v>
      </c>
      <c r="H29" s="34">
        <f t="shared" si="11"/>
        <v>11811.99933646409</v>
      </c>
      <c r="I29" s="34">
        <f t="shared" si="11"/>
        <v>28456.205623518919</v>
      </c>
    </row>
    <row r="30" spans="2:9" x14ac:dyDescent="0.25">
      <c r="B30" s="3" t="s">
        <v>29</v>
      </c>
      <c r="C30" s="35">
        <v>33705.610029366682</v>
      </c>
      <c r="D30" s="35">
        <v>38341.420698377377</v>
      </c>
      <c r="E30" s="35">
        <v>29210.556658830508</v>
      </c>
      <c r="F30" s="35">
        <v>43801.502312382487</v>
      </c>
      <c r="G30" s="35">
        <v>36978.346959730021</v>
      </c>
      <c r="H30" s="35">
        <v>11811.99933646409</v>
      </c>
      <c r="I30" s="35">
        <v>28456.205623518919</v>
      </c>
    </row>
    <row r="31" spans="2:9" x14ac:dyDescent="0.25">
      <c r="B31" s="1" t="s">
        <v>134</v>
      </c>
      <c r="C31" s="1"/>
      <c r="D31" s="1"/>
      <c r="E31" s="1"/>
      <c r="F31" s="1"/>
      <c r="G31" s="1"/>
      <c r="H31" s="1"/>
      <c r="I31" s="1"/>
    </row>
    <row r="32" spans="2:9" x14ac:dyDescent="0.25">
      <c r="B32" s="2" t="s">
        <v>38</v>
      </c>
      <c r="C32" s="36">
        <f t="shared" ref="C32" si="12">SUM(C33:C35)</f>
        <v>0.88934233947602792</v>
      </c>
      <c r="D32" s="36">
        <f t="shared" ref="D32:I32" si="13">SUM(D33:D35)</f>
        <v>0.60323486081614741</v>
      </c>
      <c r="E32" s="36">
        <f t="shared" si="13"/>
        <v>0.69131769186528369</v>
      </c>
      <c r="F32" s="36">
        <f t="shared" si="13"/>
        <v>0.85731151330612154</v>
      </c>
      <c r="G32" s="36">
        <f t="shared" si="13"/>
        <v>0.71742762213363542</v>
      </c>
      <c r="H32" s="36">
        <f t="shared" si="13"/>
        <v>0.32728766840428991</v>
      </c>
      <c r="I32" s="36">
        <f t="shared" si="13"/>
        <v>1.1374797348885723</v>
      </c>
    </row>
    <row r="33" spans="2:9" x14ac:dyDescent="0.25">
      <c r="B33" s="3" t="s">
        <v>39</v>
      </c>
      <c r="C33" s="37">
        <v>0.61674826354256962</v>
      </c>
      <c r="D33" s="37">
        <v>0.44734633985367328</v>
      </c>
      <c r="E33" s="37">
        <v>0.50148370405614151</v>
      </c>
      <c r="F33" s="37">
        <v>0.62801940813913948</v>
      </c>
      <c r="G33" s="37">
        <v>0.52062521029263342</v>
      </c>
      <c r="H33" s="37">
        <v>0.2336286773757866</v>
      </c>
      <c r="I33" s="37">
        <v>0.80839568506892689</v>
      </c>
    </row>
    <row r="34" spans="2:9" x14ac:dyDescent="0.25">
      <c r="B34" s="3" t="s">
        <v>21</v>
      </c>
      <c r="C34" s="37">
        <v>0.22663597264519761</v>
      </c>
      <c r="D34" s="37">
        <v>0.1195437590753721</v>
      </c>
      <c r="E34" s="37">
        <v>0.14552916262546309</v>
      </c>
      <c r="F34" s="37">
        <v>0.17585444904555109</v>
      </c>
      <c r="G34" s="37">
        <v>0.15094072247165591</v>
      </c>
      <c r="H34" s="37">
        <v>7.1846242049152742E-2</v>
      </c>
      <c r="I34" s="37">
        <v>0.25248646153772158</v>
      </c>
    </row>
    <row r="35" spans="2:9" x14ac:dyDescent="0.25">
      <c r="B35" s="3" t="s">
        <v>22</v>
      </c>
      <c r="C35" s="37">
        <v>4.5958103288260672E-2</v>
      </c>
      <c r="D35" s="37">
        <v>3.634476188710202E-2</v>
      </c>
      <c r="E35" s="37">
        <v>4.4304825183679022E-2</v>
      </c>
      <c r="F35" s="37">
        <v>5.3437656121430963E-2</v>
      </c>
      <c r="G35" s="37">
        <v>4.5861689369346058E-2</v>
      </c>
      <c r="H35" s="37">
        <v>2.18127489793506E-2</v>
      </c>
      <c r="I35" s="37">
        <v>7.6597588281923784E-2</v>
      </c>
    </row>
    <row r="36" spans="2:9" x14ac:dyDescent="0.25">
      <c r="B36" s="2" t="s">
        <v>40</v>
      </c>
      <c r="C36" s="36">
        <f t="shared" ref="C36" si="14">SUM(C37:C39)</f>
        <v>100.35416716165733</v>
      </c>
      <c r="D36" s="36">
        <f t="shared" ref="D36:I36" si="15">SUM(D37:D39)</f>
        <v>60.655294034890275</v>
      </c>
      <c r="E36" s="36">
        <f t="shared" si="15"/>
        <v>69.368136146794015</v>
      </c>
      <c r="F36" s="36">
        <f t="shared" si="15"/>
        <v>86.165005644180965</v>
      </c>
      <c r="G36" s="36">
        <f t="shared" si="15"/>
        <v>72.035873761664249</v>
      </c>
      <c r="H36" s="36">
        <f t="shared" si="15"/>
        <v>32.830549147678347</v>
      </c>
      <c r="I36" s="36">
        <f t="shared" si="15"/>
        <v>114.32316983102805</v>
      </c>
    </row>
    <row r="37" spans="2:9" x14ac:dyDescent="0.25">
      <c r="B37" s="3" t="s">
        <v>39</v>
      </c>
      <c r="C37" s="37">
        <v>85.672607960364147</v>
      </c>
      <c r="D37" s="37">
        <v>53.888459910872648</v>
      </c>
      <c r="E37" s="37">
        <v>61.122225016912822</v>
      </c>
      <c r="F37" s="37">
        <v>76.195188044139286</v>
      </c>
      <c r="G37" s="37">
        <v>63.475470851670842</v>
      </c>
      <c r="H37" s="37">
        <v>28.75104347383531</v>
      </c>
      <c r="I37" s="37">
        <v>99.94508941394632</v>
      </c>
    </row>
    <row r="38" spans="2:9" x14ac:dyDescent="0.25">
      <c r="B38" s="3" t="s">
        <v>21</v>
      </c>
      <c r="C38" s="37">
        <v>7.1765420410732252</v>
      </c>
      <c r="D38" s="37">
        <v>2.964031314494314</v>
      </c>
      <c r="E38" s="37">
        <v>3.6129990293198508</v>
      </c>
      <c r="F38" s="37">
        <v>4.3680609862419617</v>
      </c>
      <c r="G38" s="37">
        <v>3.7507612414516829</v>
      </c>
      <c r="H38" s="37">
        <v>1.787916686433014</v>
      </c>
      <c r="I38" s="37">
        <v>6.3039910132969696</v>
      </c>
    </row>
    <row r="39" spans="2:9" x14ac:dyDescent="0.25">
      <c r="B39" s="3" t="s">
        <v>22</v>
      </c>
      <c r="C39" s="37">
        <v>7.5050171602199613</v>
      </c>
      <c r="D39" s="37">
        <v>3.802802809523314</v>
      </c>
      <c r="E39" s="37">
        <v>4.6329121005613354</v>
      </c>
      <c r="F39" s="37">
        <v>5.6017566137997177</v>
      </c>
      <c r="G39" s="37">
        <v>4.8096416685417314</v>
      </c>
      <c r="H39" s="37">
        <v>2.2915889874100221</v>
      </c>
      <c r="I39" s="37">
        <v>8.0740894037847664</v>
      </c>
    </row>
    <row r="40" spans="2:9" x14ac:dyDescent="0.25">
      <c r="B40" s="2" t="s">
        <v>41</v>
      </c>
      <c r="C40" s="36">
        <f t="shared" ref="C40" si="16">SUM(C41:C41)</f>
        <v>90.150236805019645</v>
      </c>
      <c r="D40" s="36">
        <f t="shared" ref="D40:I40" si="17">SUM(D41:D41)</f>
        <v>82.673743779587213</v>
      </c>
      <c r="E40" s="36">
        <f t="shared" si="17"/>
        <v>89.961874264086561</v>
      </c>
      <c r="F40" s="36">
        <f t="shared" si="17"/>
        <v>114.2471016616534</v>
      </c>
      <c r="G40" s="36">
        <f t="shared" si="17"/>
        <v>93.441262667038146</v>
      </c>
      <c r="H40" s="36">
        <f t="shared" si="17"/>
        <v>40.986380547159747</v>
      </c>
      <c r="I40" s="36">
        <f t="shared" si="17"/>
        <v>141.44493778498989</v>
      </c>
    </row>
    <row r="41" spans="2:9" x14ac:dyDescent="0.25">
      <c r="B41" s="3" t="s">
        <v>42</v>
      </c>
      <c r="C41" s="37">
        <v>90.150236805019645</v>
      </c>
      <c r="D41" s="37">
        <v>82.673743779587213</v>
      </c>
      <c r="E41" s="37">
        <v>89.961874264086561</v>
      </c>
      <c r="F41" s="37">
        <v>114.2471016616534</v>
      </c>
      <c r="G41" s="37">
        <v>93.441262667038146</v>
      </c>
      <c r="H41" s="37">
        <v>40.986380547159747</v>
      </c>
      <c r="I41" s="37">
        <v>141.44493778498989</v>
      </c>
    </row>
    <row r="42" spans="2:9" x14ac:dyDescent="0.25">
      <c r="B42" s="1" t="s">
        <v>135</v>
      </c>
      <c r="C42" s="1"/>
      <c r="D42" s="1"/>
      <c r="E42" s="1"/>
      <c r="F42" s="1"/>
      <c r="G42" s="1"/>
      <c r="H42" s="1"/>
      <c r="I42" s="1"/>
    </row>
    <row r="43" spans="2:9" x14ac:dyDescent="0.25">
      <c r="B43" s="2" t="s">
        <v>23</v>
      </c>
      <c r="C43" s="36">
        <f t="shared" ref="C43" si="18">SUM(C44:C47)</f>
        <v>3.4866540212226478</v>
      </c>
      <c r="D43" s="36">
        <f t="shared" ref="D43:I43" si="19">SUM(D44:D47)</f>
        <v>4.2672071928889013</v>
      </c>
      <c r="E43" s="36">
        <f t="shared" si="19"/>
        <v>4.7930391449320391</v>
      </c>
      <c r="F43" s="36">
        <f t="shared" si="19"/>
        <v>5.6982039931925383</v>
      </c>
      <c r="G43" s="36">
        <f t="shared" si="19"/>
        <v>4.5431475303490476</v>
      </c>
      <c r="H43" s="36">
        <f t="shared" si="19"/>
        <v>5.0731225111278828</v>
      </c>
      <c r="I43" s="36">
        <f t="shared" si="19"/>
        <v>8.3533624084360572</v>
      </c>
    </row>
    <row r="44" spans="2:9" x14ac:dyDescent="0.25">
      <c r="B44" s="3" t="s">
        <v>24</v>
      </c>
      <c r="C44" s="37">
        <v>7.9558406090634623E-2</v>
      </c>
      <c r="D44" s="37">
        <v>0.14266970612942451</v>
      </c>
      <c r="E44" s="37">
        <v>0.100074589285146</v>
      </c>
      <c r="F44" s="37">
        <v>0.17017561060572209</v>
      </c>
      <c r="G44" s="37">
        <v>9.46876761782941E-2</v>
      </c>
      <c r="H44" s="37">
        <v>2.4251011200718511E-2</v>
      </c>
      <c r="I44" s="37">
        <v>9.8607334525826471E-2</v>
      </c>
    </row>
    <row r="45" spans="2:9" x14ac:dyDescent="0.25">
      <c r="B45" s="3" t="s">
        <v>25</v>
      </c>
      <c r="C45" s="37">
        <v>5.432733320765798E-2</v>
      </c>
      <c r="D45" s="37">
        <v>0.58833657637427295</v>
      </c>
      <c r="E45" s="37">
        <v>0.45639938933565682</v>
      </c>
      <c r="F45" s="37">
        <v>0.68440800713638206</v>
      </c>
      <c r="G45" s="37">
        <v>0.36714772650678629</v>
      </c>
      <c r="H45" s="37">
        <v>0.15148675726665889</v>
      </c>
      <c r="I45" s="37">
        <v>0.28193552944049832</v>
      </c>
    </row>
    <row r="46" spans="2:9" x14ac:dyDescent="0.25">
      <c r="B46" s="3" t="s">
        <v>26</v>
      </c>
      <c r="C46" s="37">
        <v>3.0489052829997099</v>
      </c>
      <c r="D46" s="37">
        <v>3.2009401309986538</v>
      </c>
      <c r="E46" s="37">
        <v>3.8410599013667812</v>
      </c>
      <c r="F46" s="37">
        <v>4.3877843422467908</v>
      </c>
      <c r="G46" s="37">
        <v>3.6965921887988649</v>
      </c>
      <c r="H46" s="37">
        <v>4.4455024841653721</v>
      </c>
      <c r="I46" s="37">
        <v>7.2434442571031932</v>
      </c>
    </row>
    <row r="47" spans="2:9" x14ac:dyDescent="0.25">
      <c r="B47" s="3" t="s">
        <v>27</v>
      </c>
      <c r="C47" s="37">
        <v>0.3038629989246453</v>
      </c>
      <c r="D47" s="37">
        <v>0.33526077938654969</v>
      </c>
      <c r="E47" s="37">
        <v>0.39550526494445509</v>
      </c>
      <c r="F47" s="37">
        <v>0.4558360332036433</v>
      </c>
      <c r="G47" s="37">
        <v>0.38471993886510292</v>
      </c>
      <c r="H47" s="37">
        <v>0.45188225849513353</v>
      </c>
      <c r="I47" s="37">
        <v>0.72937528736653967</v>
      </c>
    </row>
    <row r="48" spans="2:9" x14ac:dyDescent="0.25">
      <c r="B48" s="2" t="s">
        <v>131</v>
      </c>
      <c r="C48" s="36">
        <f t="shared" ref="C48" si="20">SUM(C49:C55)</f>
        <v>16.06609129126193</v>
      </c>
      <c r="D48" s="36">
        <f t="shared" ref="D48:I48" si="21">SUM(D49:D55)</f>
        <v>28.910798786924016</v>
      </c>
      <c r="E48" s="36">
        <f t="shared" si="21"/>
        <v>30.304978869223898</v>
      </c>
      <c r="F48" s="36">
        <f t="shared" si="21"/>
        <v>36.933866752100442</v>
      </c>
      <c r="G48" s="36">
        <f t="shared" si="21"/>
        <v>23.465484765270169</v>
      </c>
      <c r="H48" s="36">
        <f t="shared" si="21"/>
        <v>21.341342089115059</v>
      </c>
      <c r="I48" s="36">
        <f t="shared" si="21"/>
        <v>33.762048381988386</v>
      </c>
    </row>
    <row r="49" spans="2:9" x14ac:dyDescent="0.25">
      <c r="B49" s="3" t="s">
        <v>31</v>
      </c>
      <c r="C49" s="37">
        <v>14.83431041031602</v>
      </c>
      <c r="D49" s="37">
        <v>27.552816459453808</v>
      </c>
      <c r="E49" s="37">
        <v>29.20218789847257</v>
      </c>
      <c r="F49" s="37">
        <v>35.283990384347121</v>
      </c>
      <c r="G49" s="37">
        <v>22.493104724658089</v>
      </c>
      <c r="H49" s="37">
        <v>20.861255765006849</v>
      </c>
      <c r="I49" s="37">
        <v>32.561391975751498</v>
      </c>
    </row>
    <row r="50" spans="2:9" x14ac:dyDescent="0.25">
      <c r="B50" s="3" t="s">
        <v>32</v>
      </c>
      <c r="C50" s="37">
        <v>0.36960632767856821</v>
      </c>
      <c r="D50" s="37">
        <v>0.42003061388317492</v>
      </c>
      <c r="E50" s="37">
        <v>0.31841774773536918</v>
      </c>
      <c r="F50" s="37">
        <v>0.47933194820737229</v>
      </c>
      <c r="G50" s="37">
        <v>0.40489050238049951</v>
      </c>
      <c r="H50" s="37">
        <v>0.12664332510301271</v>
      </c>
      <c r="I50" s="37">
        <v>0.31022155051277861</v>
      </c>
    </row>
    <row r="51" spans="2:9" x14ac:dyDescent="0.25">
      <c r="B51" s="3" t="s">
        <v>33</v>
      </c>
      <c r="C51" s="37">
        <v>6.4965390674631487E-2</v>
      </c>
      <c r="D51" s="37">
        <v>4.7380103327237293E-2</v>
      </c>
      <c r="E51" s="37">
        <v>4.8317848492574512E-2</v>
      </c>
      <c r="F51" s="37">
        <v>6.302898523829456E-2</v>
      </c>
      <c r="G51" s="37">
        <v>4.6802231477323368E-2</v>
      </c>
      <c r="H51" s="37">
        <v>3.8005823997397312E-2</v>
      </c>
      <c r="I51" s="37">
        <v>8.7361855237686761E-2</v>
      </c>
    </row>
    <row r="52" spans="2:9" x14ac:dyDescent="0.25">
      <c r="B52" s="3" t="s">
        <v>34</v>
      </c>
      <c r="C52" s="37">
        <v>0.13774536223179079</v>
      </c>
      <c r="D52" s="37">
        <v>9.0815579552622372E-2</v>
      </c>
      <c r="E52" s="37">
        <v>6.4089105010101025E-2</v>
      </c>
      <c r="F52" s="37">
        <v>0.1079228376625041</v>
      </c>
      <c r="G52" s="37">
        <v>8.9375795685823253E-2</v>
      </c>
      <c r="H52" s="37">
        <v>1.6193316412734401E-2</v>
      </c>
      <c r="I52" s="37">
        <v>9.1278149221508648E-2</v>
      </c>
    </row>
    <row r="53" spans="2:9" x14ac:dyDescent="0.25">
      <c r="B53" s="3" t="s">
        <v>35</v>
      </c>
      <c r="C53" s="37">
        <v>3.0096057950557219E-2</v>
      </c>
      <c r="D53" s="37">
        <v>1.9884285209919882E-2</v>
      </c>
      <c r="E53" s="37">
        <v>1.3430144722156111E-2</v>
      </c>
      <c r="F53" s="37">
        <v>2.3355511133174921E-2</v>
      </c>
      <c r="G53" s="37">
        <v>1.972610250368936E-2</v>
      </c>
      <c r="H53" s="37">
        <v>2.3846872349572441E-3</v>
      </c>
      <c r="I53" s="37">
        <v>1.8554791963777E-2</v>
      </c>
    </row>
    <row r="54" spans="2:9" x14ac:dyDescent="0.25">
      <c r="B54" s="3" t="s">
        <v>36</v>
      </c>
      <c r="C54" s="37">
        <v>0.17741268053966169</v>
      </c>
      <c r="D54" s="37">
        <v>0.1247390694205754</v>
      </c>
      <c r="E54" s="37">
        <v>0.1163026004360604</v>
      </c>
      <c r="F54" s="37">
        <v>0.16102028455468739</v>
      </c>
      <c r="G54" s="37">
        <v>0.12263082721836251</v>
      </c>
      <c r="H54" s="37">
        <v>7.8303975769437428E-2</v>
      </c>
      <c r="I54" s="37">
        <v>0.20039071481198201</v>
      </c>
    </row>
    <row r="55" spans="2:9" x14ac:dyDescent="0.25">
      <c r="B55" s="3" t="s">
        <v>37</v>
      </c>
      <c r="C55" s="37">
        <v>0.45195506187070089</v>
      </c>
      <c r="D55" s="37">
        <v>0.65513267607668002</v>
      </c>
      <c r="E55" s="37">
        <v>0.54223352435506422</v>
      </c>
      <c r="F55" s="37">
        <v>0.81521680095728388</v>
      </c>
      <c r="G55" s="37">
        <v>0.28895458134638558</v>
      </c>
      <c r="H55" s="37">
        <v>0.21855519559066611</v>
      </c>
      <c r="I55" s="37">
        <v>0.49284934448915502</v>
      </c>
    </row>
    <row r="56" spans="2:9" x14ac:dyDescent="0.25">
      <c r="B56" s="2" t="s">
        <v>178</v>
      </c>
      <c r="C56" s="36">
        <f t="shared" ref="C56" si="22">SUM(C57:C59)</f>
        <v>47.74949542186112</v>
      </c>
      <c r="D56" s="36">
        <f t="shared" ref="D56:I56" si="23">SUM(D57:D59)</f>
        <v>48.592273266978992</v>
      </c>
      <c r="E56" s="36">
        <f t="shared" si="23"/>
        <v>59.220659521236321</v>
      </c>
      <c r="F56" s="36">
        <f t="shared" si="23"/>
        <v>44.719343549942202</v>
      </c>
      <c r="G56" s="36">
        <f t="shared" si="23"/>
        <v>95.708316109352296</v>
      </c>
      <c r="H56" s="36">
        <f t="shared" si="23"/>
        <v>103.42366421595537</v>
      </c>
      <c r="I56" s="36">
        <f t="shared" si="23"/>
        <v>97.091725048824117</v>
      </c>
    </row>
    <row r="57" spans="2:9" x14ac:dyDescent="0.25">
      <c r="B57" s="3" t="s">
        <v>43</v>
      </c>
      <c r="C57" s="37">
        <v>14.27809661033506</v>
      </c>
      <c r="D57" s="37">
        <v>14.691535349442161</v>
      </c>
      <c r="E57" s="37">
        <v>18.949976644868549</v>
      </c>
      <c r="F57" s="37">
        <v>13.149037235502041</v>
      </c>
      <c r="G57" s="37">
        <v>28.181556894177</v>
      </c>
      <c r="H57" s="37">
        <v>29.48596844356225</v>
      </c>
      <c r="I57" s="37">
        <v>29.138239668093441</v>
      </c>
    </row>
    <row r="58" spans="2:9" x14ac:dyDescent="0.25">
      <c r="B58" s="3" t="s">
        <v>44</v>
      </c>
      <c r="C58" s="37">
        <v>28.612952539416469</v>
      </c>
      <c r="D58" s="37">
        <v>28.83606448272209</v>
      </c>
      <c r="E58" s="37">
        <v>32.098734256336527</v>
      </c>
      <c r="F58" s="37">
        <v>27.325597790777209</v>
      </c>
      <c r="G58" s="37">
        <v>41.049018944893753</v>
      </c>
      <c r="H58" s="37">
        <v>42.564084699546918</v>
      </c>
      <c r="I58" s="37">
        <v>41.89689666431704</v>
      </c>
    </row>
    <row r="59" spans="2:9" x14ac:dyDescent="0.25">
      <c r="B59" s="3" t="s">
        <v>45</v>
      </c>
      <c r="C59" s="37">
        <v>4.8584462721095871</v>
      </c>
      <c r="D59" s="37">
        <v>5.064673434814746</v>
      </c>
      <c r="E59" s="37">
        <v>8.1719486200312446</v>
      </c>
      <c r="F59" s="37">
        <v>4.2447085236629514</v>
      </c>
      <c r="G59" s="37">
        <v>26.477740270281551</v>
      </c>
      <c r="H59" s="37">
        <v>31.373611072846209</v>
      </c>
      <c r="I59" s="37">
        <v>26.05658871641365</v>
      </c>
    </row>
    <row r="60" spans="2:9" x14ac:dyDescent="0.25">
      <c r="B60" s="2" t="s">
        <v>46</v>
      </c>
      <c r="C60" s="34">
        <f t="shared" ref="C60" si="24">SUM(C61:C61)</f>
        <v>424555</v>
      </c>
      <c r="D60" s="34">
        <f t="shared" ref="D60:I60" si="25">SUM(D61:D61)</f>
        <v>476079</v>
      </c>
      <c r="E60" s="34">
        <f t="shared" si="25"/>
        <v>822988</v>
      </c>
      <c r="F60" s="34">
        <f t="shared" si="25"/>
        <v>519699</v>
      </c>
      <c r="G60" s="34">
        <f t="shared" si="25"/>
        <v>1445247</v>
      </c>
      <c r="H60" s="34">
        <f t="shared" si="25"/>
        <v>2134547</v>
      </c>
      <c r="I60" s="34">
        <f t="shared" si="25"/>
        <v>2279901</v>
      </c>
    </row>
    <row r="61" spans="2:9" x14ac:dyDescent="0.25">
      <c r="B61" s="3" t="s">
        <v>19</v>
      </c>
      <c r="C61" s="35">
        <v>424555</v>
      </c>
      <c r="D61" s="35">
        <v>476079</v>
      </c>
      <c r="E61" s="35">
        <v>822988</v>
      </c>
      <c r="F61" s="35">
        <v>519699</v>
      </c>
      <c r="G61" s="35">
        <v>1445247</v>
      </c>
      <c r="H61" s="35">
        <v>2134547</v>
      </c>
      <c r="I61" s="35">
        <v>2279901</v>
      </c>
    </row>
    <row r="62" spans="2:9" x14ac:dyDescent="0.25">
      <c r="B62" s="2" t="s">
        <v>179</v>
      </c>
      <c r="C62" s="36">
        <f t="shared" ref="C62" si="26">SUM(C63:C65)</f>
        <v>0.18096946725607604</v>
      </c>
      <c r="D62" s="36">
        <f t="shared" ref="D62:I62" si="27">SUM(D63:D65)</f>
        <v>0.1844422354058135</v>
      </c>
      <c r="E62" s="36">
        <f t="shared" si="27"/>
        <v>0.22658842835530868</v>
      </c>
      <c r="F62" s="36">
        <f t="shared" si="27"/>
        <v>0.16910035565930828</v>
      </c>
      <c r="G62" s="36">
        <f t="shared" si="27"/>
        <v>0.36197753190151838</v>
      </c>
      <c r="H62" s="36">
        <f t="shared" si="27"/>
        <v>0.38948777480600288</v>
      </c>
      <c r="I62" s="36">
        <f t="shared" si="27"/>
        <v>0.36815796595595462</v>
      </c>
    </row>
    <row r="63" spans="2:9" x14ac:dyDescent="0.25">
      <c r="B63" s="3" t="s">
        <v>43</v>
      </c>
      <c r="C63" s="37">
        <v>7.139048305167528E-2</v>
      </c>
      <c r="D63" s="37">
        <v>7.3457676747210779E-2</v>
      </c>
      <c r="E63" s="37">
        <v>9.4749883224342704E-2</v>
      </c>
      <c r="F63" s="37">
        <v>6.5745186177510198E-2</v>
      </c>
      <c r="G63" s="37">
        <v>0.14090778447088501</v>
      </c>
      <c r="H63" s="37">
        <v>0.14742984221781119</v>
      </c>
      <c r="I63" s="37">
        <v>0.1456911983404672</v>
      </c>
    </row>
    <row r="64" spans="2:9" x14ac:dyDescent="0.25">
      <c r="B64" s="3" t="s">
        <v>44</v>
      </c>
      <c r="C64" s="37">
        <v>9.367335652785154E-2</v>
      </c>
      <c r="D64" s="37">
        <v>9.4403782532721109E-2</v>
      </c>
      <c r="E64" s="37">
        <v>0.1050851419106256</v>
      </c>
      <c r="F64" s="37">
        <v>8.9458802291234873E-2</v>
      </c>
      <c r="G64" s="37">
        <v>0.13438666916483069</v>
      </c>
      <c r="H64" s="37">
        <v>0.13934670586161191</v>
      </c>
      <c r="I64" s="37">
        <v>0.1371624593177046</v>
      </c>
    </row>
    <row r="65" spans="2:9" x14ac:dyDescent="0.25">
      <c r="B65" s="3" t="s">
        <v>45</v>
      </c>
      <c r="C65" s="37">
        <v>1.5905627676549239E-2</v>
      </c>
      <c r="D65" s="37">
        <v>1.6580776125881609E-2</v>
      </c>
      <c r="E65" s="37">
        <v>2.675340322034038E-2</v>
      </c>
      <c r="F65" s="37">
        <v>1.389636719056323E-2</v>
      </c>
      <c r="G65" s="37">
        <v>8.6683078265802682E-2</v>
      </c>
      <c r="H65" s="37">
        <v>0.1027112267265798</v>
      </c>
      <c r="I65" s="37">
        <v>8.5304308297782766E-2</v>
      </c>
    </row>
    <row r="66" spans="2:9" x14ac:dyDescent="0.25">
      <c r="B66" s="2" t="s">
        <v>47</v>
      </c>
      <c r="C66" s="36">
        <f t="shared" ref="C66" si="28">SUM(C67:C69)</f>
        <v>375.59175462142861</v>
      </c>
      <c r="D66" s="36">
        <f t="shared" ref="D66:I66" si="29">SUM(D67:D69)</f>
        <v>388.52192082428564</v>
      </c>
      <c r="E66" s="36">
        <f t="shared" si="29"/>
        <v>618.30969326999991</v>
      </c>
      <c r="F66" s="36">
        <f t="shared" si="29"/>
        <v>470.06891321714284</v>
      </c>
      <c r="G66" s="36">
        <f t="shared" si="29"/>
        <v>948.31461270428554</v>
      </c>
      <c r="H66" s="34">
        <f t="shared" si="29"/>
        <v>1424.3227870557139</v>
      </c>
      <c r="I66" s="34">
        <f t="shared" si="29"/>
        <v>1581.0538845742858</v>
      </c>
    </row>
    <row r="67" spans="2:9" x14ac:dyDescent="0.25">
      <c r="B67" s="3" t="s">
        <v>43</v>
      </c>
      <c r="C67" s="37">
        <v>27.128200799999991</v>
      </c>
      <c r="D67" s="37">
        <v>26.074707359999991</v>
      </c>
      <c r="E67" s="37">
        <v>39.530621519999997</v>
      </c>
      <c r="F67" s="37">
        <v>37.800915359999998</v>
      </c>
      <c r="G67" s="37">
        <v>59.099058239999977</v>
      </c>
      <c r="H67" s="35">
        <v>98.048735519999966</v>
      </c>
      <c r="I67" s="35">
        <v>115.68679536</v>
      </c>
    </row>
    <row r="68" spans="2:9" x14ac:dyDescent="0.25">
      <c r="B68" s="3" t="s">
        <v>44</v>
      </c>
      <c r="C68" s="37">
        <v>205.96200703571429</v>
      </c>
      <c r="D68" s="37">
        <v>215.094506</v>
      </c>
      <c r="E68" s="37">
        <v>342.96574714285708</v>
      </c>
      <c r="F68" s="37">
        <v>248.5902131428571</v>
      </c>
      <c r="G68" s="37">
        <v>578.40006282142838</v>
      </c>
      <c r="H68" s="35">
        <v>831.9309361785713</v>
      </c>
      <c r="I68" s="35">
        <v>998.34894814285724</v>
      </c>
    </row>
    <row r="69" spans="2:9" x14ac:dyDescent="0.25">
      <c r="B69" s="3" t="s">
        <v>45</v>
      </c>
      <c r="C69" s="37">
        <v>142.50154678571431</v>
      </c>
      <c r="D69" s="37">
        <v>147.35270746428569</v>
      </c>
      <c r="E69" s="37">
        <v>235.81332460714279</v>
      </c>
      <c r="F69" s="37">
        <v>183.67778471428571</v>
      </c>
      <c r="G69" s="37">
        <v>310.81549164285713</v>
      </c>
      <c r="H69" s="35">
        <v>494.34311535714261</v>
      </c>
      <c r="I69" s="35">
        <v>467.01814107142849</v>
      </c>
    </row>
    <row r="70" spans="2:9" x14ac:dyDescent="0.25">
      <c r="B70" s="2" t="s">
        <v>48</v>
      </c>
      <c r="C70" s="34">
        <v>140117545.5299997</v>
      </c>
      <c r="D70" s="34">
        <f t="shared" ref="D70:I70" si="30">SUM(D71:D72)</f>
        <v>156778104.03470013</v>
      </c>
      <c r="E70" s="34">
        <f t="shared" si="30"/>
        <v>188130381.75509989</v>
      </c>
      <c r="F70" s="34">
        <f t="shared" si="30"/>
        <v>214908271.30089957</v>
      </c>
      <c r="G70" s="34">
        <f t="shared" si="30"/>
        <v>181054531.1788002</v>
      </c>
      <c r="H70" s="34">
        <f t="shared" si="30"/>
        <v>217735234.78289938</v>
      </c>
      <c r="I70" s="34">
        <f t="shared" si="30"/>
        <v>354774975.7366997</v>
      </c>
    </row>
    <row r="71" spans="2:9" x14ac:dyDescent="0.25">
      <c r="B71" s="3" t="s">
        <v>49</v>
      </c>
      <c r="C71" s="35">
        <v>125766473.8332997</v>
      </c>
      <c r="D71" s="35">
        <v>142527363.61630011</v>
      </c>
      <c r="E71" s="35">
        <v>171323062.52799991</v>
      </c>
      <c r="F71" s="35">
        <v>197000840.7270996</v>
      </c>
      <c r="G71" s="35">
        <v>166793680.9759002</v>
      </c>
      <c r="H71" s="35">
        <v>201044209.2515994</v>
      </c>
      <c r="I71" s="35">
        <v>340429119.52899969</v>
      </c>
    </row>
    <row r="72" spans="2:9" x14ac:dyDescent="0.25">
      <c r="B72" s="3" t="s">
        <v>50</v>
      </c>
      <c r="C72" s="35">
        <v>14351071.696699999</v>
      </c>
      <c r="D72" s="35">
        <v>14250740.41840001</v>
      </c>
      <c r="E72" s="35">
        <v>16807319.22709997</v>
      </c>
      <c r="F72" s="35">
        <v>17907430.573799979</v>
      </c>
      <c r="G72" s="35">
        <v>14260850.202899979</v>
      </c>
      <c r="H72" s="35">
        <v>16691025.531299969</v>
      </c>
      <c r="I72" s="35">
        <v>14345856.20770002</v>
      </c>
    </row>
  </sheetData>
  <pageMargins left="0.7" right="0.7" top="0.75" bottom="0.75" header="0.3" footer="0.3"/>
  <pageSetup orientation="portrait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1:G43"/>
  <sheetViews>
    <sheetView zoomScale="80" zoomScaleNormal="80" workbookViewId="0">
      <pane ySplit="1" topLeftCell="A2" activePane="bottomLeft" state="frozen"/>
      <selection activeCell="B203" sqref="B203"/>
      <selection pane="bottomLeft" activeCell="B43" sqref="B43"/>
    </sheetView>
  </sheetViews>
  <sheetFormatPr defaultColWidth="9" defaultRowHeight="15" x14ac:dyDescent="0.25"/>
  <cols>
    <col min="1" max="1" width="43.5703125" bestFit="1" customWidth="1"/>
    <col min="2" max="2" width="52.85546875" bestFit="1" customWidth="1"/>
    <col min="3" max="3" width="39.85546875" customWidth="1"/>
    <col min="4" max="7" width="14.28515625" customWidth="1"/>
  </cols>
  <sheetData>
    <row r="1" spans="1:7" ht="22.5" customHeight="1" x14ac:dyDescent="0.25">
      <c r="A1" s="22" t="s">
        <v>118</v>
      </c>
      <c r="B1" s="22" t="s">
        <v>119</v>
      </c>
      <c r="C1" s="22" t="s">
        <v>120</v>
      </c>
      <c r="D1" s="22" t="s">
        <v>149</v>
      </c>
      <c r="E1" s="22" t="s">
        <v>138</v>
      </c>
      <c r="F1" s="22" t="s">
        <v>137</v>
      </c>
      <c r="G1" s="22" t="s">
        <v>139</v>
      </c>
    </row>
    <row r="2" spans="1:7" x14ac:dyDescent="0.25">
      <c r="A2" s="1" t="s">
        <v>125</v>
      </c>
      <c r="B2" s="2" t="s">
        <v>0</v>
      </c>
      <c r="C2" s="3"/>
      <c r="D2" s="12">
        <f>'valuations-input'!C$10</f>
        <v>13.487319112775271</v>
      </c>
      <c r="E2" s="12">
        <f>'valuations-input'!D$10</f>
        <v>18.950091133217228</v>
      </c>
      <c r="F2" s="12">
        <f>'valuations-input'!E$10</f>
        <v>12.818400825803572</v>
      </c>
      <c r="G2" s="12">
        <f>'valuations-input'!F$10</f>
        <v>18.604616631503049</v>
      </c>
    </row>
    <row r="3" spans="1:7" x14ac:dyDescent="0.25">
      <c r="A3" s="1" t="s">
        <v>125</v>
      </c>
      <c r="B3" s="2" t="s">
        <v>5</v>
      </c>
      <c r="C3" s="3"/>
      <c r="D3" s="12">
        <f>'valuations-input'!C$10</f>
        <v>13.487319112775271</v>
      </c>
      <c r="E3" s="12">
        <f>'valuations-input'!D$10</f>
        <v>18.950091133217228</v>
      </c>
      <c r="F3" s="12">
        <f>'valuations-input'!E$10</f>
        <v>12.818400825803572</v>
      </c>
      <c r="G3" s="12">
        <f>'valuations-input'!F$10</f>
        <v>18.604616631503049</v>
      </c>
    </row>
    <row r="4" spans="1:7" x14ac:dyDescent="0.25">
      <c r="A4" s="1" t="s">
        <v>126</v>
      </c>
      <c r="B4" s="2" t="s">
        <v>0</v>
      </c>
      <c r="D4" s="12">
        <f>'valuations-input'!C$10</f>
        <v>13.487319112775271</v>
      </c>
      <c r="E4" s="12">
        <f>'valuations-input'!D$10</f>
        <v>18.950091133217228</v>
      </c>
      <c r="F4" s="12">
        <f>'valuations-input'!E$10</f>
        <v>12.818400825803572</v>
      </c>
      <c r="G4" s="12">
        <f>'valuations-input'!F$10</f>
        <v>18.604616631503049</v>
      </c>
    </row>
    <row r="5" spans="1:7" x14ac:dyDescent="0.25">
      <c r="A5" s="1" t="s">
        <v>126</v>
      </c>
      <c r="B5" s="2" t="s">
        <v>5</v>
      </c>
      <c r="C5" s="3"/>
      <c r="D5" s="12">
        <f>'valuations-input'!C$10</f>
        <v>13.487319112775271</v>
      </c>
      <c r="E5" s="12">
        <f>'valuations-input'!D$10</f>
        <v>18.950091133217228</v>
      </c>
      <c r="F5" s="12">
        <f>'valuations-input'!E$10</f>
        <v>12.818400825803572</v>
      </c>
      <c r="G5" s="12">
        <f>'valuations-input'!F$10</f>
        <v>18.604616631503049</v>
      </c>
    </row>
    <row r="6" spans="1:7" x14ac:dyDescent="0.25">
      <c r="A6" s="1" t="s">
        <v>127</v>
      </c>
      <c r="B6" s="2" t="s">
        <v>11</v>
      </c>
      <c r="C6" s="3" t="s">
        <v>12</v>
      </c>
      <c r="D6" s="12">
        <f>-'valuations-input'!C$11</f>
        <v>-34.208581109670149</v>
      </c>
      <c r="E6" s="12">
        <f>-'valuations-input'!D$11</f>
        <v>-48.064090731883908</v>
      </c>
      <c r="F6" s="12">
        <f>-'valuations-input'!E$11</f>
        <v>-32.511969256396931</v>
      </c>
      <c r="G6" s="12">
        <f>-'valuations-input'!F$11</f>
        <v>-47.187845985660168</v>
      </c>
    </row>
    <row r="7" spans="1:7" x14ac:dyDescent="0.25">
      <c r="A7" s="1" t="s">
        <v>127</v>
      </c>
      <c r="B7" s="2" t="s">
        <v>11</v>
      </c>
      <c r="C7" s="3" t="s">
        <v>13</v>
      </c>
      <c r="D7" s="12">
        <f>-'valuations-input'!$C$7</f>
        <v>-1.6161320754716981</v>
      </c>
      <c r="E7" s="12">
        <f>-'valuations-input'!$C$7</f>
        <v>-1.6161320754716981</v>
      </c>
      <c r="F7" s="12">
        <f>-'valuations-input'!$C$7</f>
        <v>-1.6161320754716981</v>
      </c>
      <c r="G7" s="12">
        <f>-'valuations-input'!$C$7</f>
        <v>-1.6161320754716981</v>
      </c>
    </row>
    <row r="8" spans="1:7" x14ac:dyDescent="0.25">
      <c r="A8" s="1" t="s">
        <v>127</v>
      </c>
      <c r="B8" s="2" t="s">
        <v>11</v>
      </c>
      <c r="C8" s="3" t="s">
        <v>14</v>
      </c>
      <c r="D8" s="12">
        <f>-'valuations-input'!$C$7</f>
        <v>-1.6161320754716981</v>
      </c>
      <c r="E8" s="12">
        <f>-'valuations-input'!$C$7</f>
        <v>-1.6161320754716981</v>
      </c>
      <c r="F8" s="12">
        <f>-'valuations-input'!$C$7</f>
        <v>-1.6161320754716981</v>
      </c>
      <c r="G8" s="12">
        <f>-'valuations-input'!$C$7</f>
        <v>-1.6161320754716981</v>
      </c>
    </row>
    <row r="9" spans="1:7" x14ac:dyDescent="0.25">
      <c r="A9" s="1" t="s">
        <v>127</v>
      </c>
      <c r="B9" s="2" t="s">
        <v>11</v>
      </c>
      <c r="C9" s="3" t="s">
        <v>15</v>
      </c>
      <c r="D9" s="12">
        <f>-'valuations-input'!$C$7</f>
        <v>-1.6161320754716981</v>
      </c>
      <c r="E9" s="12">
        <f>-'valuations-input'!$C$7</f>
        <v>-1.6161320754716981</v>
      </c>
      <c r="F9" s="12">
        <f>-'valuations-input'!$C$7</f>
        <v>-1.6161320754716981</v>
      </c>
      <c r="G9" s="12">
        <f>-'valuations-input'!$C$7</f>
        <v>-1.6161320754716981</v>
      </c>
    </row>
    <row r="10" spans="1:7" x14ac:dyDescent="0.25">
      <c r="A10" s="1" t="s">
        <v>127</v>
      </c>
      <c r="B10" s="2" t="s">
        <v>11</v>
      </c>
      <c r="C10" s="3" t="s">
        <v>16</v>
      </c>
      <c r="D10" s="12">
        <f>-'valuations-input'!C$10</f>
        <v>-13.487319112775271</v>
      </c>
      <c r="E10" s="12">
        <f>-'valuations-input'!D$10</f>
        <v>-18.950091133217228</v>
      </c>
      <c r="F10" s="12">
        <f>-'valuations-input'!E$10</f>
        <v>-12.818400825803572</v>
      </c>
      <c r="G10" s="12">
        <f>-'valuations-input'!F$10</f>
        <v>-18.604616631503049</v>
      </c>
    </row>
    <row r="11" spans="1:7" x14ac:dyDescent="0.25">
      <c r="A11" s="1" t="s">
        <v>127</v>
      </c>
      <c r="B11" s="2" t="s">
        <v>11</v>
      </c>
      <c r="C11" s="3" t="s">
        <v>17</v>
      </c>
      <c r="D11" s="12">
        <f>-'valuations-input'!C$10</f>
        <v>-13.487319112775271</v>
      </c>
      <c r="E11" s="12">
        <f>-'valuations-input'!D$10</f>
        <v>-18.950091133217228</v>
      </c>
      <c r="F11" s="12">
        <f>-'valuations-input'!E$10</f>
        <v>-12.818400825803572</v>
      </c>
      <c r="G11" s="12">
        <f>-'valuations-input'!F$10</f>
        <v>-18.604616631503049</v>
      </c>
    </row>
    <row r="12" spans="1:7" x14ac:dyDescent="0.25">
      <c r="A12" s="1" t="s">
        <v>127</v>
      </c>
      <c r="B12" s="2" t="s">
        <v>128</v>
      </c>
      <c r="C12" s="3" t="s">
        <v>6</v>
      </c>
      <c r="D12" s="12">
        <f>'valuations-input'!$C$7</f>
        <v>1.6161320754716981</v>
      </c>
      <c r="E12" s="12">
        <f>'valuations-input'!$C$7</f>
        <v>1.6161320754716981</v>
      </c>
      <c r="F12" s="12">
        <f>'valuations-input'!$C$7</f>
        <v>1.6161320754716981</v>
      </c>
      <c r="G12" s="12">
        <f>'valuations-input'!$C$7</f>
        <v>1.6161320754716981</v>
      </c>
    </row>
    <row r="13" spans="1:7" x14ac:dyDescent="0.25">
      <c r="A13" s="1" t="s">
        <v>127</v>
      </c>
      <c r="B13" s="2" t="s">
        <v>128</v>
      </c>
      <c r="C13" s="3" t="s">
        <v>7</v>
      </c>
      <c r="D13" s="12">
        <f>'valuations-input'!$C$7</f>
        <v>1.6161320754716981</v>
      </c>
      <c r="E13" s="12">
        <f>'valuations-input'!$C$7</f>
        <v>1.6161320754716981</v>
      </c>
      <c r="F13" s="12">
        <f>'valuations-input'!$C$7</f>
        <v>1.6161320754716981</v>
      </c>
      <c r="G13" s="12">
        <f>'valuations-input'!$C$7</f>
        <v>1.6161320754716981</v>
      </c>
    </row>
    <row r="14" spans="1:7" x14ac:dyDescent="0.25">
      <c r="A14" s="1" t="s">
        <v>127</v>
      </c>
      <c r="B14" s="2" t="s">
        <v>128</v>
      </c>
      <c r="C14" s="3" t="s">
        <v>8</v>
      </c>
      <c r="D14" s="12">
        <f>'valuations-input'!$C$7</f>
        <v>1.6161320754716981</v>
      </c>
      <c r="E14" s="12">
        <f>'valuations-input'!$C$7</f>
        <v>1.6161320754716981</v>
      </c>
      <c r="F14" s="12">
        <f>'valuations-input'!$C$7</f>
        <v>1.6161320754716981</v>
      </c>
      <c r="G14" s="12">
        <f>'valuations-input'!$C$7</f>
        <v>1.6161320754716981</v>
      </c>
    </row>
    <row r="15" spans="1:7" x14ac:dyDescent="0.25">
      <c r="A15" s="1" t="s">
        <v>132</v>
      </c>
      <c r="B15" s="2" t="s">
        <v>129</v>
      </c>
      <c r="C15" s="3" t="s">
        <v>9</v>
      </c>
      <c r="D15" s="12">
        <f>-'valuations-input'!C$12</f>
        <v>-10.789855290220217</v>
      </c>
      <c r="E15" s="12">
        <f>-'valuations-input'!D$12</f>
        <v>-15.160072906573783</v>
      </c>
      <c r="F15" s="12">
        <f>-'valuations-input'!E$12</f>
        <v>-10.254720660642858</v>
      </c>
      <c r="G15" s="12">
        <f>-'valuations-input'!F$12</f>
        <v>-14.88369330520244</v>
      </c>
    </row>
    <row r="16" spans="1:7" x14ac:dyDescent="0.25">
      <c r="A16" s="1" t="s">
        <v>132</v>
      </c>
      <c r="B16" s="2" t="s">
        <v>129</v>
      </c>
      <c r="C16" s="3" t="s">
        <v>10</v>
      </c>
      <c r="D16" s="12">
        <f>-'valuations-input'!C$13</f>
        <v>-51.312871664505224</v>
      </c>
      <c r="E16" s="12">
        <f>-'valuations-input'!D$13</f>
        <v>-72.096136097825863</v>
      </c>
      <c r="F16" s="12">
        <f>-'valuations-input'!E$13</f>
        <v>-48.767953884595393</v>
      </c>
      <c r="G16" s="12">
        <f>-'valuations-input'!F$13</f>
        <v>-70.781768978490248</v>
      </c>
    </row>
    <row r="17" spans="1:7" x14ac:dyDescent="0.25">
      <c r="A17" s="1" t="s">
        <v>132</v>
      </c>
      <c r="B17" s="2" t="s">
        <v>200</v>
      </c>
      <c r="C17" s="3"/>
      <c r="D17" s="12">
        <f>-'valuations-input'!C$10</f>
        <v>-13.487319112775271</v>
      </c>
      <c r="E17" s="12">
        <f>-'valuations-input'!D$10</f>
        <v>-18.950091133217228</v>
      </c>
      <c r="F17" s="12">
        <f>-'valuations-input'!E$10</f>
        <v>-12.818400825803572</v>
      </c>
      <c r="G17" s="12">
        <f>-'valuations-input'!F$10</f>
        <v>-18.604616631503049</v>
      </c>
    </row>
    <row r="18" spans="1:7" x14ac:dyDescent="0.25">
      <c r="A18" s="1" t="s">
        <v>132</v>
      </c>
      <c r="B18" s="2" t="s">
        <v>236</v>
      </c>
      <c r="C18" s="3"/>
      <c r="D18" s="12">
        <f>-'valuations-input'!$C$15</f>
        <v>-5218</v>
      </c>
      <c r="E18" s="12">
        <f>-'valuations-input'!$C$15</f>
        <v>-5218</v>
      </c>
      <c r="F18" s="12">
        <f>-'valuations-input'!$C$15</f>
        <v>-5218</v>
      </c>
      <c r="G18" s="12">
        <f>-'valuations-input'!$C$15</f>
        <v>-5218</v>
      </c>
    </row>
    <row r="19" spans="1:7" x14ac:dyDescent="0.25">
      <c r="A19" s="1" t="s">
        <v>133</v>
      </c>
      <c r="B19" s="2" t="s">
        <v>28</v>
      </c>
      <c r="C19" s="3"/>
      <c r="D19" s="12">
        <f>-'valuations-input'!$C$19</f>
        <v>-128.50499737348974</v>
      </c>
      <c r="E19" s="12">
        <f>-'valuations-input'!$C$19</f>
        <v>-128.50499737348974</v>
      </c>
      <c r="F19" s="12">
        <f>-'valuations-input'!$C$19</f>
        <v>-128.50499737348974</v>
      </c>
      <c r="G19" s="12">
        <f>-'valuations-input'!$C$19</f>
        <v>-128.50499737348974</v>
      </c>
    </row>
    <row r="20" spans="1:7" x14ac:dyDescent="0.25">
      <c r="A20" s="1" t="s">
        <v>133</v>
      </c>
      <c r="B20" s="2" t="s">
        <v>156</v>
      </c>
      <c r="C20" s="3" t="s">
        <v>121</v>
      </c>
      <c r="D20">
        <f>-'valuations-input'!$C$20</f>
        <v>-37342.940308177196</v>
      </c>
      <c r="E20">
        <f>-'valuations-input'!$C$20</f>
        <v>-37342.940308177196</v>
      </c>
      <c r="F20">
        <f>-'valuations-input'!$C$20</f>
        <v>-37342.940308177196</v>
      </c>
      <c r="G20">
        <f>-'valuations-input'!$C$20</f>
        <v>-37342.940308177196</v>
      </c>
    </row>
    <row r="21" spans="1:7" x14ac:dyDescent="0.25">
      <c r="A21" s="1" t="s">
        <v>133</v>
      </c>
      <c r="B21" s="2" t="s">
        <v>156</v>
      </c>
      <c r="C21" s="3" t="s">
        <v>122</v>
      </c>
      <c r="D21">
        <f>-'valuations-input'!$C$21</f>
        <v>-5829.6394046576779</v>
      </c>
      <c r="E21">
        <f>-'valuations-input'!$C$21</f>
        <v>-5829.6394046576779</v>
      </c>
      <c r="F21">
        <f>-'valuations-input'!$C$21</f>
        <v>-5829.6394046576779</v>
      </c>
      <c r="G21">
        <f>-'valuations-input'!$C$21</f>
        <v>-5829.6394046576779</v>
      </c>
    </row>
    <row r="22" spans="1:7" x14ac:dyDescent="0.25">
      <c r="A22" s="1" t="s">
        <v>133</v>
      </c>
      <c r="B22" s="2" t="s">
        <v>156</v>
      </c>
      <c r="C22" s="3" t="s">
        <v>148</v>
      </c>
      <c r="D22">
        <f>-'valuations-input'!$C$22</f>
        <v>-5213.6313220101556</v>
      </c>
      <c r="E22">
        <f>-'valuations-input'!$C$22</f>
        <v>-5213.6313220101556</v>
      </c>
      <c r="F22">
        <f>-'valuations-input'!$C$22</f>
        <v>-5213.6313220101556</v>
      </c>
      <c r="G22">
        <f>-'valuations-input'!$C$22</f>
        <v>-5213.6313220101556</v>
      </c>
    </row>
    <row r="23" spans="1:7" x14ac:dyDescent="0.25">
      <c r="A23" s="1" t="s">
        <v>133</v>
      </c>
      <c r="B23" s="2" t="s">
        <v>156</v>
      </c>
      <c r="C23" s="3" t="s">
        <v>124</v>
      </c>
      <c r="D23">
        <f>-'valuations-input'!$C$23</f>
        <v>-1603.2528243740148</v>
      </c>
      <c r="E23">
        <f>-'valuations-input'!$C$23</f>
        <v>-1603.2528243740148</v>
      </c>
      <c r="F23">
        <f>-'valuations-input'!$C$23</f>
        <v>-1603.2528243740148</v>
      </c>
      <c r="G23">
        <f>-'valuations-input'!$C$23</f>
        <v>-1603.2528243740148</v>
      </c>
    </row>
    <row r="24" spans="1:7" x14ac:dyDescent="0.25">
      <c r="A24" s="1" t="s">
        <v>134</v>
      </c>
      <c r="B24" s="2" t="s">
        <v>38</v>
      </c>
      <c r="C24" s="3"/>
      <c r="D24" s="12">
        <f>-'valuations-input'!$C$33</f>
        <v>-10496873.216592077</v>
      </c>
      <c r="E24" s="12">
        <f>-'valuations-input'!$C$33</f>
        <v>-10496873.216592077</v>
      </c>
      <c r="F24" s="12">
        <f>-'valuations-input'!$C$33</f>
        <v>-10496873.216592077</v>
      </c>
      <c r="G24" s="12">
        <f>-'valuations-input'!$C$33</f>
        <v>-10496873.216592077</v>
      </c>
    </row>
    <row r="25" spans="1:7" x14ac:dyDescent="0.25">
      <c r="A25" s="1" t="s">
        <v>134</v>
      </c>
      <c r="B25" s="2" t="s">
        <v>40</v>
      </c>
      <c r="C25" s="3"/>
      <c r="D25" s="12">
        <f>-'valuations-input'!$C$34</f>
        <v>-113715.19696294244</v>
      </c>
      <c r="E25" s="12">
        <f>-'valuations-input'!$C$34</f>
        <v>-113715.19696294244</v>
      </c>
      <c r="F25" s="12">
        <f>-'valuations-input'!$C$34</f>
        <v>-113715.19696294244</v>
      </c>
      <c r="G25" s="12">
        <f>-'valuations-input'!$C$34</f>
        <v>-113715.19696294244</v>
      </c>
    </row>
    <row r="26" spans="1:7" x14ac:dyDescent="0.25">
      <c r="A26" s="1" t="s">
        <v>134</v>
      </c>
      <c r="B26" s="2" t="s">
        <v>41</v>
      </c>
      <c r="C26" s="3"/>
      <c r="D26" s="12">
        <f>-'valuations-input'!$C$35</f>
        <v>-3499.2114760987565</v>
      </c>
      <c r="E26" s="12">
        <f>-'valuations-input'!$C$35</f>
        <v>-3499.2114760987565</v>
      </c>
      <c r="F26" s="12">
        <f>-'valuations-input'!$C$35</f>
        <v>-3499.2114760987565</v>
      </c>
      <c r="G26" s="12">
        <f>-'valuations-input'!$C$35</f>
        <v>-3499.2114760987565</v>
      </c>
    </row>
    <row r="27" spans="1:7" x14ac:dyDescent="0.25">
      <c r="A27" s="1" t="s">
        <v>134</v>
      </c>
      <c r="B27" s="2" t="s">
        <v>115</v>
      </c>
      <c r="C27" s="3" t="s">
        <v>116</v>
      </c>
      <c r="D27" s="12">
        <f>-'valuations-input'!$C$33</f>
        <v>-10496873.216592077</v>
      </c>
      <c r="E27" s="12">
        <f>-'valuations-input'!$C$33</f>
        <v>-10496873.216592077</v>
      </c>
      <c r="F27" s="12">
        <f>-'valuations-input'!$C$33</f>
        <v>-10496873.216592077</v>
      </c>
      <c r="G27" s="12">
        <f>-'valuations-input'!$C$33</f>
        <v>-10496873.216592077</v>
      </c>
    </row>
    <row r="28" spans="1:7" x14ac:dyDescent="0.25">
      <c r="A28" s="1" t="s">
        <v>134</v>
      </c>
      <c r="B28" s="2" t="s">
        <v>115</v>
      </c>
      <c r="C28" s="3" t="s">
        <v>117</v>
      </c>
      <c r="D28" s="12">
        <f>-'valuations-input'!$C$34</f>
        <v>-113715.19696294244</v>
      </c>
      <c r="E28" s="12">
        <f>-'valuations-input'!$C$34</f>
        <v>-113715.19696294244</v>
      </c>
      <c r="F28" s="12">
        <f>-'valuations-input'!$C$34</f>
        <v>-113715.19696294244</v>
      </c>
      <c r="G28" s="12">
        <f>-'valuations-input'!$C$34</f>
        <v>-113715.19696294244</v>
      </c>
    </row>
    <row r="29" spans="1:7" x14ac:dyDescent="0.25">
      <c r="A29" s="1" t="s">
        <v>135</v>
      </c>
      <c r="B29" s="2" t="s">
        <v>23</v>
      </c>
      <c r="C29" s="3" t="s">
        <v>24</v>
      </c>
      <c r="D29" s="12">
        <f>-'valuations-input'!$C$25</f>
        <v>-693265.66356923722</v>
      </c>
      <c r="E29" s="12">
        <f>-'valuations-input'!$C$25</f>
        <v>-693265.66356923722</v>
      </c>
      <c r="F29" s="12">
        <f>-'valuations-input'!$C$25</f>
        <v>-693265.66356923722</v>
      </c>
      <c r="G29" s="12">
        <f>-'valuations-input'!$C$25</f>
        <v>-693265.66356923722</v>
      </c>
    </row>
    <row r="30" spans="1:7" x14ac:dyDescent="0.25">
      <c r="A30" s="1" t="s">
        <v>135</v>
      </c>
      <c r="B30" s="2" t="s">
        <v>23</v>
      </c>
      <c r="C30" s="3" t="s">
        <v>25</v>
      </c>
      <c r="D30" s="12">
        <f>-'valuations-input'!$C$24</f>
        <v>-698480.05430525239</v>
      </c>
      <c r="E30" s="12">
        <f>-'valuations-input'!$C$24</f>
        <v>-698480.05430525239</v>
      </c>
      <c r="F30" s="12">
        <f>-'valuations-input'!$C$24</f>
        <v>-698480.05430525239</v>
      </c>
      <c r="G30" s="12">
        <f>-'valuations-input'!$C$24</f>
        <v>-698480.05430525239</v>
      </c>
    </row>
    <row r="31" spans="1:7" x14ac:dyDescent="0.25">
      <c r="A31" s="1" t="s">
        <v>135</v>
      </c>
      <c r="B31" s="2" t="s">
        <v>23</v>
      </c>
      <c r="C31" s="3" t="s">
        <v>26</v>
      </c>
      <c r="D31" s="12">
        <f>-'valuations-input'!$C$25</f>
        <v>-693265.66356923722</v>
      </c>
      <c r="E31" s="12">
        <f>-'valuations-input'!$C$25</f>
        <v>-693265.66356923722</v>
      </c>
      <c r="F31" s="12">
        <f>-'valuations-input'!$C$25</f>
        <v>-693265.66356923722</v>
      </c>
      <c r="G31" s="12">
        <f>-'valuations-input'!$C$25</f>
        <v>-693265.66356923722</v>
      </c>
    </row>
    <row r="32" spans="1:7" x14ac:dyDescent="0.25">
      <c r="A32" s="1" t="s">
        <v>135</v>
      </c>
      <c r="B32" s="2" t="s">
        <v>23</v>
      </c>
      <c r="C32" s="3" t="s">
        <v>27</v>
      </c>
      <c r="D32" s="12">
        <f>-'valuations-input'!$C$25</f>
        <v>-693265.66356923722</v>
      </c>
      <c r="E32" s="12">
        <f>-'valuations-input'!$C$25</f>
        <v>-693265.66356923722</v>
      </c>
      <c r="F32" s="12">
        <f>-'valuations-input'!$C$25</f>
        <v>-693265.66356923722</v>
      </c>
      <c r="G32" s="12">
        <f>-'valuations-input'!$C$25</f>
        <v>-693265.66356923722</v>
      </c>
    </row>
    <row r="33" spans="1:7" x14ac:dyDescent="0.25">
      <c r="A33" s="1" t="s">
        <v>135</v>
      </c>
      <c r="B33" s="2" t="s">
        <v>131</v>
      </c>
      <c r="C33" s="3" t="s">
        <v>31</v>
      </c>
      <c r="D33" s="12">
        <f>-'valuations-input'!$C$26</f>
        <v>-7449.1296228786232</v>
      </c>
      <c r="E33" s="12">
        <f>-'valuations-input'!$C$26</f>
        <v>-7449.1296228786232</v>
      </c>
      <c r="F33" s="12">
        <f>-'valuations-input'!$C$26</f>
        <v>-7449.1296228786232</v>
      </c>
      <c r="G33" s="12">
        <f>-'valuations-input'!$C$26</f>
        <v>-7449.1296228786232</v>
      </c>
    </row>
    <row r="34" spans="1:7" x14ac:dyDescent="0.25">
      <c r="A34" s="1" t="s">
        <v>135</v>
      </c>
      <c r="B34" s="2" t="s">
        <v>131</v>
      </c>
      <c r="C34" s="3" t="s">
        <v>32</v>
      </c>
      <c r="D34" s="12">
        <f>-'valuations-input'!$C$27</f>
        <v>-4966.0864152524155</v>
      </c>
      <c r="E34" s="12">
        <f>-'valuations-input'!$C$27</f>
        <v>-4966.0864152524155</v>
      </c>
      <c r="F34" s="12">
        <f>-'valuations-input'!$C$27</f>
        <v>-4966.0864152524155</v>
      </c>
      <c r="G34" s="12">
        <f>-'valuations-input'!$C$27</f>
        <v>-4966.0864152524155</v>
      </c>
    </row>
    <row r="35" spans="1:7" x14ac:dyDescent="0.25">
      <c r="A35" s="1" t="s">
        <v>135</v>
      </c>
      <c r="B35" s="2" t="s">
        <v>131</v>
      </c>
      <c r="C35" s="3" t="s">
        <v>33</v>
      </c>
      <c r="D35" s="12">
        <f>-'valuations-input'!$C$28</f>
        <v>-15643.172208045109</v>
      </c>
      <c r="E35" s="12">
        <f>-'valuations-input'!$C$28</f>
        <v>-15643.172208045109</v>
      </c>
      <c r="F35" s="12">
        <f>-'valuations-input'!$C$28</f>
        <v>-15643.172208045109</v>
      </c>
      <c r="G35" s="12">
        <f>-'valuations-input'!$C$28</f>
        <v>-15643.172208045109</v>
      </c>
    </row>
    <row r="36" spans="1:7" x14ac:dyDescent="0.25">
      <c r="A36" s="1" t="s">
        <v>135</v>
      </c>
      <c r="B36" s="2" t="s">
        <v>131</v>
      </c>
      <c r="C36" s="3" t="s">
        <v>34</v>
      </c>
      <c r="D36" s="12">
        <f>-'valuations-input'!$C$29</f>
        <v>-44322.321256127812</v>
      </c>
      <c r="E36" s="12">
        <f>-'valuations-input'!$C$29</f>
        <v>-44322.321256127812</v>
      </c>
      <c r="F36" s="12">
        <f>-'valuations-input'!$C$29</f>
        <v>-44322.321256127812</v>
      </c>
      <c r="G36" s="12">
        <f>-'valuations-input'!$C$29</f>
        <v>-44322.321256127812</v>
      </c>
    </row>
    <row r="37" spans="1:7" x14ac:dyDescent="0.25">
      <c r="A37" s="1" t="s">
        <v>135</v>
      </c>
      <c r="B37" s="2" t="s">
        <v>131</v>
      </c>
      <c r="C37" s="3" t="s">
        <v>35</v>
      </c>
      <c r="D37" s="12">
        <f>-'valuations-input'!$C$30</f>
        <v>-5835.1515379215889</v>
      </c>
      <c r="E37" s="12">
        <f>-'valuations-input'!$C$30</f>
        <v>-5835.1515379215889</v>
      </c>
      <c r="F37" s="12">
        <f>-'valuations-input'!$C$30</f>
        <v>-5835.1515379215889</v>
      </c>
      <c r="G37" s="12">
        <f>-'valuations-input'!$C$30</f>
        <v>-5835.1515379215889</v>
      </c>
    </row>
    <row r="38" spans="1:7" x14ac:dyDescent="0.25">
      <c r="A38" s="1" t="s">
        <v>135</v>
      </c>
      <c r="B38" s="2" t="s">
        <v>131</v>
      </c>
      <c r="C38" s="3" t="s">
        <v>36</v>
      </c>
      <c r="D38" s="12">
        <f>-'valuations-input'!$C$31</f>
        <v>-4221.1734529645528</v>
      </c>
      <c r="E38" s="12">
        <f>-'valuations-input'!$C$31</f>
        <v>-4221.1734529645528</v>
      </c>
      <c r="F38" s="12">
        <f>-'valuations-input'!$C$31</f>
        <v>-4221.1734529645528</v>
      </c>
      <c r="G38" s="12">
        <f>-'valuations-input'!$C$31</f>
        <v>-4221.1734529645528</v>
      </c>
    </row>
    <row r="39" spans="1:7" x14ac:dyDescent="0.25">
      <c r="A39" s="1" t="s">
        <v>135</v>
      </c>
      <c r="B39" s="2" t="s">
        <v>131</v>
      </c>
      <c r="C39" s="3" t="s">
        <v>37</v>
      </c>
      <c r="D39" s="12">
        <f>-'valuations-input'!$C$32</f>
        <v>-23216.453991305043</v>
      </c>
      <c r="E39" s="12">
        <f>-'valuations-input'!$C$32</f>
        <v>-23216.453991305043</v>
      </c>
      <c r="F39" s="12">
        <f>-'valuations-input'!$C$32</f>
        <v>-23216.453991305043</v>
      </c>
      <c r="G39" s="12">
        <f>-'valuations-input'!$C$32</f>
        <v>-23216.453991305043</v>
      </c>
    </row>
    <row r="40" spans="1:7" x14ac:dyDescent="0.25">
      <c r="A40" s="1" t="s">
        <v>135</v>
      </c>
      <c r="B40" s="2" t="s">
        <v>46</v>
      </c>
      <c r="D40" s="12">
        <f>'valuations-input'!$C$36</f>
        <v>1420.6941376291365</v>
      </c>
      <c r="E40" s="12">
        <f>'valuations-input'!$C$36</f>
        <v>1420.6941376291365</v>
      </c>
      <c r="F40" s="12">
        <f>'valuations-input'!$C$36</f>
        <v>1420.6941376291365</v>
      </c>
      <c r="G40" s="12">
        <f>'valuations-input'!$C$36</f>
        <v>1420.6941376291365</v>
      </c>
    </row>
    <row r="41" spans="1:7" x14ac:dyDescent="0.25">
      <c r="A41" s="1" t="s">
        <v>135</v>
      </c>
      <c r="B41" s="2" t="s">
        <v>47</v>
      </c>
      <c r="D41" s="12">
        <f>'valuations-input'!$C$33</f>
        <v>10496873.216592077</v>
      </c>
      <c r="E41" s="12">
        <f>'valuations-input'!$C$33</f>
        <v>10496873.216592077</v>
      </c>
      <c r="F41" s="12">
        <f>'valuations-input'!$C$33</f>
        <v>10496873.216592077</v>
      </c>
      <c r="G41" s="12">
        <f>'valuations-input'!$C$33</f>
        <v>10496873.216592077</v>
      </c>
    </row>
    <row r="42" spans="1:7" x14ac:dyDescent="0.25">
      <c r="A42" s="1" t="s">
        <v>135</v>
      </c>
      <c r="B42" s="2" t="s">
        <v>48</v>
      </c>
      <c r="C42" s="3" t="s">
        <v>49</v>
      </c>
      <c r="D42" s="12">
        <f>-'valuations-input'!$C$37</f>
        <v>-1.7337975836105757E-3</v>
      </c>
      <c r="E42" s="12">
        <f>-'valuations-input'!$C$37</f>
        <v>-1.7337975836105757E-3</v>
      </c>
      <c r="F42" s="12">
        <f>-'valuations-input'!$C$37</f>
        <v>-1.7337975836105757E-3</v>
      </c>
      <c r="G42" s="12">
        <f>-'valuations-input'!$C$37</f>
        <v>-1.7337975836105757E-3</v>
      </c>
    </row>
    <row r="43" spans="1:7" x14ac:dyDescent="0.25">
      <c r="A43" s="1" t="s">
        <v>135</v>
      </c>
      <c r="B43" s="2" t="s">
        <v>48</v>
      </c>
      <c r="C43" s="3" t="s">
        <v>50</v>
      </c>
      <c r="D43" s="12">
        <f>-'valuations-input'!$C$38</f>
        <v>-3.9775356329889683E-2</v>
      </c>
      <c r="E43" s="12">
        <f>-'valuations-input'!$C$38</f>
        <v>-3.9775356329889683E-2</v>
      </c>
      <c r="F43" s="12">
        <f>-'valuations-input'!$C$38</f>
        <v>-3.9775356329889683E-2</v>
      </c>
      <c r="G43" s="12">
        <f>-'valuations-input'!$C$38</f>
        <v>-3.9775356329889683E-2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150"/>
  <sheetViews>
    <sheetView zoomScale="80" zoomScaleNormal="80"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R39" sqref="R39"/>
    </sheetView>
  </sheetViews>
  <sheetFormatPr defaultColWidth="16.85546875" defaultRowHeight="15" x14ac:dyDescent="0.25"/>
  <cols>
    <col min="5" max="5" width="40.28515625" bestFit="1" customWidth="1"/>
    <col min="6" max="8" width="14.140625" customWidth="1"/>
    <col min="9" max="11" width="14.42578125" customWidth="1"/>
    <col min="12" max="12" width="5.140625" customWidth="1"/>
  </cols>
  <sheetData>
    <row r="2" spans="1:11" x14ac:dyDescent="0.25">
      <c r="F2" s="4" t="s">
        <v>202</v>
      </c>
      <c r="I2" s="4" t="s">
        <v>193</v>
      </c>
    </row>
    <row r="3" spans="1:11" x14ac:dyDescent="0.25">
      <c r="E3" s="1" t="s">
        <v>127</v>
      </c>
      <c r="F3" s="44">
        <v>2015</v>
      </c>
      <c r="G3" s="44">
        <v>2030</v>
      </c>
      <c r="H3" s="44">
        <v>2050</v>
      </c>
      <c r="I3" s="44">
        <v>2015</v>
      </c>
      <c r="J3" s="44">
        <v>2030</v>
      </c>
      <c r="K3" s="44">
        <v>2050</v>
      </c>
    </row>
    <row r="4" spans="1:11" x14ac:dyDescent="0.25">
      <c r="A4" s="27" t="s">
        <v>138</v>
      </c>
      <c r="B4" s="1" t="s">
        <v>127</v>
      </c>
      <c r="C4" s="2" t="s">
        <v>11</v>
      </c>
      <c r="D4" s="2"/>
      <c r="E4" s="3" t="str">
        <f>'Paste from cobra outputs'!B5</f>
        <v>Time - Auto (PHT) - IX/EX</v>
      </c>
      <c r="F4" s="35">
        <f>'Paste from cobra outputs'!C5</f>
        <v>357912.08010499942</v>
      </c>
      <c r="G4" s="35">
        <f>'Paste from cobra outputs'!E5</f>
        <v>536444.24549999996</v>
      </c>
      <c r="H4" s="35">
        <f>'Paste from cobra outputs'!H5</f>
        <v>574186.1976666667</v>
      </c>
      <c r="I4" s="40">
        <f t="shared" ref="I4:I22" si="0">$F4*K4/H4</f>
        <v>0.62333800700792663</v>
      </c>
      <c r="J4" s="40">
        <f t="shared" ref="J4:J22" si="1">G4*K4/H4</f>
        <v>0.93426879238818428</v>
      </c>
      <c r="K4" s="40">
        <v>1</v>
      </c>
    </row>
    <row r="5" spans="1:11" x14ac:dyDescent="0.25">
      <c r="A5" s="27" t="s">
        <v>138</v>
      </c>
      <c r="B5" s="1" t="s">
        <v>127</v>
      </c>
      <c r="C5" s="2" t="s">
        <v>11</v>
      </c>
      <c r="D5" s="2"/>
      <c r="E5" s="3" t="str">
        <f>'Paste from cobra outputs'!B6</f>
        <v>Time - Auto (PHT) - AirPax</v>
      </c>
      <c r="F5" s="35">
        <f>'Paste from cobra outputs'!C6</f>
        <v>1933129.2165999999</v>
      </c>
      <c r="G5" s="35">
        <f>'Paste from cobra outputs'!E6</f>
        <v>136398.6223333333</v>
      </c>
      <c r="H5" s="35">
        <f>'Paste from cobra outputs'!H6</f>
        <v>218262.94450000001</v>
      </c>
      <c r="I5" s="40">
        <f t="shared" si="0"/>
        <v>8.8568823307522084</v>
      </c>
      <c r="J5" s="40">
        <f t="shared" si="1"/>
        <v>0.62492798603902866</v>
      </c>
      <c r="K5" s="40">
        <v>1</v>
      </c>
    </row>
    <row r="6" spans="1:11" x14ac:dyDescent="0.25">
      <c r="A6" s="27" t="s">
        <v>138</v>
      </c>
      <c r="B6" s="1" t="s">
        <v>127</v>
      </c>
      <c r="C6" s="2" t="s">
        <v>11</v>
      </c>
      <c r="D6" s="2"/>
      <c r="E6" s="3" t="str">
        <f>'Paste from cobra outputs'!B7</f>
        <v>Time - Truck (Computed VHT)</v>
      </c>
      <c r="F6" s="35">
        <f>'Paste from cobra outputs'!C7</f>
        <v>486549.17800000001</v>
      </c>
      <c r="G6" s="35">
        <f>'Paste from cobra outputs'!E7</f>
        <v>440548.02209166589</v>
      </c>
      <c r="H6" s="35">
        <f>'Paste from cobra outputs'!H7</f>
        <v>489634.50630833441</v>
      </c>
      <c r="I6" s="40">
        <f t="shared" si="0"/>
        <v>0.99369871144990041</v>
      </c>
      <c r="J6" s="40">
        <f t="shared" si="1"/>
        <v>0.89974872362088465</v>
      </c>
      <c r="K6" s="40">
        <v>1</v>
      </c>
    </row>
    <row r="7" spans="1:11" x14ac:dyDescent="0.25">
      <c r="A7" s="27" t="s">
        <v>138</v>
      </c>
      <c r="B7" s="1" t="s">
        <v>127</v>
      </c>
      <c r="C7" s="2" t="s">
        <v>11</v>
      </c>
      <c r="D7" s="2"/>
      <c r="E7" s="3" t="str">
        <f>'Paste from cobra outputs'!B8</f>
        <v>Cost - Auto ($2000) - IX/EX</v>
      </c>
      <c r="F7" s="35">
        <f>'Paste from cobra outputs'!C8</f>
        <v>5501144.4649103004</v>
      </c>
      <c r="G7" s="35">
        <f>'Paste from cobra outputs'!E8</f>
        <v>8675027.3210000005</v>
      </c>
      <c r="H7" s="35">
        <f>'Paste from cobra outputs'!H8</f>
        <v>8779501.3460000008</v>
      </c>
      <c r="I7" s="40">
        <f t="shared" si="0"/>
        <v>0.62658962600611234</v>
      </c>
      <c r="J7" s="40">
        <f t="shared" si="1"/>
        <v>0.98810023247532164</v>
      </c>
      <c r="K7" s="40">
        <v>1</v>
      </c>
    </row>
    <row r="8" spans="1:11" x14ac:dyDescent="0.25">
      <c r="A8" s="27" t="s">
        <v>138</v>
      </c>
      <c r="B8" s="1" t="s">
        <v>127</v>
      </c>
      <c r="C8" s="2" t="s">
        <v>11</v>
      </c>
      <c r="D8" s="2"/>
      <c r="E8" s="3" t="str">
        <f>'Paste from cobra outputs'!B9</f>
        <v>Cost - Auto ($2000) - AirPax</v>
      </c>
      <c r="F8" s="35">
        <f>'Paste from cobra outputs'!C9</f>
        <v>242947.90633333329</v>
      </c>
      <c r="G8" s="35">
        <f>'Paste from cobra outputs'!E9</f>
        <v>1304942.037</v>
      </c>
      <c r="H8" s="35">
        <f>'Paste from cobra outputs'!H9</f>
        <v>1648927.3370000001</v>
      </c>
      <c r="I8" s="40">
        <f t="shared" si="0"/>
        <v>0.14733693891893629</v>
      </c>
      <c r="J8" s="40">
        <f t="shared" si="1"/>
        <v>0.79138844248538287</v>
      </c>
      <c r="K8" s="40">
        <v>1</v>
      </c>
    </row>
    <row r="9" spans="1:11" x14ac:dyDescent="0.25">
      <c r="A9" s="27" t="s">
        <v>138</v>
      </c>
      <c r="B9" s="1" t="s">
        <v>127</v>
      </c>
      <c r="C9" s="2" t="s">
        <v>11</v>
      </c>
      <c r="D9" s="2"/>
      <c r="E9" s="3" t="str">
        <f>'Paste from cobra outputs'!B10</f>
        <v>Cost - Truck ($2000) - Computed</v>
      </c>
      <c r="F9" s="35">
        <f>'Paste from cobra outputs'!C10</f>
        <v>105833.894</v>
      </c>
      <c r="G9" s="35">
        <f>'Paste from cobra outputs'!E10</f>
        <v>13891804.53744</v>
      </c>
      <c r="H9" s="35">
        <f>'Paste from cobra outputs'!H10</f>
        <v>13819695.836440001</v>
      </c>
      <c r="I9" s="40">
        <f t="shared" si="0"/>
        <v>7.6581927165817534E-3</v>
      </c>
      <c r="J9" s="40">
        <f t="shared" si="1"/>
        <v>1.00521782113394</v>
      </c>
      <c r="K9" s="40">
        <v>1</v>
      </c>
    </row>
    <row r="10" spans="1:11" x14ac:dyDescent="0.25">
      <c r="A10" s="27" t="s">
        <v>138</v>
      </c>
      <c r="B10" s="1" t="s">
        <v>127</v>
      </c>
      <c r="C10" s="2" t="s">
        <v>128</v>
      </c>
      <c r="D10" s="2"/>
      <c r="E10" s="3" t="str">
        <f>'Paste from cobra outputs'!B12</f>
        <v>Transit Fares ($2000)</v>
      </c>
      <c r="F10" s="35">
        <f>'Paste from cobra outputs'!C12</f>
        <v>2229240.54</v>
      </c>
      <c r="G10" s="35">
        <f>'Paste from cobra outputs'!E12</f>
        <v>3775267.67</v>
      </c>
      <c r="H10" s="35">
        <f>'Paste from cobra outputs'!H12</f>
        <v>5738204.129999999</v>
      </c>
      <c r="I10" s="40">
        <f t="shared" si="0"/>
        <v>0.38849097897115076</v>
      </c>
      <c r="J10" s="40">
        <f t="shared" si="1"/>
        <v>0.65791797999350721</v>
      </c>
      <c r="K10" s="40">
        <v>1</v>
      </c>
    </row>
    <row r="11" spans="1:11" x14ac:dyDescent="0.25">
      <c r="A11" s="27" t="s">
        <v>138</v>
      </c>
      <c r="B11" s="1" t="s">
        <v>127</v>
      </c>
      <c r="C11" s="2" t="s">
        <v>128</v>
      </c>
      <c r="D11" s="2"/>
      <c r="E11" s="3" t="str">
        <f>'Paste from cobra outputs'!B13</f>
        <v>Auto Households - Bridge Tolls ($2000)</v>
      </c>
      <c r="F11" s="35">
        <f>'Paste from cobra outputs'!C13</f>
        <v>861167.755</v>
      </c>
      <c r="G11" s="35">
        <f>'Paste from cobra outputs'!E13</f>
        <v>818622.66390000004</v>
      </c>
      <c r="H11" s="35">
        <f>'Paste from cobra outputs'!H13</f>
        <v>468791.45270000002</v>
      </c>
      <c r="I11" s="40">
        <f t="shared" si="0"/>
        <v>1.8369954273699154</v>
      </c>
      <c r="J11" s="40">
        <f t="shared" si="1"/>
        <v>1.7462405920269033</v>
      </c>
      <c r="K11" s="40">
        <v>1</v>
      </c>
    </row>
    <row r="12" spans="1:11" x14ac:dyDescent="0.25">
      <c r="A12" s="27" t="s">
        <v>138</v>
      </c>
      <c r="B12" s="1" t="s">
        <v>127</v>
      </c>
      <c r="C12" s="2" t="s">
        <v>128</v>
      </c>
      <c r="D12" s="2"/>
      <c r="E12" s="3" t="str">
        <f>'Paste from cobra outputs'!B14</f>
        <v>Auto Households - Value Tolls ($2000)</v>
      </c>
      <c r="F12" s="35">
        <f>'Paste from cobra outputs'!C14</f>
        <v>2121.1999999999998</v>
      </c>
      <c r="G12" s="35">
        <f>'Paste from cobra outputs'!E14</f>
        <v>6157.81</v>
      </c>
      <c r="H12" s="35">
        <f>'Paste from cobra outputs'!H14</f>
        <v>7233.35</v>
      </c>
      <c r="I12" s="40">
        <f t="shared" si="0"/>
        <v>0.29325278052354714</v>
      </c>
      <c r="J12" s="40">
        <f t="shared" si="1"/>
        <v>0.85130817670927028</v>
      </c>
      <c r="K12" s="40">
        <v>1</v>
      </c>
    </row>
    <row r="13" spans="1:11" x14ac:dyDescent="0.25">
      <c r="A13" s="27" t="s">
        <v>138</v>
      </c>
      <c r="B13" s="1" t="s">
        <v>132</v>
      </c>
      <c r="C13" s="2" t="s">
        <v>129</v>
      </c>
      <c r="D13" s="2"/>
      <c r="E13" s="3" t="str">
        <f>'Paste from cobra outputs'!B17</f>
        <v>Auto (Person Hours)</v>
      </c>
      <c r="F13" s="35">
        <f>'Paste from cobra outputs'!C17</f>
        <v>99787.268858292591</v>
      </c>
      <c r="G13" s="35">
        <f>'Paste from cobra outputs'!E17</f>
        <v>172151.89536962431</v>
      </c>
      <c r="H13" s="35">
        <f>'Paste from cobra outputs'!H17</f>
        <v>109323.7669654342</v>
      </c>
      <c r="I13" s="40">
        <f t="shared" si="0"/>
        <v>0.91276829941144599</v>
      </c>
      <c r="J13" s="40">
        <f t="shared" si="1"/>
        <v>1.5746978003790795</v>
      </c>
      <c r="K13" s="40">
        <v>1</v>
      </c>
    </row>
    <row r="14" spans="1:11" x14ac:dyDescent="0.25">
      <c r="A14" s="27" t="s">
        <v>138</v>
      </c>
      <c r="B14" s="1" t="s">
        <v>132</v>
      </c>
      <c r="C14" s="2" t="s">
        <v>129</v>
      </c>
      <c r="D14" s="2"/>
      <c r="E14" s="3" t="str">
        <f>'Paste from cobra outputs'!B18</f>
        <v>Truck (Computed VH)</v>
      </c>
      <c r="F14" s="35">
        <f>'Paste from cobra outputs'!C18</f>
        <v>6266.2657454619603</v>
      </c>
      <c r="G14" s="35">
        <f>'Paste from cobra outputs'!E18</f>
        <v>11138.326763894691</v>
      </c>
      <c r="H14" s="35">
        <f>'Paste from cobra outputs'!H18</f>
        <v>7049.2762958027479</v>
      </c>
      <c r="I14" s="40">
        <f t="shared" si="0"/>
        <v>0.88892327134247739</v>
      </c>
      <c r="J14" s="40">
        <f t="shared" si="1"/>
        <v>1.5800667042270182</v>
      </c>
      <c r="K14" s="40">
        <v>1</v>
      </c>
    </row>
    <row r="15" spans="1:11" x14ac:dyDescent="0.25">
      <c r="A15" s="27" t="s">
        <v>138</v>
      </c>
      <c r="B15" s="1" t="s">
        <v>132</v>
      </c>
      <c r="C15" s="2" t="s">
        <v>141</v>
      </c>
      <c r="D15" s="2"/>
      <c r="E15" s="3" t="s">
        <v>201</v>
      </c>
      <c r="F15" s="35">
        <f>'Paste from cobra outputs'!C20</f>
        <v>35981.72026592301</v>
      </c>
      <c r="G15" s="35">
        <f>'Paste from cobra outputs'!E20</f>
        <v>88068.99135290728</v>
      </c>
      <c r="H15" s="35">
        <f>'Paste from cobra outputs'!H20</f>
        <v>202598.30812462341</v>
      </c>
      <c r="I15" s="40">
        <f t="shared" si="0"/>
        <v>0.17760128699490291</v>
      </c>
      <c r="J15" s="40">
        <f t="shared" si="1"/>
        <v>0.43469756568121876</v>
      </c>
      <c r="K15" s="40">
        <v>1</v>
      </c>
    </row>
    <row r="16" spans="1:11" x14ac:dyDescent="0.25">
      <c r="A16" s="27" t="s">
        <v>138</v>
      </c>
      <c r="B16" s="1" t="s">
        <v>132</v>
      </c>
      <c r="C16" s="2" t="s">
        <v>141</v>
      </c>
      <c r="D16" s="2"/>
      <c r="E16" s="3" t="str">
        <f>'Paste from cobra outputs'!B21</f>
        <v>Caltrain</v>
      </c>
      <c r="F16" s="35">
        <f>'Paste from cobra outputs'!C21</f>
        <v>0</v>
      </c>
      <c r="G16" s="35">
        <f>'Paste from cobra outputs'!E21</f>
        <v>46.931715908660408</v>
      </c>
      <c r="H16" s="35">
        <f>'Paste from cobra outputs'!H21</f>
        <v>12504.05228892772</v>
      </c>
      <c r="I16" s="40">
        <f t="shared" si="0"/>
        <v>0</v>
      </c>
      <c r="J16" s="40">
        <f t="shared" si="1"/>
        <v>3.7533205095613862E-3</v>
      </c>
      <c r="K16" s="40">
        <v>1</v>
      </c>
    </row>
    <row r="17" spans="1:11" x14ac:dyDescent="0.25">
      <c r="A17" s="27" t="s">
        <v>138</v>
      </c>
      <c r="B17" s="1" t="s">
        <v>132</v>
      </c>
      <c r="C17" s="2" t="s">
        <v>141</v>
      </c>
      <c r="D17" s="2"/>
      <c r="E17" s="3" t="str">
        <f>'Paste from cobra outputs'!B22</f>
        <v>SF Muni</v>
      </c>
      <c r="F17" s="35">
        <f>'Paste from cobra outputs'!C22</f>
        <v>7674.5907440663595</v>
      </c>
      <c r="G17" s="35">
        <f>'Paste from cobra outputs'!E22</f>
        <v>37018.514518884112</v>
      </c>
      <c r="H17" s="35">
        <f>'Paste from cobra outputs'!H22</f>
        <v>125453.789298458</v>
      </c>
      <c r="I17" s="40">
        <f t="shared" si="0"/>
        <v>6.1174642766734594E-2</v>
      </c>
      <c r="J17" s="40">
        <f t="shared" si="1"/>
        <v>0.29507689425638672</v>
      </c>
      <c r="K17" s="40">
        <v>1</v>
      </c>
    </row>
    <row r="18" spans="1:11" x14ac:dyDescent="0.25">
      <c r="A18" s="27" t="s">
        <v>138</v>
      </c>
      <c r="B18" s="1" t="s">
        <v>132</v>
      </c>
      <c r="C18" s="2" t="s">
        <v>141</v>
      </c>
      <c r="D18" s="2"/>
      <c r="E18" s="3" t="str">
        <f>'Paste from cobra outputs'!B23</f>
        <v>VTA LRT</v>
      </c>
      <c r="F18" s="35">
        <f>'Paste from cobra outputs'!C23</f>
        <v>7967.9443188510186</v>
      </c>
      <c r="G18" s="35">
        <f>'Paste from cobra outputs'!E23</f>
        <v>50649.137990319367</v>
      </c>
      <c r="H18" s="35">
        <f>'Paste from cobra outputs'!H23</f>
        <v>76263.26000915849</v>
      </c>
      <c r="I18" s="40">
        <f t="shared" si="0"/>
        <v>0.10447946124902271</v>
      </c>
      <c r="J18" s="40">
        <f t="shared" si="1"/>
        <v>0.66413549570575514</v>
      </c>
      <c r="K18" s="40">
        <v>1</v>
      </c>
    </row>
    <row r="19" spans="1:11" x14ac:dyDescent="0.25">
      <c r="A19" s="27" t="s">
        <v>138</v>
      </c>
      <c r="B19" s="1" t="s">
        <v>132</v>
      </c>
      <c r="C19" s="2" t="s">
        <v>141</v>
      </c>
      <c r="D19" s="2"/>
      <c r="E19" s="3" t="str">
        <f>'Paste from cobra outputs'!B24</f>
        <v>AC Transit</v>
      </c>
      <c r="F19" s="35">
        <f>'Paste from cobra outputs'!C24</f>
        <v>0</v>
      </c>
      <c r="G19" s="35">
        <f>'Paste from cobra outputs'!E24</f>
        <v>17549.445841919569</v>
      </c>
      <c r="H19" s="35">
        <f>'Paste from cobra outputs'!H24</f>
        <v>58391.146787473393</v>
      </c>
      <c r="I19" s="40">
        <f t="shared" si="0"/>
        <v>0</v>
      </c>
      <c r="J19" s="40">
        <f t="shared" si="1"/>
        <v>0.30054977179664566</v>
      </c>
      <c r="K19" s="40">
        <v>1</v>
      </c>
    </row>
    <row r="20" spans="1:11" x14ac:dyDescent="0.25">
      <c r="A20" s="27" t="s">
        <v>138</v>
      </c>
      <c r="B20" s="1" t="s">
        <v>132</v>
      </c>
      <c r="C20" s="2" t="s">
        <v>141</v>
      </c>
      <c r="D20" s="2"/>
      <c r="E20" s="3" t="str">
        <f>'Paste from cobra outputs'!B25</f>
        <v>Other</v>
      </c>
      <c r="F20" s="35">
        <f>'Paste from cobra outputs'!C25</f>
        <v>44901.60497126462</v>
      </c>
      <c r="G20" s="35">
        <f>'Paste from cobra outputs'!E25</f>
        <v>181538.17728858619</v>
      </c>
      <c r="H20" s="35">
        <f>'Paste from cobra outputs'!H25</f>
        <v>241347.31227898001</v>
      </c>
      <c r="I20" s="40">
        <f t="shared" si="0"/>
        <v>0.18604559772085474</v>
      </c>
      <c r="J20" s="40">
        <f t="shared" si="1"/>
        <v>0.75218644688589364</v>
      </c>
      <c r="K20" s="40">
        <v>1</v>
      </c>
    </row>
    <row r="21" spans="1:11" x14ac:dyDescent="0.25">
      <c r="A21" s="27" t="s">
        <v>138</v>
      </c>
      <c r="B21" s="1" t="s">
        <v>132</v>
      </c>
      <c r="C21" s="2" t="s">
        <v>18</v>
      </c>
      <c r="D21" s="2"/>
      <c r="E21" s="3" t="str">
        <f>'Paste from cobra outputs'!B27</f>
        <v>Total</v>
      </c>
      <c r="F21" s="35">
        <f>'Paste from cobra outputs'!C27</f>
        <v>5051844</v>
      </c>
      <c r="G21" s="35">
        <f>'Paste from cobra outputs'!E27</f>
        <v>6063750</v>
      </c>
      <c r="H21" s="35">
        <f>'Paste from cobra outputs'!H27</f>
        <v>5865368</v>
      </c>
      <c r="I21" s="40">
        <f t="shared" si="0"/>
        <v>0.86130043332319473</v>
      </c>
      <c r="J21" s="40">
        <f t="shared" si="1"/>
        <v>1.0338226007302525</v>
      </c>
      <c r="K21" s="40">
        <v>1</v>
      </c>
    </row>
    <row r="22" spans="1:11" x14ac:dyDescent="0.25">
      <c r="A22" s="27" t="s">
        <v>138</v>
      </c>
      <c r="B22" s="1" t="s">
        <v>133</v>
      </c>
      <c r="C22" s="2" t="s">
        <v>28</v>
      </c>
      <c r="D22" s="2"/>
      <c r="E22" s="3" t="str">
        <f>'Paste from cobra outputs'!B30</f>
        <v>CO2</v>
      </c>
      <c r="F22" s="35">
        <f>'Paste from cobra outputs'!C30</f>
        <v>33705.610029366682</v>
      </c>
      <c r="G22" s="35">
        <f>'Paste from cobra outputs'!E30</f>
        <v>29210.556658830508</v>
      </c>
      <c r="H22" s="35">
        <f>'Paste from cobra outputs'!H30</f>
        <v>11811.99933646409</v>
      </c>
      <c r="I22" s="40">
        <f t="shared" si="0"/>
        <v>2.8535059196385308</v>
      </c>
      <c r="J22" s="40">
        <f t="shared" si="1"/>
        <v>2.4729561716665875</v>
      </c>
      <c r="K22" s="40">
        <v>1</v>
      </c>
    </row>
    <row r="23" spans="1:11" x14ac:dyDescent="0.25">
      <c r="A23" s="27" t="s">
        <v>138</v>
      </c>
      <c r="B23" s="1" t="s">
        <v>133</v>
      </c>
      <c r="C23" s="2" t="s">
        <v>130</v>
      </c>
      <c r="D23" s="2"/>
      <c r="I23" s="43">
        <v>1</v>
      </c>
      <c r="J23" s="43">
        <v>1</v>
      </c>
      <c r="K23" s="43">
        <v>1</v>
      </c>
    </row>
    <row r="24" spans="1:11" x14ac:dyDescent="0.25">
      <c r="A24" s="27" t="s">
        <v>138</v>
      </c>
      <c r="B24" s="1" t="s">
        <v>133</v>
      </c>
      <c r="C24" s="2" t="s">
        <v>130</v>
      </c>
      <c r="D24" s="2"/>
      <c r="I24" s="43">
        <v>1</v>
      </c>
      <c r="J24" s="43">
        <v>1</v>
      </c>
      <c r="K24" s="43">
        <v>1</v>
      </c>
    </row>
    <row r="25" spans="1:11" x14ac:dyDescent="0.25">
      <c r="A25" s="27" t="s">
        <v>138</v>
      </c>
      <c r="B25" s="1" t="s">
        <v>133</v>
      </c>
      <c r="C25" s="2" t="s">
        <v>130</v>
      </c>
      <c r="D25" s="2"/>
      <c r="I25" s="43">
        <v>1</v>
      </c>
      <c r="J25" s="43">
        <v>1</v>
      </c>
      <c r="K25" s="43">
        <v>1</v>
      </c>
    </row>
    <row r="26" spans="1:11" x14ac:dyDescent="0.25">
      <c r="A26" s="27" t="s">
        <v>138</v>
      </c>
      <c r="B26" s="1" t="s">
        <v>133</v>
      </c>
      <c r="C26" s="2" t="s">
        <v>130</v>
      </c>
      <c r="D26" s="2"/>
      <c r="I26" s="43">
        <v>1</v>
      </c>
      <c r="J26" s="43">
        <v>1</v>
      </c>
      <c r="K26" s="43">
        <v>1</v>
      </c>
    </row>
    <row r="27" spans="1:11" x14ac:dyDescent="0.25">
      <c r="A27" s="27" t="s">
        <v>138</v>
      </c>
      <c r="B27" s="1" t="s">
        <v>134</v>
      </c>
      <c r="C27" s="2" t="s">
        <v>38</v>
      </c>
      <c r="D27" s="2"/>
      <c r="E27" s="3" t="str">
        <f>'Paste from cobra outputs'!B33</f>
        <v>Motor Vehicle</v>
      </c>
      <c r="F27" s="37">
        <f>'Paste from cobra outputs'!C33</f>
        <v>0.61674826354256962</v>
      </c>
      <c r="G27" s="37">
        <f>'Paste from cobra outputs'!E33</f>
        <v>0.50148370405614151</v>
      </c>
      <c r="H27" s="37">
        <f>'Paste from cobra outputs'!H33</f>
        <v>0.2336286773757866</v>
      </c>
      <c r="I27" s="40">
        <f t="shared" ref="I27:I33" si="2">$F27*K27/H27</f>
        <v>2.6398654072357033</v>
      </c>
      <c r="J27" s="40">
        <f t="shared" ref="J27:J33" si="3">G27*K27/H27</f>
        <v>2.1464989216607</v>
      </c>
      <c r="K27" s="40">
        <v>1</v>
      </c>
    </row>
    <row r="28" spans="1:11" x14ac:dyDescent="0.25">
      <c r="A28" s="27" t="s">
        <v>138</v>
      </c>
      <c r="B28" s="1" t="s">
        <v>134</v>
      </c>
      <c r="C28" s="2" t="s">
        <v>38</v>
      </c>
      <c r="D28" s="2"/>
      <c r="E28" s="3" t="str">
        <f>'Paste from cobra outputs'!B34</f>
        <v>Walk</v>
      </c>
      <c r="F28" s="37">
        <f>'Paste from cobra outputs'!C34</f>
        <v>0.22663597264519761</v>
      </c>
      <c r="G28" s="37">
        <f>'Paste from cobra outputs'!E34</f>
        <v>0.14552916262546309</v>
      </c>
      <c r="H28" s="37">
        <f>'Paste from cobra outputs'!H34</f>
        <v>7.1846242049152742E-2</v>
      </c>
      <c r="I28" s="40">
        <f t="shared" si="2"/>
        <v>3.1544582734076383</v>
      </c>
      <c r="J28" s="40">
        <f t="shared" si="3"/>
        <v>2.0255640166384912</v>
      </c>
      <c r="K28" s="40">
        <v>1</v>
      </c>
    </row>
    <row r="29" spans="1:11" x14ac:dyDescent="0.25">
      <c r="A29" s="27" t="s">
        <v>138</v>
      </c>
      <c r="B29" s="1" t="s">
        <v>134</v>
      </c>
      <c r="C29" s="2" t="s">
        <v>38</v>
      </c>
      <c r="D29" s="2"/>
      <c r="E29" s="3" t="str">
        <f>'Paste from cobra outputs'!B35</f>
        <v>Bike</v>
      </c>
      <c r="F29" s="37">
        <f>'Paste from cobra outputs'!C35</f>
        <v>4.5958103288260672E-2</v>
      </c>
      <c r="G29" s="37">
        <f>'Paste from cobra outputs'!E35</f>
        <v>4.4304825183679022E-2</v>
      </c>
      <c r="H29" s="37">
        <f>'Paste from cobra outputs'!H35</f>
        <v>2.18127489793506E-2</v>
      </c>
      <c r="I29" s="40">
        <f t="shared" si="2"/>
        <v>2.1069377056402963</v>
      </c>
      <c r="J29" s="40">
        <f t="shared" si="3"/>
        <v>2.0311435860569853</v>
      </c>
      <c r="K29" s="40">
        <v>1</v>
      </c>
    </row>
    <row r="30" spans="1:11" x14ac:dyDescent="0.25">
      <c r="A30" s="27" t="s">
        <v>138</v>
      </c>
      <c r="B30" s="1" t="s">
        <v>134</v>
      </c>
      <c r="C30" s="2" t="s">
        <v>40</v>
      </c>
      <c r="D30" s="2"/>
      <c r="E30" s="3" t="str">
        <f>'Paste from cobra outputs'!B37</f>
        <v>Motor Vehicle</v>
      </c>
      <c r="F30" s="37">
        <f>'Paste from cobra outputs'!C37</f>
        <v>85.672607960364147</v>
      </c>
      <c r="G30" s="37">
        <f>'Paste from cobra outputs'!E37</f>
        <v>61.122225016912822</v>
      </c>
      <c r="H30" s="37">
        <f>'Paste from cobra outputs'!H37</f>
        <v>28.75104347383531</v>
      </c>
      <c r="I30" s="40">
        <f t="shared" si="2"/>
        <v>2.9798086472350098</v>
      </c>
      <c r="J30" s="40">
        <f t="shared" si="3"/>
        <v>2.12591327589681</v>
      </c>
      <c r="K30" s="40">
        <v>1</v>
      </c>
    </row>
    <row r="31" spans="1:11" x14ac:dyDescent="0.25">
      <c r="A31" s="27" t="s">
        <v>138</v>
      </c>
      <c r="B31" s="1" t="s">
        <v>134</v>
      </c>
      <c r="C31" s="2" t="s">
        <v>40</v>
      </c>
      <c r="D31" s="2"/>
      <c r="E31" s="3" t="str">
        <f>'Paste from cobra outputs'!B38</f>
        <v>Walk</v>
      </c>
      <c r="F31" s="37">
        <f>'Paste from cobra outputs'!C38</f>
        <v>7.1765420410732252</v>
      </c>
      <c r="G31" s="37">
        <f>'Paste from cobra outputs'!E38</f>
        <v>3.6129990293198508</v>
      </c>
      <c r="H31" s="37">
        <f>'Paste from cobra outputs'!H38</f>
        <v>1.787916686433014</v>
      </c>
      <c r="I31" s="40">
        <f t="shared" si="2"/>
        <v>4.0139130058631514</v>
      </c>
      <c r="J31" s="40">
        <f t="shared" si="3"/>
        <v>2.0207871299238054</v>
      </c>
      <c r="K31" s="40">
        <v>1</v>
      </c>
    </row>
    <row r="32" spans="1:11" x14ac:dyDescent="0.25">
      <c r="A32" s="27" t="s">
        <v>138</v>
      </c>
      <c r="B32" s="1" t="s">
        <v>134</v>
      </c>
      <c r="C32" s="2" t="s">
        <v>40</v>
      </c>
      <c r="D32" s="2"/>
      <c r="E32" s="3" t="str">
        <f>'Paste from cobra outputs'!B39</f>
        <v>Bike</v>
      </c>
      <c r="F32" s="37">
        <f>'Paste from cobra outputs'!C39</f>
        <v>7.5050171602199613</v>
      </c>
      <c r="G32" s="37">
        <f>'Paste from cobra outputs'!E39</f>
        <v>4.6329121005613354</v>
      </c>
      <c r="H32" s="37">
        <f>'Paste from cobra outputs'!H39</f>
        <v>2.2915889874100221</v>
      </c>
      <c r="I32" s="40">
        <f t="shared" si="2"/>
        <v>3.2750275906597937</v>
      </c>
      <c r="J32" s="40">
        <f t="shared" si="3"/>
        <v>2.0217028996100654</v>
      </c>
      <c r="K32" s="40">
        <v>1</v>
      </c>
    </row>
    <row r="33" spans="1:20" x14ac:dyDescent="0.25">
      <c r="A33" s="27" t="s">
        <v>138</v>
      </c>
      <c r="B33" s="1" t="s">
        <v>134</v>
      </c>
      <c r="C33" s="2" t="s">
        <v>41</v>
      </c>
      <c r="D33" s="2"/>
      <c r="E33" s="3" t="str">
        <f>'Paste from cobra outputs'!B41</f>
        <v>Property Damage</v>
      </c>
      <c r="F33" s="37">
        <f>'Paste from cobra outputs'!C41</f>
        <v>90.150236805019645</v>
      </c>
      <c r="G33" s="37">
        <f>'Paste from cobra outputs'!E41</f>
        <v>89.961874264086561</v>
      </c>
      <c r="H33" s="37">
        <f>'Paste from cobra outputs'!H41</f>
        <v>40.986380547159747</v>
      </c>
      <c r="I33" s="40">
        <f t="shared" si="2"/>
        <v>2.1995169029695361</v>
      </c>
      <c r="J33" s="40">
        <f t="shared" si="3"/>
        <v>2.1949211680346994</v>
      </c>
      <c r="K33" s="40">
        <v>1</v>
      </c>
    </row>
    <row r="34" spans="1:20" x14ac:dyDescent="0.25">
      <c r="A34" s="27" t="s">
        <v>138</v>
      </c>
      <c r="B34" s="1" t="s">
        <v>134</v>
      </c>
      <c r="C34" s="2" t="s">
        <v>115</v>
      </c>
      <c r="D34" s="2"/>
      <c r="I34" s="43">
        <v>1</v>
      </c>
      <c r="J34" s="43">
        <v>1</v>
      </c>
      <c r="K34" s="43">
        <v>1</v>
      </c>
    </row>
    <row r="35" spans="1:20" x14ac:dyDescent="0.25">
      <c r="A35" s="27" t="s">
        <v>138</v>
      </c>
      <c r="B35" s="1" t="s">
        <v>134</v>
      </c>
      <c r="C35" s="2" t="s">
        <v>115</v>
      </c>
      <c r="D35" s="2"/>
      <c r="I35" s="43">
        <v>1</v>
      </c>
      <c r="J35" s="43">
        <v>1</v>
      </c>
      <c r="K35" s="43">
        <v>1</v>
      </c>
    </row>
    <row r="36" spans="1:20" x14ac:dyDescent="0.25">
      <c r="A36" s="27" t="s">
        <v>138</v>
      </c>
      <c r="B36" s="1" t="s">
        <v>135</v>
      </c>
      <c r="C36" s="2" t="s">
        <v>23</v>
      </c>
      <c r="D36" s="2"/>
      <c r="E36" s="3" t="str">
        <f>'Paste from cobra outputs'!B44</f>
        <v>PM2.5 Tailpipe Gasoline</v>
      </c>
      <c r="F36" s="37">
        <f>'Paste from cobra outputs'!C44</f>
        <v>7.9558406090634623E-2</v>
      </c>
      <c r="G36" s="37">
        <f>'Paste from cobra outputs'!E44</f>
        <v>0.100074589285146</v>
      </c>
      <c r="H36" s="37">
        <f>'Paste from cobra outputs'!H44</f>
        <v>2.4251011200718511E-2</v>
      </c>
      <c r="I36" s="40">
        <f t="shared" ref="I36:I71" si="4">$F36*K36/H36</f>
        <v>3.2806222153852893</v>
      </c>
      <c r="J36" s="40">
        <f t="shared" ref="J36:J71" si="5">G36*K36/H36</f>
        <v>4.1266151112981619</v>
      </c>
      <c r="K36" s="40">
        <v>1</v>
      </c>
    </row>
    <row r="37" spans="1:20" x14ac:dyDescent="0.25">
      <c r="A37" s="27" t="s">
        <v>138</v>
      </c>
      <c r="B37" s="1" t="s">
        <v>135</v>
      </c>
      <c r="C37" s="2" t="s">
        <v>23</v>
      </c>
      <c r="D37" s="2"/>
      <c r="E37" s="3" t="str">
        <f>'Paste from cobra outputs'!B45</f>
        <v>PM2.5 Tailpipe Diesel</v>
      </c>
      <c r="F37" s="37">
        <f>'Paste from cobra outputs'!C45</f>
        <v>5.432733320765798E-2</v>
      </c>
      <c r="G37" s="37">
        <f>'Paste from cobra outputs'!E45</f>
        <v>0.45639938933565682</v>
      </c>
      <c r="H37" s="37">
        <f>'Paste from cobra outputs'!H45</f>
        <v>0.15148675726665889</v>
      </c>
      <c r="I37" s="40">
        <f t="shared" si="4"/>
        <v>0.35862760671565991</v>
      </c>
      <c r="J37" s="40">
        <f t="shared" si="5"/>
        <v>3.012800574589281</v>
      </c>
      <c r="K37" s="40">
        <v>1</v>
      </c>
    </row>
    <row r="38" spans="1:20" x14ac:dyDescent="0.25">
      <c r="A38" s="27" t="s">
        <v>138</v>
      </c>
      <c r="B38" s="1" t="s">
        <v>135</v>
      </c>
      <c r="C38" s="2" t="s">
        <v>23</v>
      </c>
      <c r="D38" s="2"/>
      <c r="E38" s="3" t="str">
        <f>'Paste from cobra outputs'!B46</f>
        <v>PM2.5 Road Dust</v>
      </c>
      <c r="F38" s="37">
        <f>'Paste from cobra outputs'!C46</f>
        <v>3.0489052829997099</v>
      </c>
      <c r="G38" s="56">
        <f>'Paste from cobra outputs'!E46</f>
        <v>3.8410599013667812</v>
      </c>
      <c r="H38" s="56">
        <f>'Paste from cobra outputs'!H46</f>
        <v>4.4455024841653721</v>
      </c>
      <c r="I38" s="40">
        <f t="shared" si="4"/>
        <v>0.6858404182338752</v>
      </c>
      <c r="J38" s="40">
        <f t="shared" si="5"/>
        <v>0.86403278708051989</v>
      </c>
      <c r="K38" s="40">
        <v>1</v>
      </c>
    </row>
    <row r="39" spans="1:20" x14ac:dyDescent="0.25">
      <c r="A39" s="27" t="s">
        <v>138</v>
      </c>
      <c r="B39" s="1" t="s">
        <v>135</v>
      </c>
      <c r="C39" s="2" t="s">
        <v>23</v>
      </c>
      <c r="D39" s="2"/>
      <c r="E39" s="3" t="str">
        <f>'Paste from cobra outputs'!B47</f>
        <v>PM2.5 Brake &amp; Tire Wear</v>
      </c>
      <c r="F39" s="37">
        <f>'Paste from cobra outputs'!C47</f>
        <v>0.3038629989246453</v>
      </c>
      <c r="G39" s="37">
        <f>'Paste from cobra outputs'!E47</f>
        <v>0.39550526494445509</v>
      </c>
      <c r="H39" s="37">
        <f>'Paste from cobra outputs'!H47</f>
        <v>0.45188225849513353</v>
      </c>
      <c r="I39" s="40">
        <f t="shared" si="4"/>
        <v>0.67243843548223237</v>
      </c>
      <c r="J39" s="40">
        <f t="shared" si="5"/>
        <v>0.87523963932900106</v>
      </c>
      <c r="K39" s="40">
        <v>1</v>
      </c>
    </row>
    <row r="40" spans="1:20" x14ac:dyDescent="0.25">
      <c r="A40" s="27" t="s">
        <v>138</v>
      </c>
      <c r="B40" s="1" t="s">
        <v>135</v>
      </c>
      <c r="C40" s="2" t="s">
        <v>131</v>
      </c>
      <c r="D40" s="2"/>
      <c r="E40" s="3" t="str">
        <f>'Paste from cobra outputs'!B49</f>
        <v>NOX (tons)</v>
      </c>
      <c r="F40" s="37">
        <f>'Paste from cobra outputs'!C49</f>
        <v>14.83431041031602</v>
      </c>
      <c r="G40" s="37">
        <f>'Paste from cobra outputs'!E49</f>
        <v>29.20218789847257</v>
      </c>
      <c r="H40" s="37">
        <f>'Paste from cobra outputs'!H49</f>
        <v>20.861255765006849</v>
      </c>
      <c r="I40" s="40">
        <f t="shared" si="4"/>
        <v>0.71109383717922836</v>
      </c>
      <c r="J40" s="40">
        <f t="shared" si="5"/>
        <v>1.3998288610917178</v>
      </c>
      <c r="K40" s="40">
        <v>1</v>
      </c>
    </row>
    <row r="41" spans="1:20" x14ac:dyDescent="0.25">
      <c r="A41" s="27" t="s">
        <v>138</v>
      </c>
      <c r="B41" s="1" t="s">
        <v>135</v>
      </c>
      <c r="C41" s="2" t="s">
        <v>131</v>
      </c>
      <c r="D41" s="2"/>
      <c r="E41" s="3" t="str">
        <f>'Paste from cobra outputs'!B50</f>
        <v>SO2 (tons)</v>
      </c>
      <c r="F41" s="37">
        <f>'Paste from cobra outputs'!C50</f>
        <v>0.36960632767856821</v>
      </c>
      <c r="G41" s="37">
        <f>'Paste from cobra outputs'!E50</f>
        <v>0.31841774773536918</v>
      </c>
      <c r="H41" s="37">
        <f>'Paste from cobra outputs'!H50</f>
        <v>0.12664332510301271</v>
      </c>
      <c r="I41" s="40">
        <f t="shared" si="4"/>
        <v>2.9184824970279912</v>
      </c>
      <c r="J41" s="40">
        <f t="shared" si="5"/>
        <v>2.514287645846045</v>
      </c>
      <c r="K41" s="40">
        <v>1</v>
      </c>
    </row>
    <row r="42" spans="1:20" x14ac:dyDescent="0.25">
      <c r="A42" s="27" t="s">
        <v>138</v>
      </c>
      <c r="B42" s="1" t="s">
        <v>135</v>
      </c>
      <c r="C42" s="2" t="s">
        <v>131</v>
      </c>
      <c r="D42" s="2"/>
      <c r="E42" s="3" t="str">
        <f>'Paste from cobra outputs'!B51</f>
        <v>VOC: Acetaldehyde (metric tons)</v>
      </c>
      <c r="F42" s="37">
        <f>'Paste from cobra outputs'!C51</f>
        <v>6.4965390674631487E-2</v>
      </c>
      <c r="G42" s="37">
        <f>'Paste from cobra outputs'!E51</f>
        <v>4.8317848492574512E-2</v>
      </c>
      <c r="H42" s="37">
        <f>'Paste from cobra outputs'!H51</f>
        <v>3.8005823997397312E-2</v>
      </c>
      <c r="I42" s="40">
        <f t="shared" si="4"/>
        <v>1.7093535632612624</v>
      </c>
      <c r="J42" s="40">
        <f t="shared" si="5"/>
        <v>1.2713274811745532</v>
      </c>
      <c r="K42" s="40">
        <v>1</v>
      </c>
    </row>
    <row r="43" spans="1:20" x14ac:dyDescent="0.25">
      <c r="A43" s="27" t="s">
        <v>138</v>
      </c>
      <c r="B43" s="1" t="s">
        <v>135</v>
      </c>
      <c r="C43" s="2" t="s">
        <v>131</v>
      </c>
      <c r="D43" s="2"/>
      <c r="E43" s="3" t="str">
        <f>'Paste from cobra outputs'!B52</f>
        <v>VOC: Benzene (metric tons)</v>
      </c>
      <c r="F43" s="37">
        <f>'Paste from cobra outputs'!C52</f>
        <v>0.13774536223179079</v>
      </c>
      <c r="G43" s="37">
        <f>'Paste from cobra outputs'!E52</f>
        <v>6.4089105010101025E-2</v>
      </c>
      <c r="H43" s="37">
        <f>'Paste from cobra outputs'!H52</f>
        <v>1.6193316412734401E-2</v>
      </c>
      <c r="I43" s="40">
        <f t="shared" si="4"/>
        <v>8.506309561361256</v>
      </c>
      <c r="J43" s="40">
        <f t="shared" si="5"/>
        <v>3.9577504308939115</v>
      </c>
      <c r="K43" s="40">
        <v>1</v>
      </c>
    </row>
    <row r="44" spans="1:20" x14ac:dyDescent="0.25">
      <c r="A44" s="27" t="s">
        <v>138</v>
      </c>
      <c r="B44" s="1" t="s">
        <v>135</v>
      </c>
      <c r="C44" s="2" t="s">
        <v>131</v>
      </c>
      <c r="D44" s="2"/>
      <c r="E44" s="3" t="str">
        <f>'Paste from cobra outputs'!B53</f>
        <v>VOC: 1,3-Butadiene (metric tons)</v>
      </c>
      <c r="F44" s="37">
        <f>'Paste from cobra outputs'!C53</f>
        <v>3.0096057950557219E-2</v>
      </c>
      <c r="G44" s="37">
        <f>'Paste from cobra outputs'!E53</f>
        <v>1.3430144722156111E-2</v>
      </c>
      <c r="H44" s="37">
        <f>'Paste from cobra outputs'!H53</f>
        <v>2.3846872349572441E-3</v>
      </c>
      <c r="I44" s="40">
        <f t="shared" si="4"/>
        <v>12.62054726061249</v>
      </c>
      <c r="J44" s="40">
        <f t="shared" si="5"/>
        <v>5.6318264824346675</v>
      </c>
      <c r="K44" s="40">
        <v>1</v>
      </c>
    </row>
    <row r="45" spans="1:20" x14ac:dyDescent="0.25">
      <c r="A45" s="27" t="s">
        <v>138</v>
      </c>
      <c r="B45" s="1" t="s">
        <v>135</v>
      </c>
      <c r="C45" s="2" t="s">
        <v>131</v>
      </c>
      <c r="D45" s="2"/>
      <c r="E45" s="3" t="str">
        <f>'Paste from cobra outputs'!B54</f>
        <v>VOC: Formaldehyde (metric tons)</v>
      </c>
      <c r="F45" s="37">
        <f>'Paste from cobra outputs'!C54</f>
        <v>0.17741268053966169</v>
      </c>
      <c r="G45" s="37">
        <f>'Paste from cobra outputs'!E54</f>
        <v>0.1163026004360604</v>
      </c>
      <c r="H45" s="37">
        <f>'Paste from cobra outputs'!H54</f>
        <v>7.8303975769437428E-2</v>
      </c>
      <c r="I45" s="40">
        <f t="shared" si="4"/>
        <v>2.2656918604241172</v>
      </c>
      <c r="J45" s="40">
        <f t="shared" si="5"/>
        <v>1.4852706940259104</v>
      </c>
      <c r="K45" s="40">
        <v>1</v>
      </c>
      <c r="N45" s="3" t="str">
        <f>'Paste from cobra outputs'!B57</f>
        <v>Bike (20-64yrs cyclists)</v>
      </c>
      <c r="O45" s="37">
        <f>'Paste from cobra outputs'!C57</f>
        <v>14.27809661033506</v>
      </c>
      <c r="P45" s="37">
        <f>'Paste from cobra outputs'!E57</f>
        <v>18.949976644868549</v>
      </c>
      <c r="Q45" s="37">
        <f>'Paste from cobra outputs'!H57</f>
        <v>29.48596844356225</v>
      </c>
      <c r="R45" s="40">
        <f>$O45*T45/Q45</f>
        <v>0.48423359869166638</v>
      </c>
      <c r="S45" s="40">
        <f>P45*T45/Q45</f>
        <v>0.64267777675811588</v>
      </c>
      <c r="T45" s="40">
        <v>1</v>
      </c>
    </row>
    <row r="46" spans="1:20" x14ac:dyDescent="0.25">
      <c r="A46" s="27" t="s">
        <v>138</v>
      </c>
      <c r="B46" s="1" t="s">
        <v>135</v>
      </c>
      <c r="C46" s="2" t="s">
        <v>131</v>
      </c>
      <c r="D46" s="2"/>
      <c r="E46" s="3" t="str">
        <f>'Paste from cobra outputs'!B55</f>
        <v>All other VOC (metric tons)</v>
      </c>
      <c r="F46" s="37">
        <f>'Paste from cobra outputs'!C55</f>
        <v>0.45195506187070089</v>
      </c>
      <c r="G46" s="37">
        <f>'Paste from cobra outputs'!E55</f>
        <v>0.54223352435506422</v>
      </c>
      <c r="H46" s="37">
        <f>'Paste from cobra outputs'!H55</f>
        <v>0.21855519559066611</v>
      </c>
      <c r="I46" s="40">
        <f t="shared" si="4"/>
        <v>2.0679218384593856</v>
      </c>
      <c r="J46" s="40">
        <f t="shared" si="5"/>
        <v>2.4809912337687821</v>
      </c>
      <c r="K46" s="40">
        <v>1</v>
      </c>
      <c r="N46" s="3" t="str">
        <f>'Paste from cobra outputs'!B58</f>
        <v>Walk (20-74yrs walkers)</v>
      </c>
      <c r="O46" s="37">
        <f>'Paste from cobra outputs'!C58</f>
        <v>28.612952539416469</v>
      </c>
      <c r="P46" s="37">
        <f>'Paste from cobra outputs'!E58</f>
        <v>32.098734256336527</v>
      </c>
      <c r="Q46" s="37">
        <f>'Paste from cobra outputs'!H58</f>
        <v>42.564084699546918</v>
      </c>
      <c r="R46" s="40">
        <f>$O46*T46/Q46</f>
        <v>0.67223229963455655</v>
      </c>
      <c r="S46" s="40">
        <f>P46*T46/Q46</f>
        <v>0.75412720566920144</v>
      </c>
      <c r="T46" s="40">
        <v>1</v>
      </c>
    </row>
    <row r="47" spans="1:20" x14ac:dyDescent="0.25">
      <c r="A47" s="27" t="s">
        <v>138</v>
      </c>
      <c r="B47" s="1" t="s">
        <v>135</v>
      </c>
      <c r="C47" s="2" t="s">
        <v>46</v>
      </c>
      <c r="D47" s="2"/>
      <c r="E47" s="3" t="str">
        <f>'Paste from cobra outputs'!B61</f>
        <v>Total</v>
      </c>
      <c r="F47" s="35">
        <f>'Paste from cobra outputs'!C61</f>
        <v>424555</v>
      </c>
      <c r="G47" s="35">
        <f>'Paste from cobra outputs'!E61</f>
        <v>822988</v>
      </c>
      <c r="H47" s="35">
        <f>'Paste from cobra outputs'!H61</f>
        <v>2134547</v>
      </c>
      <c r="I47" s="40">
        <f t="shared" si="4"/>
        <v>0.19889700250217024</v>
      </c>
      <c r="J47" s="40">
        <f t="shared" si="5"/>
        <v>0.38555627962279582</v>
      </c>
      <c r="K47" s="40">
        <v>1</v>
      </c>
      <c r="N47" s="3" t="str">
        <f>'Paste from cobra outputs'!B59</f>
        <v>Transit (20-74yrs transit riders)</v>
      </c>
      <c r="O47" s="37">
        <f>'Paste from cobra outputs'!C59</f>
        <v>4.8584462721095871</v>
      </c>
      <c r="P47" s="37">
        <f>'Paste from cobra outputs'!E59</f>
        <v>8.1719486200312446</v>
      </c>
      <c r="Q47" s="37">
        <f>'Paste from cobra outputs'!H59</f>
        <v>31.373611072846209</v>
      </c>
      <c r="R47" s="40">
        <f>$O47*T47/Q47</f>
        <v>0.15485773253288532</v>
      </c>
      <c r="S47" s="40">
        <f>P47*T47/Q47</f>
        <v>0.26047204451718498</v>
      </c>
      <c r="T47" s="40">
        <v>1</v>
      </c>
    </row>
    <row r="48" spans="1:20" x14ac:dyDescent="0.25">
      <c r="A48" s="27" t="s">
        <v>138</v>
      </c>
      <c r="B48" s="1" t="s">
        <v>135</v>
      </c>
      <c r="C48" s="2" t="s">
        <v>47</v>
      </c>
      <c r="D48" s="2"/>
      <c r="E48" s="3" t="str">
        <f>'Paste from cobra outputs'!B67</f>
        <v>Bike (20-64yrs cyclists)</v>
      </c>
      <c r="F48" s="37">
        <f>'Paste from cobra outputs'!C67</f>
        <v>27.128200799999991</v>
      </c>
      <c r="G48" s="37">
        <f>'Paste from cobra outputs'!E67</f>
        <v>39.530621519999997</v>
      </c>
      <c r="H48" s="37">
        <f>'Paste from cobra outputs'!H67</f>
        <v>98.048735519999966</v>
      </c>
      <c r="I48" s="40">
        <f t="shared" si="4"/>
        <v>0.27668078181861289</v>
      </c>
      <c r="J48" s="40">
        <f t="shared" si="5"/>
        <v>0.40317319045829558</v>
      </c>
      <c r="K48" s="40">
        <v>1</v>
      </c>
    </row>
    <row r="49" spans="1:20" x14ac:dyDescent="0.25">
      <c r="A49" s="27" t="s">
        <v>138</v>
      </c>
      <c r="B49" s="1" t="s">
        <v>135</v>
      </c>
      <c r="C49" s="2" t="s">
        <v>47</v>
      </c>
      <c r="D49" s="2"/>
      <c r="E49" s="3" t="str">
        <f>'Paste from cobra outputs'!B68</f>
        <v>Walk (20-74yrs walkers)</v>
      </c>
      <c r="F49" s="37">
        <f>'Paste from cobra outputs'!C68</f>
        <v>205.96200703571429</v>
      </c>
      <c r="G49" s="37">
        <f>'Paste from cobra outputs'!E68</f>
        <v>342.96574714285708</v>
      </c>
      <c r="H49" s="37">
        <f>'Paste from cobra outputs'!H68</f>
        <v>831.9309361785713</v>
      </c>
      <c r="I49" s="40">
        <f t="shared" si="4"/>
        <v>0.24757103994928878</v>
      </c>
      <c r="J49" s="40">
        <f t="shared" si="5"/>
        <v>0.41225266693200668</v>
      </c>
      <c r="K49" s="40">
        <v>1</v>
      </c>
      <c r="N49" s="3" t="str">
        <f>'Paste from cobra outputs'!B63</f>
        <v>Bike (20-64yrs cyclists)</v>
      </c>
      <c r="O49" s="37">
        <f>'Paste from cobra outputs'!C63</f>
        <v>7.139048305167528E-2</v>
      </c>
      <c r="P49" s="37">
        <f>'Paste from cobra outputs'!E63</f>
        <v>9.4749883224342704E-2</v>
      </c>
      <c r="Q49" s="37">
        <f>'Paste from cobra outputs'!H63</f>
        <v>0.14742984221781119</v>
      </c>
      <c r="R49" s="40">
        <f>$O49*T49/Q49</f>
        <v>0.48423359869166638</v>
      </c>
      <c r="S49" s="40">
        <f>P49*T49/Q49</f>
        <v>0.64267777675811588</v>
      </c>
      <c r="T49" s="40">
        <v>1</v>
      </c>
    </row>
    <row r="50" spans="1:20" x14ac:dyDescent="0.25">
      <c r="A50" s="27" t="s">
        <v>138</v>
      </c>
      <c r="B50" s="1" t="s">
        <v>135</v>
      </c>
      <c r="C50" s="2" t="s">
        <v>47</v>
      </c>
      <c r="D50" s="2"/>
      <c r="E50" s="3" t="str">
        <f>'Paste from cobra outputs'!B69</f>
        <v>Transit (20-74yrs transit riders)</v>
      </c>
      <c r="F50" s="37">
        <f>'Paste from cobra outputs'!C69</f>
        <v>142.50154678571431</v>
      </c>
      <c r="G50" s="37">
        <f>'Paste from cobra outputs'!E69</f>
        <v>235.81332460714279</v>
      </c>
      <c r="H50" s="37">
        <f>'Paste from cobra outputs'!H69</f>
        <v>494.34311535714261</v>
      </c>
      <c r="I50" s="40">
        <f t="shared" si="4"/>
        <v>0.28826445106404042</v>
      </c>
      <c r="J50" s="40">
        <f t="shared" si="5"/>
        <v>0.47702358398736339</v>
      </c>
      <c r="K50" s="40">
        <v>1</v>
      </c>
      <c r="N50" s="3" t="str">
        <f>'Paste from cobra outputs'!B64</f>
        <v>Walk (20-74yrs walkers)</v>
      </c>
      <c r="O50" s="37">
        <f>'Paste from cobra outputs'!C64</f>
        <v>9.367335652785154E-2</v>
      </c>
      <c r="P50" s="37">
        <f>'Paste from cobra outputs'!E64</f>
        <v>0.1050851419106256</v>
      </c>
      <c r="Q50" s="37">
        <f>'Paste from cobra outputs'!H64</f>
        <v>0.13934670586161191</v>
      </c>
      <c r="R50" s="40">
        <f>$O50*T50/Q50</f>
        <v>0.67223229963455677</v>
      </c>
      <c r="S50" s="40">
        <f>P50*T50/Q50</f>
        <v>0.75412720566920199</v>
      </c>
      <c r="T50" s="40">
        <v>1</v>
      </c>
    </row>
    <row r="51" spans="1:20" x14ac:dyDescent="0.25">
      <c r="A51" s="27" t="s">
        <v>138</v>
      </c>
      <c r="B51" s="1" t="s">
        <v>135</v>
      </c>
      <c r="C51" s="2" t="s">
        <v>48</v>
      </c>
      <c r="D51" s="2"/>
      <c r="E51" s="3" t="str">
        <f>'Paste from cobra outputs'!B71</f>
        <v>Auto VMT</v>
      </c>
      <c r="F51" s="35">
        <f>'Paste from cobra outputs'!C71</f>
        <v>125766473.8332997</v>
      </c>
      <c r="G51" s="35">
        <f>'Paste from cobra outputs'!E71</f>
        <v>171323062.52799991</v>
      </c>
      <c r="H51" s="35">
        <f>'Paste from cobra outputs'!H71</f>
        <v>201044209.2515994</v>
      </c>
      <c r="I51" s="40">
        <f t="shared" si="4"/>
        <v>0.62556625879190386</v>
      </c>
      <c r="J51" s="40">
        <f t="shared" si="5"/>
        <v>0.85216611393962327</v>
      </c>
      <c r="K51" s="40">
        <v>1</v>
      </c>
      <c r="N51" s="3" t="str">
        <f>'Paste from cobra outputs'!B65</f>
        <v>Transit (20-74yrs transit riders)</v>
      </c>
      <c r="O51" s="37">
        <f>'Paste from cobra outputs'!C65</f>
        <v>1.5905627676549239E-2</v>
      </c>
      <c r="P51" s="37">
        <f>'Paste from cobra outputs'!E65</f>
        <v>2.675340322034038E-2</v>
      </c>
      <c r="Q51" s="37">
        <f>'Paste from cobra outputs'!H65</f>
        <v>0.1027112267265798</v>
      </c>
      <c r="R51" s="40">
        <f>$O51*T51/Q51</f>
        <v>0.15485773253288534</v>
      </c>
      <c r="S51" s="40">
        <f>P51*T51/Q51</f>
        <v>0.26047204451718503</v>
      </c>
      <c r="T51" s="40">
        <v>1</v>
      </c>
    </row>
    <row r="52" spans="1:20" x14ac:dyDescent="0.25">
      <c r="A52" s="27" t="s">
        <v>138</v>
      </c>
      <c r="B52" s="1" t="s">
        <v>135</v>
      </c>
      <c r="C52" s="2" t="s">
        <v>48</v>
      </c>
      <c r="D52" s="2"/>
      <c r="E52" s="3" t="str">
        <f>'Paste from cobra outputs'!B72</f>
        <v>Truck VMT - Computed</v>
      </c>
      <c r="F52" s="35">
        <f>'Paste from cobra outputs'!C72</f>
        <v>14351071.696699999</v>
      </c>
      <c r="G52" s="35">
        <f>'Paste from cobra outputs'!E72</f>
        <v>16807319.22709997</v>
      </c>
      <c r="H52" s="35">
        <f>'Paste from cobra outputs'!H72</f>
        <v>16691025.531299969</v>
      </c>
      <c r="I52" s="40">
        <f t="shared" si="4"/>
        <v>0.85980766548993925</v>
      </c>
      <c r="J52" s="40">
        <f t="shared" si="5"/>
        <v>1.0069674386143572</v>
      </c>
      <c r="K52" s="40">
        <v>1</v>
      </c>
    </row>
    <row r="53" spans="1:20" x14ac:dyDescent="0.25">
      <c r="A53" s="26" t="s">
        <v>137</v>
      </c>
      <c r="B53" s="1" t="s">
        <v>127</v>
      </c>
      <c r="C53" s="2" t="s">
        <v>11</v>
      </c>
      <c r="D53" s="2"/>
      <c r="E53" s="3" t="s">
        <v>12</v>
      </c>
      <c r="F53" s="42">
        <f t="shared" ref="F53:F71" si="6">F4</f>
        <v>357912.08010499942</v>
      </c>
      <c r="G53" s="35">
        <f>'Paste from cobra outputs'!D5</f>
        <v>641975.14433333336</v>
      </c>
      <c r="H53" s="35">
        <f>'Paste from cobra outputs'!G5</f>
        <v>895739.81733333319</v>
      </c>
      <c r="I53" s="40">
        <f t="shared" si="4"/>
        <v>0.39957147508583846</v>
      </c>
      <c r="J53" s="40">
        <f t="shared" si="5"/>
        <v>0.71669823302544344</v>
      </c>
      <c r="K53" s="40">
        <v>1</v>
      </c>
    </row>
    <row r="54" spans="1:20" x14ac:dyDescent="0.25">
      <c r="A54" s="26" t="s">
        <v>137</v>
      </c>
      <c r="B54" s="1" t="s">
        <v>127</v>
      </c>
      <c r="C54" s="2" t="s">
        <v>11</v>
      </c>
      <c r="D54" s="2"/>
      <c r="E54" s="3" t="s">
        <v>13</v>
      </c>
      <c r="F54" s="42">
        <f t="shared" si="6"/>
        <v>1933129.2165999999</v>
      </c>
      <c r="G54" s="35">
        <f>'Paste from cobra outputs'!D6</f>
        <v>138860.13716666671</v>
      </c>
      <c r="H54" s="35">
        <f>'Paste from cobra outputs'!G6</f>
        <v>427946.07966666669</v>
      </c>
      <c r="I54" s="40">
        <f t="shared" si="4"/>
        <v>4.5172261377081471</v>
      </c>
      <c r="J54" s="40">
        <f t="shared" si="5"/>
        <v>0.32448045154386473</v>
      </c>
      <c r="K54" s="40">
        <v>1</v>
      </c>
    </row>
    <row r="55" spans="1:20" x14ac:dyDescent="0.25">
      <c r="A55" s="26" t="s">
        <v>137</v>
      </c>
      <c r="B55" s="1" t="s">
        <v>127</v>
      </c>
      <c r="C55" s="2" t="s">
        <v>11</v>
      </c>
      <c r="D55" s="2"/>
      <c r="E55" s="3" t="s">
        <v>14</v>
      </c>
      <c r="F55" s="42">
        <f t="shared" si="6"/>
        <v>486549.17800000001</v>
      </c>
      <c r="G55" s="35">
        <f>'Paste from cobra outputs'!D7</f>
        <v>361434.48907833378</v>
      </c>
      <c r="H55" s="35">
        <f>'Paste from cobra outputs'!G7</f>
        <v>401639.83753999899</v>
      </c>
      <c r="I55" s="40">
        <f t="shared" si="4"/>
        <v>1.2114066696671866</v>
      </c>
      <c r="J55" s="40">
        <f t="shared" si="5"/>
        <v>0.8998970104461782</v>
      </c>
      <c r="K55" s="40">
        <v>1</v>
      </c>
    </row>
    <row r="56" spans="1:20" x14ac:dyDescent="0.25">
      <c r="A56" s="26" t="s">
        <v>137</v>
      </c>
      <c r="B56" s="1" t="s">
        <v>127</v>
      </c>
      <c r="C56" s="2" t="s">
        <v>11</v>
      </c>
      <c r="D56" s="2"/>
      <c r="E56" s="3" t="s">
        <v>15</v>
      </c>
      <c r="F56" s="42">
        <f t="shared" si="6"/>
        <v>5501144.4649103004</v>
      </c>
      <c r="G56" s="35">
        <f>'Paste from cobra outputs'!D8</f>
        <v>4789305.6289999997</v>
      </c>
      <c r="H56" s="35">
        <f>'Paste from cobra outputs'!G8</f>
        <v>5857454.739000001</v>
      </c>
      <c r="I56" s="40">
        <f t="shared" si="4"/>
        <v>0.93916977766514831</v>
      </c>
      <c r="J56" s="40">
        <f t="shared" si="5"/>
        <v>0.81764278895949982</v>
      </c>
      <c r="K56" s="40">
        <v>1</v>
      </c>
    </row>
    <row r="57" spans="1:20" x14ac:dyDescent="0.25">
      <c r="A57" s="26" t="s">
        <v>137</v>
      </c>
      <c r="B57" s="1" t="s">
        <v>127</v>
      </c>
      <c r="C57" s="2" t="s">
        <v>11</v>
      </c>
      <c r="D57" s="2"/>
      <c r="E57" s="3" t="s">
        <v>16</v>
      </c>
      <c r="F57" s="42">
        <f t="shared" si="6"/>
        <v>242947.90633333329</v>
      </c>
      <c r="G57" s="35">
        <f>'Paste from cobra outputs'!D9</f>
        <v>604934.94900000002</v>
      </c>
      <c r="H57" s="35">
        <f>'Paste from cobra outputs'!G9</f>
        <v>1589718.52</v>
      </c>
      <c r="I57" s="40">
        <f t="shared" si="4"/>
        <v>0.15282448010565625</v>
      </c>
      <c r="J57" s="40">
        <f t="shared" si="5"/>
        <v>0.38052959778061846</v>
      </c>
      <c r="K57" s="40">
        <v>1</v>
      </c>
    </row>
    <row r="58" spans="1:20" x14ac:dyDescent="0.25">
      <c r="A58" s="26" t="s">
        <v>137</v>
      </c>
      <c r="B58" s="1" t="s">
        <v>127</v>
      </c>
      <c r="C58" s="2" t="s">
        <v>11</v>
      </c>
      <c r="D58" s="2"/>
      <c r="E58" s="3" t="s">
        <v>17</v>
      </c>
      <c r="F58" s="42">
        <f t="shared" si="6"/>
        <v>105833.894</v>
      </c>
      <c r="G58" s="35">
        <f>'Paste from cobra outputs'!D10</f>
        <v>5455679.4209610997</v>
      </c>
      <c r="H58" s="35">
        <f>'Paste from cobra outputs'!G10</f>
        <v>5481273.0953252995</v>
      </c>
      <c r="I58" s="40">
        <f t="shared" si="4"/>
        <v>1.9308268746955952E-2</v>
      </c>
      <c r="J58" s="40">
        <f t="shared" si="5"/>
        <v>0.99533070622114639</v>
      </c>
      <c r="K58" s="40">
        <v>1</v>
      </c>
    </row>
    <row r="59" spans="1:20" x14ac:dyDescent="0.25">
      <c r="A59" s="26" t="s">
        <v>137</v>
      </c>
      <c r="B59" s="1" t="s">
        <v>127</v>
      </c>
      <c r="C59" s="2" t="s">
        <v>128</v>
      </c>
      <c r="D59" s="2"/>
      <c r="E59" s="3" t="s">
        <v>6</v>
      </c>
      <c r="F59" s="42">
        <f t="shared" si="6"/>
        <v>2229240.54</v>
      </c>
      <c r="G59" s="35">
        <f>'Paste from cobra outputs'!D12</f>
        <v>2397310.13</v>
      </c>
      <c r="H59" s="35">
        <f>'Paste from cobra outputs'!G12</f>
        <v>3852591.59</v>
      </c>
      <c r="I59" s="40">
        <f t="shared" si="4"/>
        <v>0.57863401503194378</v>
      </c>
      <c r="J59" s="40">
        <f t="shared" si="5"/>
        <v>0.62225908819989917</v>
      </c>
      <c r="K59" s="40">
        <v>1</v>
      </c>
    </row>
    <row r="60" spans="1:20" x14ac:dyDescent="0.25">
      <c r="A60" s="26" t="s">
        <v>137</v>
      </c>
      <c r="B60" s="1" t="s">
        <v>127</v>
      </c>
      <c r="C60" s="2" t="s">
        <v>128</v>
      </c>
      <c r="D60" s="2"/>
      <c r="E60" s="3" t="s">
        <v>7</v>
      </c>
      <c r="F60" s="42">
        <f t="shared" si="6"/>
        <v>861167.755</v>
      </c>
      <c r="G60" s="35">
        <f>'Paste from cobra outputs'!D13</f>
        <v>867980.75949999993</v>
      </c>
      <c r="H60" s="35">
        <f>'Paste from cobra outputs'!G13</f>
        <v>511564.20860000001</v>
      </c>
      <c r="I60" s="40">
        <f t="shared" si="4"/>
        <v>1.6834011068850214</v>
      </c>
      <c r="J60" s="40">
        <f t="shared" si="5"/>
        <v>1.696719091969719</v>
      </c>
      <c r="K60" s="40">
        <v>1</v>
      </c>
    </row>
    <row r="61" spans="1:20" x14ac:dyDescent="0.25">
      <c r="A61" s="26" t="s">
        <v>137</v>
      </c>
      <c r="B61" s="1" t="s">
        <v>127</v>
      </c>
      <c r="C61" s="2" t="s">
        <v>128</v>
      </c>
      <c r="D61" s="2"/>
      <c r="E61" s="3" t="s">
        <v>8</v>
      </c>
      <c r="F61" s="42">
        <f t="shared" si="6"/>
        <v>2121.1999999999998</v>
      </c>
      <c r="G61" s="35">
        <f>'Paste from cobra outputs'!D14</f>
        <v>10034.120000000001</v>
      </c>
      <c r="H61" s="35">
        <f>'Paste from cobra outputs'!G14</f>
        <v>8653.5499999999993</v>
      </c>
      <c r="I61" s="40">
        <f t="shared" si="4"/>
        <v>0.24512483316095707</v>
      </c>
      <c r="J61" s="40">
        <f t="shared" si="5"/>
        <v>1.1595379930779854</v>
      </c>
      <c r="K61" s="40">
        <v>1</v>
      </c>
    </row>
    <row r="62" spans="1:20" x14ac:dyDescent="0.25">
      <c r="A62" s="26" t="s">
        <v>137</v>
      </c>
      <c r="B62" s="1" t="s">
        <v>132</v>
      </c>
      <c r="C62" s="2" t="s">
        <v>129</v>
      </c>
      <c r="D62" s="2"/>
      <c r="E62" s="3" t="s">
        <v>9</v>
      </c>
      <c r="F62" s="42">
        <f t="shared" si="6"/>
        <v>99787.268858292591</v>
      </c>
      <c r="G62" s="35">
        <f>'Paste from cobra outputs'!D17</f>
        <v>137027.70396585879</v>
      </c>
      <c r="H62" s="35">
        <f>'Paste from cobra outputs'!G17</f>
        <v>291005.5980359072</v>
      </c>
      <c r="I62" s="40">
        <f t="shared" si="4"/>
        <v>0.34290498028831679</v>
      </c>
      <c r="J62" s="40">
        <f t="shared" si="5"/>
        <v>0.47087652227553001</v>
      </c>
      <c r="K62" s="40">
        <v>1</v>
      </c>
    </row>
    <row r="63" spans="1:20" x14ac:dyDescent="0.25">
      <c r="A63" s="26" t="s">
        <v>137</v>
      </c>
      <c r="B63" s="1" t="s">
        <v>132</v>
      </c>
      <c r="C63" s="2" t="s">
        <v>129</v>
      </c>
      <c r="D63" s="2"/>
      <c r="E63" s="3" t="s">
        <v>10</v>
      </c>
      <c r="F63" s="42">
        <f t="shared" si="6"/>
        <v>6266.2657454619603</v>
      </c>
      <c r="G63" s="35">
        <f>'Paste from cobra outputs'!D18</f>
        <v>7114.3788362510504</v>
      </c>
      <c r="H63" s="35">
        <f>'Paste from cobra outputs'!G18</f>
        <v>11652.10030053946</v>
      </c>
      <c r="I63" s="40">
        <f t="shared" si="4"/>
        <v>0.53777993527671997</v>
      </c>
      <c r="J63" s="40">
        <f t="shared" si="5"/>
        <v>0.61056622005920036</v>
      </c>
      <c r="K63" s="40">
        <v>1</v>
      </c>
    </row>
    <row r="64" spans="1:20" x14ac:dyDescent="0.25">
      <c r="A64" s="26" t="s">
        <v>137</v>
      </c>
      <c r="B64" s="1" t="s">
        <v>132</v>
      </c>
      <c r="C64" s="2" t="s">
        <v>141</v>
      </c>
      <c r="D64" s="2"/>
      <c r="E64" s="3" t="s">
        <v>201</v>
      </c>
      <c r="F64" s="42">
        <f t="shared" si="6"/>
        <v>35981.72026592301</v>
      </c>
      <c r="G64" s="35">
        <f>'Paste from cobra outputs'!D20</f>
        <v>20623.512984880828</v>
      </c>
      <c r="H64" s="35">
        <f>'Paste from cobra outputs'!G20</f>
        <v>147858.8073229375</v>
      </c>
      <c r="I64" s="40">
        <f t="shared" si="4"/>
        <v>0.24335189034316745</v>
      </c>
      <c r="J64" s="40">
        <f t="shared" si="5"/>
        <v>0.13948112634127463</v>
      </c>
      <c r="K64" s="40">
        <v>1</v>
      </c>
    </row>
    <row r="65" spans="1:11" x14ac:dyDescent="0.25">
      <c r="A65" s="26" t="s">
        <v>137</v>
      </c>
      <c r="B65" s="1" t="s">
        <v>132</v>
      </c>
      <c r="C65" s="2" t="s">
        <v>141</v>
      </c>
      <c r="D65" s="2"/>
      <c r="E65" s="3" t="s">
        <v>143</v>
      </c>
      <c r="F65" s="42">
        <f t="shared" si="6"/>
        <v>0</v>
      </c>
      <c r="G65" s="35">
        <f>'Paste from cobra outputs'!D21</f>
        <v>0</v>
      </c>
      <c r="H65" s="35">
        <f>'Paste from cobra outputs'!G21</f>
        <v>7934.5457949993652</v>
      </c>
      <c r="I65" s="54">
        <v>0</v>
      </c>
      <c r="J65" s="54">
        <v>1</v>
      </c>
      <c r="K65" s="40">
        <v>1</v>
      </c>
    </row>
    <row r="66" spans="1:11" x14ac:dyDescent="0.25">
      <c r="A66" s="26" t="s">
        <v>137</v>
      </c>
      <c r="B66" s="1" t="s">
        <v>132</v>
      </c>
      <c r="C66" s="2" t="s">
        <v>141</v>
      </c>
      <c r="D66" s="2"/>
      <c r="E66" s="3" t="s">
        <v>142</v>
      </c>
      <c r="F66" s="42">
        <f t="shared" si="6"/>
        <v>7674.5907440663595</v>
      </c>
      <c r="G66" s="35">
        <f>'Paste from cobra outputs'!D22</f>
        <v>9660.4008493107067</v>
      </c>
      <c r="H66" s="35">
        <f>'Paste from cobra outputs'!G22</f>
        <v>57301.743679509571</v>
      </c>
      <c r="I66" s="40">
        <f t="shared" si="4"/>
        <v>0.13393293556633432</v>
      </c>
      <c r="J66" s="40">
        <f t="shared" si="5"/>
        <v>0.16858825279980358</v>
      </c>
      <c r="K66" s="40">
        <v>1</v>
      </c>
    </row>
    <row r="67" spans="1:11" x14ac:dyDescent="0.25">
      <c r="A67" s="26" t="s">
        <v>137</v>
      </c>
      <c r="B67" s="1" t="s">
        <v>132</v>
      </c>
      <c r="C67" s="2" t="s">
        <v>141</v>
      </c>
      <c r="D67" s="2"/>
      <c r="E67" s="3" t="s">
        <v>144</v>
      </c>
      <c r="F67" s="42">
        <f t="shared" si="6"/>
        <v>7967.9443188510186</v>
      </c>
      <c r="G67" s="35">
        <f>'Paste from cobra outputs'!D23</f>
        <v>4774.8911988653635</v>
      </c>
      <c r="H67" s="35">
        <f>'Paste from cobra outputs'!G23</f>
        <v>2868.9650171468711</v>
      </c>
      <c r="I67" s="40">
        <f t="shared" si="4"/>
        <v>2.7772887683290683</v>
      </c>
      <c r="J67" s="40">
        <f t="shared" si="5"/>
        <v>1.6643253474083481</v>
      </c>
      <c r="K67" s="40">
        <v>1</v>
      </c>
    </row>
    <row r="68" spans="1:11" x14ac:dyDescent="0.25">
      <c r="A68" s="26" t="s">
        <v>137</v>
      </c>
      <c r="B68" s="1" t="s">
        <v>132</v>
      </c>
      <c r="C68" s="2" t="s">
        <v>141</v>
      </c>
      <c r="D68" s="2"/>
      <c r="E68" s="3" t="s">
        <v>227</v>
      </c>
      <c r="F68" s="42">
        <f t="shared" si="6"/>
        <v>0</v>
      </c>
      <c r="G68" s="35">
        <f>'Paste from cobra outputs'!D24</f>
        <v>10449.26177905957</v>
      </c>
      <c r="H68" s="35">
        <f>'Paste from cobra outputs'!G24</f>
        <v>28226.597721019021</v>
      </c>
      <c r="I68" s="40">
        <f t="shared" si="4"/>
        <v>0</v>
      </c>
      <c r="J68" s="40">
        <f t="shared" si="5"/>
        <v>0.37019203952017554</v>
      </c>
      <c r="K68" s="40">
        <v>1</v>
      </c>
    </row>
    <row r="69" spans="1:11" x14ac:dyDescent="0.25">
      <c r="A69" s="26" t="s">
        <v>137</v>
      </c>
      <c r="B69" s="1" t="s">
        <v>132</v>
      </c>
      <c r="C69" s="2" t="s">
        <v>141</v>
      </c>
      <c r="D69" s="2"/>
      <c r="E69" s="3" t="s">
        <v>30</v>
      </c>
      <c r="F69" s="42">
        <f t="shared" si="6"/>
        <v>44901.60497126462</v>
      </c>
      <c r="G69" s="35">
        <f>'Paste from cobra outputs'!D25</f>
        <v>43916.941968570623</v>
      </c>
      <c r="H69" s="35">
        <f>'Paste from cobra outputs'!G25</f>
        <v>66458.743440445571</v>
      </c>
      <c r="I69" s="40">
        <f t="shared" si="4"/>
        <v>0.67563126605758739</v>
      </c>
      <c r="J69" s="40">
        <f t="shared" si="5"/>
        <v>0.6608151116778952</v>
      </c>
      <c r="K69" s="40">
        <v>1</v>
      </c>
    </row>
    <row r="70" spans="1:11" x14ac:dyDescent="0.25">
      <c r="A70" s="26" t="s">
        <v>137</v>
      </c>
      <c r="B70" s="1" t="s">
        <v>132</v>
      </c>
      <c r="C70" s="2" t="s">
        <v>18</v>
      </c>
      <c r="D70" s="2"/>
      <c r="E70" s="3" t="s">
        <v>19</v>
      </c>
      <c r="F70" s="42">
        <f t="shared" si="6"/>
        <v>5051844</v>
      </c>
      <c r="G70" s="35">
        <f>'Paste from cobra outputs'!D27</f>
        <v>5418379</v>
      </c>
      <c r="H70" s="35">
        <f>'Paste from cobra outputs'!G27</f>
        <v>6050113</v>
      </c>
      <c r="I70" s="40">
        <f t="shared" si="4"/>
        <v>0.83499994132341004</v>
      </c>
      <c r="J70" s="40">
        <f t="shared" si="5"/>
        <v>0.89558310729072332</v>
      </c>
      <c r="K70" s="40">
        <v>1</v>
      </c>
    </row>
    <row r="71" spans="1:11" x14ac:dyDescent="0.25">
      <c r="A71" s="26" t="s">
        <v>137</v>
      </c>
      <c r="B71" s="1" t="s">
        <v>133</v>
      </c>
      <c r="C71" s="2" t="s">
        <v>28</v>
      </c>
      <c r="D71" s="2"/>
      <c r="E71" s="3" t="s">
        <v>29</v>
      </c>
      <c r="F71" s="42">
        <f t="shared" si="6"/>
        <v>33705.610029366682</v>
      </c>
      <c r="G71" s="35">
        <f>'Paste from cobra outputs'!D30</f>
        <v>38341.420698377377</v>
      </c>
      <c r="H71" s="35">
        <f>'Paste from cobra outputs'!G30</f>
        <v>36978.346959730021</v>
      </c>
      <c r="I71" s="40">
        <f t="shared" si="4"/>
        <v>0.91149585637434261</v>
      </c>
      <c r="J71" s="40">
        <f t="shared" si="5"/>
        <v>1.0368614027049874</v>
      </c>
      <c r="K71" s="40">
        <v>1</v>
      </c>
    </row>
    <row r="72" spans="1:11" x14ac:dyDescent="0.25">
      <c r="A72" s="26" t="s">
        <v>137</v>
      </c>
      <c r="B72" s="1" t="s">
        <v>133</v>
      </c>
      <c r="C72" s="2" t="s">
        <v>130</v>
      </c>
      <c r="D72" s="2"/>
      <c r="I72" s="43">
        <v>1</v>
      </c>
      <c r="J72" s="43">
        <v>1</v>
      </c>
      <c r="K72" s="43">
        <v>1</v>
      </c>
    </row>
    <row r="73" spans="1:11" x14ac:dyDescent="0.25">
      <c r="A73" s="26" t="s">
        <v>137</v>
      </c>
      <c r="B73" s="1" t="s">
        <v>133</v>
      </c>
      <c r="C73" s="2" t="s">
        <v>130</v>
      </c>
      <c r="D73" s="2"/>
      <c r="I73" s="43">
        <v>1</v>
      </c>
      <c r="J73" s="43">
        <v>1</v>
      </c>
      <c r="K73" s="43">
        <v>1</v>
      </c>
    </row>
    <row r="74" spans="1:11" x14ac:dyDescent="0.25">
      <c r="A74" s="26" t="s">
        <v>137</v>
      </c>
      <c r="B74" s="1" t="s">
        <v>133</v>
      </c>
      <c r="C74" s="2" t="s">
        <v>130</v>
      </c>
      <c r="D74" s="2"/>
      <c r="I74" s="43">
        <v>1</v>
      </c>
      <c r="J74" s="43">
        <v>1</v>
      </c>
      <c r="K74" s="43">
        <v>1</v>
      </c>
    </row>
    <row r="75" spans="1:11" x14ac:dyDescent="0.25">
      <c r="A75" s="26" t="s">
        <v>137</v>
      </c>
      <c r="B75" s="1" t="s">
        <v>133</v>
      </c>
      <c r="C75" s="2" t="s">
        <v>130</v>
      </c>
      <c r="D75" s="2"/>
      <c r="I75" s="43">
        <v>1</v>
      </c>
      <c r="J75" s="43">
        <v>1</v>
      </c>
      <c r="K75" s="43">
        <v>1</v>
      </c>
    </row>
    <row r="76" spans="1:11" x14ac:dyDescent="0.25">
      <c r="A76" s="26" t="s">
        <v>137</v>
      </c>
      <c r="B76" s="1" t="s">
        <v>134</v>
      </c>
      <c r="C76" s="2" t="s">
        <v>38</v>
      </c>
      <c r="D76" s="2"/>
      <c r="E76" s="3" t="s">
        <v>39</v>
      </c>
      <c r="F76" s="41">
        <f t="shared" ref="F76:F82" si="7">F27</f>
        <v>0.61674826354256962</v>
      </c>
      <c r="G76" s="37">
        <f>'Paste from cobra outputs'!D33</f>
        <v>0.44734633985367328</v>
      </c>
      <c r="H76" s="37">
        <f>'Paste from cobra outputs'!G33</f>
        <v>0.52062521029263342</v>
      </c>
      <c r="I76" s="40">
        <f t="shared" ref="I76:I82" si="8">$F76*K76/H76</f>
        <v>1.1846300397091936</v>
      </c>
      <c r="J76" s="40">
        <f t="shared" ref="J76:J82" si="9">G76*K76/H76</f>
        <v>0.85924832491732106</v>
      </c>
      <c r="K76" s="40">
        <v>1</v>
      </c>
    </row>
    <row r="77" spans="1:11" x14ac:dyDescent="0.25">
      <c r="A77" s="26" t="s">
        <v>137</v>
      </c>
      <c r="B77" s="1" t="s">
        <v>134</v>
      </c>
      <c r="C77" s="2" t="s">
        <v>38</v>
      </c>
      <c r="D77" s="2"/>
      <c r="E77" s="3" t="s">
        <v>21</v>
      </c>
      <c r="F77" s="41">
        <f t="shared" si="7"/>
        <v>0.22663597264519761</v>
      </c>
      <c r="G77" s="37">
        <f>'Paste from cobra outputs'!D34</f>
        <v>0.1195437590753721</v>
      </c>
      <c r="H77" s="37">
        <f>'Paste from cobra outputs'!G34</f>
        <v>0.15094072247165591</v>
      </c>
      <c r="I77" s="40">
        <f t="shared" si="8"/>
        <v>1.5014899156041603</v>
      </c>
      <c r="J77" s="40">
        <f t="shared" si="9"/>
        <v>0.79199143291380747</v>
      </c>
      <c r="K77" s="40">
        <v>1</v>
      </c>
    </row>
    <row r="78" spans="1:11" x14ac:dyDescent="0.25">
      <c r="A78" s="26" t="s">
        <v>137</v>
      </c>
      <c r="B78" s="1" t="s">
        <v>134</v>
      </c>
      <c r="C78" s="2" t="s">
        <v>38</v>
      </c>
      <c r="D78" s="2"/>
      <c r="E78" s="3" t="s">
        <v>22</v>
      </c>
      <c r="F78" s="41">
        <f t="shared" si="7"/>
        <v>4.5958103288260672E-2</v>
      </c>
      <c r="G78" s="37">
        <f>'Paste from cobra outputs'!D35</f>
        <v>3.634476188710202E-2</v>
      </c>
      <c r="H78" s="37">
        <f>'Paste from cobra outputs'!G35</f>
        <v>4.5861689369346058E-2</v>
      </c>
      <c r="I78" s="40">
        <f t="shared" si="8"/>
        <v>1.0021022757826941</v>
      </c>
      <c r="J78" s="40">
        <f t="shared" si="9"/>
        <v>0.7924863298078777</v>
      </c>
      <c r="K78" s="40">
        <v>1</v>
      </c>
    </row>
    <row r="79" spans="1:11" x14ac:dyDescent="0.25">
      <c r="A79" s="26" t="s">
        <v>137</v>
      </c>
      <c r="B79" s="1" t="s">
        <v>134</v>
      </c>
      <c r="C79" s="2" t="s">
        <v>40</v>
      </c>
      <c r="D79" s="2"/>
      <c r="E79" s="3" t="s">
        <v>39</v>
      </c>
      <c r="F79" s="41">
        <f t="shared" si="7"/>
        <v>85.672607960364147</v>
      </c>
      <c r="G79" s="37">
        <f>'Paste from cobra outputs'!D37</f>
        <v>53.888459910872648</v>
      </c>
      <c r="H79" s="37">
        <f>'Paste from cobra outputs'!G37</f>
        <v>63.475470851670842</v>
      </c>
      <c r="I79" s="40">
        <f t="shared" si="8"/>
        <v>1.3496962970241444</v>
      </c>
      <c r="J79" s="40">
        <f t="shared" si="9"/>
        <v>0.8489651071167148</v>
      </c>
      <c r="K79" s="40">
        <v>1</v>
      </c>
    </row>
    <row r="80" spans="1:11" x14ac:dyDescent="0.25">
      <c r="A80" s="26" t="s">
        <v>137</v>
      </c>
      <c r="B80" s="1" t="s">
        <v>134</v>
      </c>
      <c r="C80" s="2" t="s">
        <v>40</v>
      </c>
      <c r="D80" s="2"/>
      <c r="E80" s="3" t="s">
        <v>21</v>
      </c>
      <c r="F80" s="41">
        <f t="shared" si="7"/>
        <v>7.1765420410732252</v>
      </c>
      <c r="G80" s="37">
        <f>'Paste from cobra outputs'!D38</f>
        <v>2.964031314494314</v>
      </c>
      <c r="H80" s="37">
        <f>'Paste from cobra outputs'!G38</f>
        <v>3.7507612414516829</v>
      </c>
      <c r="I80" s="40">
        <f t="shared" si="8"/>
        <v>1.9133561373519044</v>
      </c>
      <c r="J80" s="40">
        <f t="shared" si="9"/>
        <v>0.79024793200303112</v>
      </c>
      <c r="K80" s="40">
        <v>1</v>
      </c>
    </row>
    <row r="81" spans="1:11" x14ac:dyDescent="0.25">
      <c r="A81" s="26" t="s">
        <v>137</v>
      </c>
      <c r="B81" s="1" t="s">
        <v>134</v>
      </c>
      <c r="C81" s="2" t="s">
        <v>40</v>
      </c>
      <c r="D81" s="2"/>
      <c r="E81" s="3" t="s">
        <v>22</v>
      </c>
      <c r="F81" s="41">
        <f t="shared" si="7"/>
        <v>7.5050171602199613</v>
      </c>
      <c r="G81" s="37">
        <f>'Paste from cobra outputs'!D39</f>
        <v>3.802802809523314</v>
      </c>
      <c r="H81" s="37">
        <f>'Paste from cobra outputs'!G39</f>
        <v>4.8096416685417314</v>
      </c>
      <c r="I81" s="40">
        <f t="shared" si="8"/>
        <v>1.5604108741214102</v>
      </c>
      <c r="J81" s="40">
        <f t="shared" si="9"/>
        <v>0.79066239682598061</v>
      </c>
      <c r="K81" s="40">
        <v>1</v>
      </c>
    </row>
    <row r="82" spans="1:11" x14ac:dyDescent="0.25">
      <c r="A82" s="26" t="s">
        <v>137</v>
      </c>
      <c r="B82" s="1" t="s">
        <v>134</v>
      </c>
      <c r="C82" s="2" t="s">
        <v>41</v>
      </c>
      <c r="D82" s="2"/>
      <c r="E82" s="3" t="s">
        <v>42</v>
      </c>
      <c r="F82" s="41">
        <f t="shared" si="7"/>
        <v>90.150236805019645</v>
      </c>
      <c r="G82" s="37">
        <f>'Paste from cobra outputs'!D41</f>
        <v>82.673743779587213</v>
      </c>
      <c r="H82" s="37">
        <f>'Paste from cobra outputs'!G41</f>
        <v>93.441262667038146</v>
      </c>
      <c r="I82" s="40">
        <f t="shared" si="8"/>
        <v>0.96477973683055307</v>
      </c>
      <c r="J82" s="40">
        <f t="shared" si="9"/>
        <v>0.8847669800244552</v>
      </c>
      <c r="K82" s="40">
        <v>1</v>
      </c>
    </row>
    <row r="83" spans="1:11" x14ac:dyDescent="0.25">
      <c r="A83" s="26" t="s">
        <v>137</v>
      </c>
      <c r="B83" s="1" t="s">
        <v>134</v>
      </c>
      <c r="C83" s="2" t="s">
        <v>115</v>
      </c>
      <c r="D83" s="2"/>
      <c r="I83" s="43">
        <v>1</v>
      </c>
      <c r="J83" s="43">
        <v>1</v>
      </c>
      <c r="K83" s="43">
        <v>1</v>
      </c>
    </row>
    <row r="84" spans="1:11" x14ac:dyDescent="0.25">
      <c r="A84" s="26" t="s">
        <v>137</v>
      </c>
      <c r="B84" s="1" t="s">
        <v>134</v>
      </c>
      <c r="C84" s="2" t="s">
        <v>115</v>
      </c>
      <c r="D84" s="2"/>
      <c r="I84" s="43">
        <v>1</v>
      </c>
      <c r="J84" s="43">
        <v>1</v>
      </c>
      <c r="K84" s="43">
        <v>1</v>
      </c>
    </row>
    <row r="85" spans="1:11" x14ac:dyDescent="0.25">
      <c r="A85" s="26" t="s">
        <v>137</v>
      </c>
      <c r="B85" s="1" t="s">
        <v>135</v>
      </c>
      <c r="C85" s="2" t="s">
        <v>23</v>
      </c>
      <c r="D85" s="2"/>
      <c r="E85" s="3" t="s">
        <v>24</v>
      </c>
      <c r="F85" s="41">
        <f t="shared" ref="F85:F101" si="10">F36</f>
        <v>7.9558406090634623E-2</v>
      </c>
      <c r="G85" s="37">
        <f>'Paste from cobra outputs'!D44</f>
        <v>0.14266970612942451</v>
      </c>
      <c r="H85" s="37">
        <f>'Paste from cobra outputs'!G44</f>
        <v>9.46876761782941E-2</v>
      </c>
      <c r="I85" s="40">
        <f t="shared" ref="I85:I120" si="11">$F85*K85/H85</f>
        <v>0.84021922706000818</v>
      </c>
      <c r="J85" s="40">
        <f t="shared" ref="J85:J120" si="12">G85*K85/H85</f>
        <v>1.5067399675199722</v>
      </c>
      <c r="K85" s="40">
        <v>1</v>
      </c>
    </row>
    <row r="86" spans="1:11" x14ac:dyDescent="0.25">
      <c r="A86" s="26" t="s">
        <v>137</v>
      </c>
      <c r="B86" s="1" t="s">
        <v>135</v>
      </c>
      <c r="C86" s="2" t="s">
        <v>23</v>
      </c>
      <c r="D86" s="2"/>
      <c r="E86" s="3" t="s">
        <v>25</v>
      </c>
      <c r="F86" s="41">
        <f t="shared" si="10"/>
        <v>5.432733320765798E-2</v>
      </c>
      <c r="G86" s="37">
        <f>'Paste from cobra outputs'!D45</f>
        <v>0.58833657637427295</v>
      </c>
      <c r="H86" s="37">
        <f>'Paste from cobra outputs'!G45</f>
        <v>0.36714772650678629</v>
      </c>
      <c r="I86" s="40">
        <f t="shared" si="11"/>
        <v>0.14797131858762524</v>
      </c>
      <c r="J86" s="40">
        <f t="shared" si="12"/>
        <v>1.6024519121280689</v>
      </c>
      <c r="K86" s="40">
        <v>1</v>
      </c>
    </row>
    <row r="87" spans="1:11" x14ac:dyDescent="0.25">
      <c r="A87" s="26" t="s">
        <v>137</v>
      </c>
      <c r="B87" s="1" t="s">
        <v>135</v>
      </c>
      <c r="C87" s="2" t="s">
        <v>23</v>
      </c>
      <c r="D87" s="2"/>
      <c r="E87" s="3" t="s">
        <v>26</v>
      </c>
      <c r="F87" s="41">
        <f t="shared" si="10"/>
        <v>3.0489052829997099</v>
      </c>
      <c r="G87" s="37">
        <f>'Paste from cobra outputs'!D46</f>
        <v>3.2009401309986538</v>
      </c>
      <c r="H87" s="37">
        <f>'Paste from cobra outputs'!G46</f>
        <v>3.6965921887988649</v>
      </c>
      <c r="I87" s="40">
        <f t="shared" ref="I87" si="13">$F87*K87/H87</f>
        <v>0.82478810950211734</v>
      </c>
      <c r="J87" s="40">
        <f t="shared" ref="J87" si="14">G87*K87/H87</f>
        <v>0.86591648943529709</v>
      </c>
      <c r="K87" s="40">
        <v>1</v>
      </c>
    </row>
    <row r="88" spans="1:11" x14ac:dyDescent="0.25">
      <c r="A88" s="26" t="s">
        <v>137</v>
      </c>
      <c r="B88" s="1" t="s">
        <v>135</v>
      </c>
      <c r="C88" s="2" t="s">
        <v>23</v>
      </c>
      <c r="D88" s="2"/>
      <c r="E88" s="3" t="s">
        <v>27</v>
      </c>
      <c r="F88" s="41">
        <f t="shared" si="10"/>
        <v>0.3038629989246453</v>
      </c>
      <c r="G88" s="37">
        <f>'Paste from cobra outputs'!D47</f>
        <v>0.33526077938654969</v>
      </c>
      <c r="H88" s="37">
        <f>'Paste from cobra outputs'!G47</f>
        <v>0.38471993886510292</v>
      </c>
      <c r="I88" s="40">
        <f t="shared" si="11"/>
        <v>0.78982908923571793</v>
      </c>
      <c r="J88" s="40">
        <f t="shared" si="12"/>
        <v>0.87144113293307768</v>
      </c>
      <c r="K88" s="40">
        <v>1</v>
      </c>
    </row>
    <row r="89" spans="1:11" x14ac:dyDescent="0.25">
      <c r="A89" s="26" t="s">
        <v>137</v>
      </c>
      <c r="B89" s="1" t="s">
        <v>135</v>
      </c>
      <c r="C89" s="2" t="s">
        <v>131</v>
      </c>
      <c r="D89" s="2"/>
      <c r="E89" s="3" t="s">
        <v>31</v>
      </c>
      <c r="F89" s="41">
        <f t="shared" si="10"/>
        <v>14.83431041031602</v>
      </c>
      <c r="G89" s="37">
        <f>'Paste from cobra outputs'!D49</f>
        <v>27.552816459453808</v>
      </c>
      <c r="H89" s="37">
        <f>'Paste from cobra outputs'!G49</f>
        <v>22.493104724658089</v>
      </c>
      <c r="I89" s="40">
        <f t="shared" si="11"/>
        <v>0.65950479455394573</v>
      </c>
      <c r="J89" s="40">
        <f t="shared" si="12"/>
        <v>1.2249450130043189</v>
      </c>
      <c r="K89" s="40">
        <v>1</v>
      </c>
    </row>
    <row r="90" spans="1:11" x14ac:dyDescent="0.25">
      <c r="A90" s="26" t="s">
        <v>137</v>
      </c>
      <c r="B90" s="1" t="s">
        <v>135</v>
      </c>
      <c r="C90" s="2" t="s">
        <v>131</v>
      </c>
      <c r="D90" s="2"/>
      <c r="E90" s="3" t="s">
        <v>32</v>
      </c>
      <c r="F90" s="41">
        <f t="shared" si="10"/>
        <v>0.36960632767856821</v>
      </c>
      <c r="G90" s="37">
        <f>'Paste from cobra outputs'!D50</f>
        <v>0.42003061388317492</v>
      </c>
      <c r="H90" s="37">
        <f>'Paste from cobra outputs'!G50</f>
        <v>0.40489050238049951</v>
      </c>
      <c r="I90" s="40">
        <f t="shared" si="11"/>
        <v>0.91285502007460606</v>
      </c>
      <c r="J90" s="40">
        <f t="shared" si="12"/>
        <v>1.0373931011314446</v>
      </c>
      <c r="K90" s="40">
        <v>1</v>
      </c>
    </row>
    <row r="91" spans="1:11" x14ac:dyDescent="0.25">
      <c r="A91" s="26" t="s">
        <v>137</v>
      </c>
      <c r="B91" s="1" t="s">
        <v>135</v>
      </c>
      <c r="C91" s="2" t="s">
        <v>131</v>
      </c>
      <c r="D91" s="2"/>
      <c r="E91" s="3" t="s">
        <v>33</v>
      </c>
      <c r="F91" s="41">
        <f t="shared" si="10"/>
        <v>6.4965390674631487E-2</v>
      </c>
      <c r="G91" s="37">
        <f>'Paste from cobra outputs'!D51</f>
        <v>4.7380103327237293E-2</v>
      </c>
      <c r="H91" s="37">
        <f>'Paste from cobra outputs'!G51</f>
        <v>4.6802231477323368E-2</v>
      </c>
      <c r="I91" s="40">
        <f t="shared" si="11"/>
        <v>1.3880831880015922</v>
      </c>
      <c r="J91" s="40">
        <f t="shared" si="12"/>
        <v>1.0123471003769107</v>
      </c>
      <c r="K91" s="40">
        <v>1</v>
      </c>
    </row>
    <row r="92" spans="1:11" x14ac:dyDescent="0.25">
      <c r="A92" s="26" t="s">
        <v>137</v>
      </c>
      <c r="B92" s="1" t="s">
        <v>135</v>
      </c>
      <c r="C92" s="2" t="s">
        <v>131</v>
      </c>
      <c r="D92" s="2"/>
      <c r="E92" s="3" t="s">
        <v>34</v>
      </c>
      <c r="F92" s="41">
        <f t="shared" si="10"/>
        <v>0.13774536223179079</v>
      </c>
      <c r="G92" s="37">
        <f>'Paste from cobra outputs'!D52</f>
        <v>9.0815579552622372E-2</v>
      </c>
      <c r="H92" s="37">
        <f>'Paste from cobra outputs'!G52</f>
        <v>8.9375795685823253E-2</v>
      </c>
      <c r="I92" s="40">
        <f t="shared" si="11"/>
        <v>1.541193129244945</v>
      </c>
      <c r="J92" s="40">
        <f t="shared" si="12"/>
        <v>1.0161093264205479</v>
      </c>
      <c r="K92" s="40">
        <v>1</v>
      </c>
    </row>
    <row r="93" spans="1:11" x14ac:dyDescent="0.25">
      <c r="A93" s="26" t="s">
        <v>137</v>
      </c>
      <c r="B93" s="1" t="s">
        <v>135</v>
      </c>
      <c r="C93" s="2" t="s">
        <v>131</v>
      </c>
      <c r="D93" s="2"/>
      <c r="E93" s="3" t="s">
        <v>35</v>
      </c>
      <c r="F93" s="41">
        <f t="shared" si="10"/>
        <v>3.0096057950557219E-2</v>
      </c>
      <c r="G93" s="37">
        <f>'Paste from cobra outputs'!D53</f>
        <v>1.9884285209919882E-2</v>
      </c>
      <c r="H93" s="37">
        <f>'Paste from cobra outputs'!G53</f>
        <v>1.972610250368936E-2</v>
      </c>
      <c r="I93" s="40">
        <f t="shared" si="11"/>
        <v>1.5256971287119883</v>
      </c>
      <c r="J93" s="40">
        <f t="shared" si="12"/>
        <v>1.0080189538810791</v>
      </c>
      <c r="K93" s="40">
        <v>1</v>
      </c>
    </row>
    <row r="94" spans="1:11" x14ac:dyDescent="0.25">
      <c r="A94" s="26" t="s">
        <v>137</v>
      </c>
      <c r="B94" s="1" t="s">
        <v>135</v>
      </c>
      <c r="C94" s="2" t="s">
        <v>131</v>
      </c>
      <c r="D94" s="2"/>
      <c r="E94" s="3" t="s">
        <v>36</v>
      </c>
      <c r="F94" s="41">
        <f t="shared" si="10"/>
        <v>0.17741268053966169</v>
      </c>
      <c r="G94" s="37">
        <f>'Paste from cobra outputs'!D54</f>
        <v>0.1247390694205754</v>
      </c>
      <c r="H94" s="37">
        <f>'Paste from cobra outputs'!G54</f>
        <v>0.12263082721836251</v>
      </c>
      <c r="I94" s="40">
        <f t="shared" si="11"/>
        <v>1.4467217139761432</v>
      </c>
      <c r="J94" s="40">
        <f t="shared" si="12"/>
        <v>1.0171917799955703</v>
      </c>
      <c r="K94" s="40">
        <v>1</v>
      </c>
    </row>
    <row r="95" spans="1:11" x14ac:dyDescent="0.25">
      <c r="A95" s="26" t="s">
        <v>137</v>
      </c>
      <c r="B95" s="1" t="s">
        <v>135</v>
      </c>
      <c r="C95" s="2" t="s">
        <v>131</v>
      </c>
      <c r="D95" s="2"/>
      <c r="E95" s="3" t="s">
        <v>37</v>
      </c>
      <c r="F95" s="41">
        <f t="shared" si="10"/>
        <v>0.45195506187070089</v>
      </c>
      <c r="G95" s="37">
        <f>'Paste from cobra outputs'!D55</f>
        <v>0.65513267607668002</v>
      </c>
      <c r="H95" s="37">
        <f>'Paste from cobra outputs'!G55</f>
        <v>0.28895458134638558</v>
      </c>
      <c r="I95" s="40">
        <f t="shared" si="11"/>
        <v>1.564104157009083</v>
      </c>
      <c r="J95" s="40">
        <f t="shared" si="12"/>
        <v>2.2672513895577824</v>
      </c>
      <c r="K95" s="40">
        <v>1</v>
      </c>
    </row>
    <row r="96" spans="1:11" x14ac:dyDescent="0.25">
      <c r="A96" s="26" t="s">
        <v>137</v>
      </c>
      <c r="B96" s="1" t="s">
        <v>135</v>
      </c>
      <c r="C96" s="2" t="s">
        <v>46</v>
      </c>
      <c r="D96" s="2"/>
      <c r="E96" s="3" t="s">
        <v>19</v>
      </c>
      <c r="F96" s="42">
        <f t="shared" si="10"/>
        <v>424555</v>
      </c>
      <c r="G96" s="35">
        <f>'Paste from cobra outputs'!D61</f>
        <v>476079</v>
      </c>
      <c r="H96" s="35">
        <f>'Paste from cobra outputs'!G61</f>
        <v>1445247</v>
      </c>
      <c r="I96" s="40">
        <f t="shared" si="11"/>
        <v>0.29375947502399241</v>
      </c>
      <c r="J96" s="40">
        <f t="shared" si="12"/>
        <v>0.32941012851090506</v>
      </c>
      <c r="K96" s="40">
        <v>1</v>
      </c>
    </row>
    <row r="97" spans="1:11" x14ac:dyDescent="0.25">
      <c r="A97" s="26" t="s">
        <v>137</v>
      </c>
      <c r="B97" s="1" t="s">
        <v>135</v>
      </c>
      <c r="C97" s="2" t="s">
        <v>47</v>
      </c>
      <c r="D97" s="2"/>
      <c r="E97" s="3" t="s">
        <v>43</v>
      </c>
      <c r="F97" s="41">
        <f t="shared" si="10"/>
        <v>27.128200799999991</v>
      </c>
      <c r="G97" s="37">
        <f>'Paste from cobra outputs'!D67</f>
        <v>26.074707359999991</v>
      </c>
      <c r="H97" s="37">
        <f>'Paste from cobra outputs'!G67</f>
        <v>59.099058239999977</v>
      </c>
      <c r="I97" s="40">
        <f t="shared" si="11"/>
        <v>0.45902932479622544</v>
      </c>
      <c r="J97" s="40">
        <f t="shared" si="12"/>
        <v>0.44120343261835371</v>
      </c>
      <c r="K97" s="40">
        <v>1</v>
      </c>
    </row>
    <row r="98" spans="1:11" x14ac:dyDescent="0.25">
      <c r="A98" s="26" t="s">
        <v>137</v>
      </c>
      <c r="B98" s="1" t="s">
        <v>135</v>
      </c>
      <c r="C98" s="2" t="s">
        <v>47</v>
      </c>
      <c r="D98" s="2"/>
      <c r="E98" s="3" t="s">
        <v>44</v>
      </c>
      <c r="F98" s="41">
        <f t="shared" si="10"/>
        <v>205.96200703571429</v>
      </c>
      <c r="G98" s="37">
        <f>'Paste from cobra outputs'!D68</f>
        <v>215.094506</v>
      </c>
      <c r="H98" s="37">
        <f>'Paste from cobra outputs'!G68</f>
        <v>578.40006282142838</v>
      </c>
      <c r="I98" s="40">
        <f t="shared" si="11"/>
        <v>0.35608918510664428</v>
      </c>
      <c r="J98" s="40">
        <f t="shared" si="12"/>
        <v>0.37187842779748614</v>
      </c>
      <c r="K98" s="40">
        <v>1</v>
      </c>
    </row>
    <row r="99" spans="1:11" x14ac:dyDescent="0.25">
      <c r="A99" s="26" t="s">
        <v>137</v>
      </c>
      <c r="B99" s="1" t="s">
        <v>135</v>
      </c>
      <c r="C99" s="2" t="s">
        <v>47</v>
      </c>
      <c r="D99" s="2"/>
      <c r="E99" s="3" t="s">
        <v>45</v>
      </c>
      <c r="F99" s="41">
        <f t="shared" si="10"/>
        <v>142.50154678571431</v>
      </c>
      <c r="G99" s="37">
        <f>'Paste from cobra outputs'!D69</f>
        <v>147.35270746428569</v>
      </c>
      <c r="H99" s="37">
        <f>'Paste from cobra outputs'!G69</f>
        <v>310.81549164285713</v>
      </c>
      <c r="I99" s="40">
        <f t="shared" si="11"/>
        <v>0.45847633279957573</v>
      </c>
      <c r="J99" s="40">
        <f t="shared" si="12"/>
        <v>0.47408417992756124</v>
      </c>
      <c r="K99" s="40">
        <v>1</v>
      </c>
    </row>
    <row r="100" spans="1:11" x14ac:dyDescent="0.25">
      <c r="A100" s="26" t="s">
        <v>137</v>
      </c>
      <c r="B100" s="1" t="s">
        <v>135</v>
      </c>
      <c r="C100" s="2" t="s">
        <v>48</v>
      </c>
      <c r="D100" s="2"/>
      <c r="E100" s="3" t="s">
        <v>49</v>
      </c>
      <c r="F100" s="42">
        <f t="shared" si="10"/>
        <v>125766473.8332997</v>
      </c>
      <c r="G100" s="35">
        <f>'Paste from cobra outputs'!D71</f>
        <v>142527363.61630011</v>
      </c>
      <c r="H100" s="35">
        <f>'Paste from cobra outputs'!G71</f>
        <v>166793680.9759002</v>
      </c>
      <c r="I100" s="40">
        <f t="shared" si="11"/>
        <v>0.75402421181334522</v>
      </c>
      <c r="J100" s="40">
        <f t="shared" si="12"/>
        <v>0.85451296945052546</v>
      </c>
      <c r="K100" s="40">
        <v>1</v>
      </c>
    </row>
    <row r="101" spans="1:11" x14ac:dyDescent="0.25">
      <c r="A101" s="26" t="s">
        <v>137</v>
      </c>
      <c r="B101" s="1" t="s">
        <v>135</v>
      </c>
      <c r="C101" s="2" t="s">
        <v>48</v>
      </c>
      <c r="D101" s="2"/>
      <c r="E101" s="3" t="s">
        <v>50</v>
      </c>
      <c r="F101" s="42">
        <f t="shared" si="10"/>
        <v>14351071.696699999</v>
      </c>
      <c r="G101" s="35">
        <f>'Paste from cobra outputs'!D72</f>
        <v>14250740.41840001</v>
      </c>
      <c r="H101" s="35">
        <f>'Paste from cobra outputs'!G72</f>
        <v>14260850.202899979</v>
      </c>
      <c r="I101" s="40">
        <f t="shared" si="11"/>
        <v>1.0063265157768555</v>
      </c>
      <c r="J101" s="40">
        <f t="shared" si="12"/>
        <v>0.99929108122193766</v>
      </c>
      <c r="K101" s="40">
        <v>1</v>
      </c>
    </row>
    <row r="102" spans="1:11" x14ac:dyDescent="0.25">
      <c r="A102" s="28" t="s">
        <v>139</v>
      </c>
      <c r="B102" s="1" t="s">
        <v>127</v>
      </c>
      <c r="C102" s="2" t="s">
        <v>11</v>
      </c>
      <c r="D102" s="2"/>
      <c r="E102" s="3" t="s">
        <v>12</v>
      </c>
      <c r="F102" s="42">
        <f t="shared" ref="F102:F120" si="15">F4</f>
        <v>357912.08010499942</v>
      </c>
      <c r="G102" s="35">
        <f>'Paste from cobra outputs'!F5</f>
        <v>744899.67700000003</v>
      </c>
      <c r="H102" s="35">
        <f>'Paste from cobra outputs'!I5</f>
        <v>1633190.8833333331</v>
      </c>
      <c r="I102" s="40">
        <f t="shared" si="11"/>
        <v>0.21914895788207128</v>
      </c>
      <c r="J102" s="40">
        <f t="shared" si="12"/>
        <v>0.45610080524063673</v>
      </c>
      <c r="K102" s="40">
        <v>1</v>
      </c>
    </row>
    <row r="103" spans="1:11" x14ac:dyDescent="0.25">
      <c r="A103" s="28" t="s">
        <v>139</v>
      </c>
      <c r="B103" s="1" t="s">
        <v>127</v>
      </c>
      <c r="C103" s="2" t="s">
        <v>11</v>
      </c>
      <c r="D103" s="2"/>
      <c r="E103" s="3" t="s">
        <v>13</v>
      </c>
      <c r="F103" s="42">
        <f t="shared" si="15"/>
        <v>1933129.2165999999</v>
      </c>
      <c r="G103" s="35">
        <f>'Paste from cobra outputs'!F6</f>
        <v>144518.85466666671</v>
      </c>
      <c r="H103" s="35">
        <f>'Paste from cobra outputs'!I6</f>
        <v>716039.19666666666</v>
      </c>
      <c r="I103" s="40">
        <f t="shared" si="11"/>
        <v>2.6997533453464246</v>
      </c>
      <c r="J103" s="40">
        <f t="shared" si="12"/>
        <v>0.20183092676970266</v>
      </c>
      <c r="K103" s="40">
        <v>1</v>
      </c>
    </row>
    <row r="104" spans="1:11" x14ac:dyDescent="0.25">
      <c r="A104" s="28" t="s">
        <v>139</v>
      </c>
      <c r="B104" s="1" t="s">
        <v>127</v>
      </c>
      <c r="C104" s="2" t="s">
        <v>11</v>
      </c>
      <c r="D104" s="2"/>
      <c r="E104" s="3" t="s">
        <v>14</v>
      </c>
      <c r="F104" s="42">
        <f t="shared" si="15"/>
        <v>486549.17800000001</v>
      </c>
      <c r="G104" s="35">
        <f>'Paste from cobra outputs'!F7</f>
        <v>495894.03843666578</v>
      </c>
      <c r="H104" s="35">
        <f>'Paste from cobra outputs'!I7</f>
        <v>684297.00965166593</v>
      </c>
      <c r="I104" s="40">
        <f t="shared" si="11"/>
        <v>0.71102046499906912</v>
      </c>
      <c r="J104" s="40">
        <f t="shared" si="12"/>
        <v>0.7246766118254635</v>
      </c>
      <c r="K104" s="40">
        <v>1</v>
      </c>
    </row>
    <row r="105" spans="1:11" x14ac:dyDescent="0.25">
      <c r="A105" s="28" t="s">
        <v>139</v>
      </c>
      <c r="B105" s="1" t="s">
        <v>127</v>
      </c>
      <c r="C105" s="2" t="s">
        <v>11</v>
      </c>
      <c r="D105" s="2"/>
      <c r="E105" s="3" t="s">
        <v>15</v>
      </c>
      <c r="F105" s="42">
        <f t="shared" si="15"/>
        <v>5501144.4649103004</v>
      </c>
      <c r="G105" s="35">
        <f>'Paste from cobra outputs'!F8</f>
        <v>4502247.8219999997</v>
      </c>
      <c r="H105" s="35">
        <f>'Paste from cobra outputs'!I8</f>
        <v>3816993.6919</v>
      </c>
      <c r="I105" s="40">
        <f t="shared" si="11"/>
        <v>1.441224405632165</v>
      </c>
      <c r="J105" s="40">
        <f t="shared" si="12"/>
        <v>1.1795271843268094</v>
      </c>
      <c r="K105" s="40">
        <v>1</v>
      </c>
    </row>
    <row r="106" spans="1:11" x14ac:dyDescent="0.25">
      <c r="A106" s="28" t="s">
        <v>139</v>
      </c>
      <c r="B106" s="1" t="s">
        <v>127</v>
      </c>
      <c r="C106" s="2" t="s">
        <v>11</v>
      </c>
      <c r="D106" s="2"/>
      <c r="E106" s="3" t="s">
        <v>16</v>
      </c>
      <c r="F106" s="42">
        <f t="shared" si="15"/>
        <v>242947.90633333329</v>
      </c>
      <c r="G106" s="35">
        <f>'Paste from cobra outputs'!F9</f>
        <v>526533.7855</v>
      </c>
      <c r="H106" s="35">
        <f>'Paste from cobra outputs'!I9</f>
        <v>885552.41500000004</v>
      </c>
      <c r="I106" s="40">
        <f t="shared" si="11"/>
        <v>0.27434616203190332</v>
      </c>
      <c r="J106" s="40">
        <f t="shared" si="12"/>
        <v>0.59458229301988863</v>
      </c>
      <c r="K106" s="40">
        <v>1</v>
      </c>
    </row>
    <row r="107" spans="1:11" x14ac:dyDescent="0.25">
      <c r="A107" s="28" t="s">
        <v>139</v>
      </c>
      <c r="B107" s="1" t="s">
        <v>127</v>
      </c>
      <c r="C107" s="2" t="s">
        <v>11</v>
      </c>
      <c r="D107" s="2"/>
      <c r="E107" s="3" t="s">
        <v>17</v>
      </c>
      <c r="F107" s="42">
        <f t="shared" si="15"/>
        <v>105833.894</v>
      </c>
      <c r="G107" s="35">
        <f>'Paste from cobra outputs'!F10</f>
        <v>5930907.3132480001</v>
      </c>
      <c r="H107" s="35">
        <f>'Paste from cobra outputs'!I10</f>
        <v>2990342.9777799998</v>
      </c>
      <c r="I107" s="40">
        <f t="shared" si="11"/>
        <v>3.5391891427307115E-2</v>
      </c>
      <c r="J107" s="40">
        <f t="shared" si="12"/>
        <v>1.9833535341324109</v>
      </c>
      <c r="K107" s="40">
        <v>1</v>
      </c>
    </row>
    <row r="108" spans="1:11" x14ac:dyDescent="0.25">
      <c r="A108" s="28" t="s">
        <v>139</v>
      </c>
      <c r="B108" s="1" t="s">
        <v>127</v>
      </c>
      <c r="C108" s="2" t="s">
        <v>128</v>
      </c>
      <c r="D108" s="2"/>
      <c r="E108" s="3" t="s">
        <v>6</v>
      </c>
      <c r="F108" s="42">
        <f t="shared" si="15"/>
        <v>2229240.54</v>
      </c>
      <c r="G108" s="35">
        <f>'Paste from cobra outputs'!F12</f>
        <v>2939904.6</v>
      </c>
      <c r="H108" s="35">
        <f>'Paste from cobra outputs'!I12</f>
        <v>5524607.54</v>
      </c>
      <c r="I108" s="40">
        <f t="shared" si="11"/>
        <v>0.40351111347902191</v>
      </c>
      <c r="J108" s="40">
        <f t="shared" si="12"/>
        <v>0.53214723013609766</v>
      </c>
      <c r="K108" s="40">
        <v>1</v>
      </c>
    </row>
    <row r="109" spans="1:11" x14ac:dyDescent="0.25">
      <c r="A109" s="28" t="s">
        <v>139</v>
      </c>
      <c r="B109" s="1" t="s">
        <v>127</v>
      </c>
      <c r="C109" s="2" t="s">
        <v>128</v>
      </c>
      <c r="D109" s="2"/>
      <c r="E109" s="3" t="s">
        <v>7</v>
      </c>
      <c r="F109" s="42">
        <f t="shared" si="15"/>
        <v>861167.755</v>
      </c>
      <c r="G109" s="35">
        <f>'Paste from cobra outputs'!F13</f>
        <v>1095459.6913000001</v>
      </c>
      <c r="H109" s="35">
        <f>'Paste from cobra outputs'!I13</f>
        <v>744299.83010000002</v>
      </c>
      <c r="I109" s="40">
        <f t="shared" si="11"/>
        <v>1.1570172666629499</v>
      </c>
      <c r="J109" s="40">
        <f t="shared" si="12"/>
        <v>1.4717989269899741</v>
      </c>
      <c r="K109" s="40">
        <v>1</v>
      </c>
    </row>
    <row r="110" spans="1:11" x14ac:dyDescent="0.25">
      <c r="A110" s="28" t="s">
        <v>139</v>
      </c>
      <c r="B110" s="1" t="s">
        <v>127</v>
      </c>
      <c r="C110" s="2" t="s">
        <v>128</v>
      </c>
      <c r="D110" s="2"/>
      <c r="E110" s="3" t="s">
        <v>8</v>
      </c>
      <c r="F110" s="42">
        <f t="shared" si="15"/>
        <v>2121.1999999999998</v>
      </c>
      <c r="G110" s="35">
        <f>'Paste from cobra outputs'!F14</f>
        <v>21000.52</v>
      </c>
      <c r="H110" s="35">
        <f>'Paste from cobra outputs'!I14</f>
        <v>61598.55</v>
      </c>
      <c r="I110" s="40">
        <f t="shared" si="11"/>
        <v>3.4435875519797134E-2</v>
      </c>
      <c r="J110" s="40">
        <f t="shared" si="12"/>
        <v>0.34092555750094766</v>
      </c>
      <c r="K110" s="40">
        <v>1</v>
      </c>
    </row>
    <row r="111" spans="1:11" x14ac:dyDescent="0.25">
      <c r="A111" s="28" t="s">
        <v>139</v>
      </c>
      <c r="B111" s="1" t="s">
        <v>132</v>
      </c>
      <c r="C111" s="2" t="s">
        <v>129</v>
      </c>
      <c r="D111" s="2"/>
      <c r="E111" s="3" t="s">
        <v>9</v>
      </c>
      <c r="F111" s="42">
        <f t="shared" si="15"/>
        <v>99787.268858292591</v>
      </c>
      <c r="G111" s="35">
        <f>'Paste from cobra outputs'!F17</f>
        <v>412364.58731460548</v>
      </c>
      <c r="H111" s="35">
        <f>'Paste from cobra outputs'!I17</f>
        <v>1112194.81865657</v>
      </c>
      <c r="I111" s="40">
        <f t="shared" si="11"/>
        <v>8.9721033747330814E-2</v>
      </c>
      <c r="J111" s="40">
        <f t="shared" si="12"/>
        <v>0.37076650636864528</v>
      </c>
      <c r="K111" s="40">
        <v>1</v>
      </c>
    </row>
    <row r="112" spans="1:11" x14ac:dyDescent="0.25">
      <c r="A112" s="28" t="s">
        <v>139</v>
      </c>
      <c r="B112" s="1" t="s">
        <v>132</v>
      </c>
      <c r="C112" s="2" t="s">
        <v>129</v>
      </c>
      <c r="D112" s="2"/>
      <c r="E112" s="3" t="s">
        <v>10</v>
      </c>
      <c r="F112" s="42">
        <f t="shared" si="15"/>
        <v>6266.2657454619603</v>
      </c>
      <c r="G112" s="35">
        <f>'Paste from cobra outputs'!F18</f>
        <v>21717.660596749971</v>
      </c>
      <c r="H112" s="35">
        <f>'Paste from cobra outputs'!I18</f>
        <v>28837.9730707909</v>
      </c>
      <c r="I112" s="40">
        <f t="shared" si="11"/>
        <v>0.21729216994827105</v>
      </c>
      <c r="J112" s="40">
        <f t="shared" si="12"/>
        <v>0.75309247787415146</v>
      </c>
      <c r="K112" s="40">
        <v>1</v>
      </c>
    </row>
    <row r="113" spans="1:11" x14ac:dyDescent="0.25">
      <c r="A113" s="28" t="s">
        <v>139</v>
      </c>
      <c r="B113" s="1" t="s">
        <v>132</v>
      </c>
      <c r="C113" s="2" t="s">
        <v>141</v>
      </c>
      <c r="D113" s="2"/>
      <c r="E113" s="3" t="s">
        <v>201</v>
      </c>
      <c r="F113" s="42">
        <f t="shared" si="15"/>
        <v>35981.72026592301</v>
      </c>
      <c r="G113" s="35">
        <f>'Paste from cobra outputs'!F20</f>
        <v>51810.28580577804</v>
      </c>
      <c r="H113" s="35">
        <f>'Paste from cobra outputs'!I20</f>
        <v>179104.53023923881</v>
      </c>
      <c r="I113" s="40">
        <f t="shared" si="11"/>
        <v>0.20089787912042448</v>
      </c>
      <c r="J113" s="40">
        <f t="shared" si="12"/>
        <v>0.28927401074988146</v>
      </c>
      <c r="K113" s="40">
        <v>1</v>
      </c>
    </row>
    <row r="114" spans="1:11" x14ac:dyDescent="0.25">
      <c r="A114" s="28" t="s">
        <v>139</v>
      </c>
      <c r="B114" s="1" t="s">
        <v>132</v>
      </c>
      <c r="C114" s="2" t="s">
        <v>141</v>
      </c>
      <c r="D114" s="2"/>
      <c r="E114" s="3" t="s">
        <v>143</v>
      </c>
      <c r="F114" s="42">
        <f t="shared" si="15"/>
        <v>0</v>
      </c>
      <c r="G114" s="35">
        <f>'Paste from cobra outputs'!F21</f>
        <v>0</v>
      </c>
      <c r="H114" s="35">
        <f>'Paste from cobra outputs'!I21</f>
        <v>32816.839193014923</v>
      </c>
      <c r="I114" s="54">
        <v>0</v>
      </c>
      <c r="J114" s="54">
        <v>1</v>
      </c>
      <c r="K114" s="40">
        <v>1</v>
      </c>
    </row>
    <row r="115" spans="1:11" x14ac:dyDescent="0.25">
      <c r="A115" s="28" t="s">
        <v>139</v>
      </c>
      <c r="B115" s="1" t="s">
        <v>132</v>
      </c>
      <c r="C115" s="2" t="s">
        <v>141</v>
      </c>
      <c r="D115" s="2"/>
      <c r="E115" s="3" t="s">
        <v>142</v>
      </c>
      <c r="F115" s="42">
        <f t="shared" si="15"/>
        <v>7674.5907440663595</v>
      </c>
      <c r="G115" s="35">
        <f>'Paste from cobra outputs'!F22</f>
        <v>18021.728609818481</v>
      </c>
      <c r="H115" s="35">
        <f>'Paste from cobra outputs'!I22</f>
        <v>103257.8774758572</v>
      </c>
      <c r="I115" s="40">
        <f t="shared" si="11"/>
        <v>7.4324506097471946E-2</v>
      </c>
      <c r="J115" s="40">
        <f t="shared" si="12"/>
        <v>0.17453127112778544</v>
      </c>
      <c r="K115" s="40">
        <v>1</v>
      </c>
    </row>
    <row r="116" spans="1:11" x14ac:dyDescent="0.25">
      <c r="A116" s="28" t="s">
        <v>139</v>
      </c>
      <c r="B116" s="1" t="s">
        <v>132</v>
      </c>
      <c r="C116" s="2" t="s">
        <v>141</v>
      </c>
      <c r="D116" s="2"/>
      <c r="E116" s="3" t="s">
        <v>144</v>
      </c>
      <c r="F116" s="42">
        <f t="shared" si="15"/>
        <v>7967.9443188510186</v>
      </c>
      <c r="G116" s="35">
        <f>'Paste from cobra outputs'!F23</f>
        <v>18270.67714856079</v>
      </c>
      <c r="H116" s="35">
        <f>'Paste from cobra outputs'!I23</f>
        <v>101322.4750597689</v>
      </c>
      <c r="I116" s="40">
        <f t="shared" si="11"/>
        <v>7.8639455995827431E-2</v>
      </c>
      <c r="J116" s="40">
        <f t="shared" si="12"/>
        <v>0.1803220572511986</v>
      </c>
      <c r="K116" s="40">
        <v>1</v>
      </c>
    </row>
    <row r="117" spans="1:11" x14ac:dyDescent="0.25">
      <c r="A117" s="28" t="s">
        <v>139</v>
      </c>
      <c r="B117" s="1" t="s">
        <v>132</v>
      </c>
      <c r="C117" s="2" t="s">
        <v>141</v>
      </c>
      <c r="D117" s="2"/>
      <c r="E117" s="3" t="s">
        <v>227</v>
      </c>
      <c r="F117" s="42">
        <f t="shared" si="15"/>
        <v>0</v>
      </c>
      <c r="G117" s="35">
        <f>'Paste from cobra outputs'!F24</f>
        <v>411.44590483377942</v>
      </c>
      <c r="H117" s="35">
        <f>'Paste from cobra outputs'!I24</f>
        <v>69586.496231447847</v>
      </c>
      <c r="I117" s="40">
        <f t="shared" si="11"/>
        <v>0</v>
      </c>
      <c r="J117" s="40">
        <f t="shared" si="12"/>
        <v>5.9127262775997757E-3</v>
      </c>
      <c r="K117" s="40">
        <v>1</v>
      </c>
    </row>
    <row r="118" spans="1:11" x14ac:dyDescent="0.25">
      <c r="A118" s="28" t="s">
        <v>139</v>
      </c>
      <c r="B118" s="1" t="s">
        <v>132</v>
      </c>
      <c r="C118" s="2" t="s">
        <v>141</v>
      </c>
      <c r="D118" s="2"/>
      <c r="E118" s="3" t="s">
        <v>30</v>
      </c>
      <c r="F118" s="42">
        <f t="shared" si="15"/>
        <v>44901.60497126462</v>
      </c>
      <c r="G118" s="35">
        <f>'Paste from cobra outputs'!F25</f>
        <v>31078.479118648669</v>
      </c>
      <c r="H118" s="35">
        <f>'Paste from cobra outputs'!I25</f>
        <v>175403.59594900979</v>
      </c>
      <c r="I118" s="40">
        <f t="shared" si="11"/>
        <v>0.25599021917610865</v>
      </c>
      <c r="J118" s="40">
        <f t="shared" si="12"/>
        <v>0.17718267946846</v>
      </c>
      <c r="K118" s="40">
        <v>1</v>
      </c>
    </row>
    <row r="119" spans="1:11" x14ac:dyDescent="0.25">
      <c r="A119" s="28" t="s">
        <v>139</v>
      </c>
      <c r="B119" s="1" t="s">
        <v>132</v>
      </c>
      <c r="C119" s="2" t="s">
        <v>18</v>
      </c>
      <c r="D119" s="2"/>
      <c r="E119" s="3" t="s">
        <v>19</v>
      </c>
      <c r="F119" s="42">
        <f t="shared" si="15"/>
        <v>5051844</v>
      </c>
      <c r="G119" s="35">
        <f>'Paste from cobra outputs'!F27</f>
        <v>6473619</v>
      </c>
      <c r="H119" s="35">
        <f>'Paste from cobra outputs'!I27</f>
        <v>8420638</v>
      </c>
      <c r="I119" s="40">
        <f t="shared" si="11"/>
        <v>0.5999360143495065</v>
      </c>
      <c r="J119" s="40">
        <f t="shared" si="12"/>
        <v>0.76878010906061989</v>
      </c>
      <c r="K119" s="40">
        <v>1</v>
      </c>
    </row>
    <row r="120" spans="1:11" x14ac:dyDescent="0.25">
      <c r="A120" s="28" t="s">
        <v>139</v>
      </c>
      <c r="B120" s="1" t="s">
        <v>133</v>
      </c>
      <c r="C120" s="2" t="s">
        <v>28</v>
      </c>
      <c r="D120" s="2"/>
      <c r="E120" s="3" t="s">
        <v>29</v>
      </c>
      <c r="F120" s="42">
        <f t="shared" si="15"/>
        <v>33705.610029366682</v>
      </c>
      <c r="G120" s="35">
        <f>'Paste from cobra outputs'!F30</f>
        <v>43801.502312382487</v>
      </c>
      <c r="H120" s="35">
        <f>'Paste from cobra outputs'!I30</f>
        <v>28456.205623518919</v>
      </c>
      <c r="I120" s="40">
        <f t="shared" si="11"/>
        <v>1.1844730978999236</v>
      </c>
      <c r="J120" s="40">
        <f t="shared" si="12"/>
        <v>1.539260114011151</v>
      </c>
      <c r="K120" s="40">
        <v>1</v>
      </c>
    </row>
    <row r="121" spans="1:11" x14ac:dyDescent="0.25">
      <c r="A121" s="28" t="s">
        <v>139</v>
      </c>
      <c r="B121" s="1" t="s">
        <v>133</v>
      </c>
      <c r="C121" s="2" t="s">
        <v>130</v>
      </c>
      <c r="D121" s="2"/>
      <c r="I121" s="43">
        <v>1</v>
      </c>
      <c r="J121" s="43">
        <v>1</v>
      </c>
      <c r="K121" s="43">
        <v>1</v>
      </c>
    </row>
    <row r="122" spans="1:11" x14ac:dyDescent="0.25">
      <c r="A122" s="28" t="s">
        <v>139</v>
      </c>
      <c r="B122" s="1" t="s">
        <v>133</v>
      </c>
      <c r="C122" s="2" t="s">
        <v>130</v>
      </c>
      <c r="D122" s="2"/>
      <c r="I122" s="43">
        <v>1</v>
      </c>
      <c r="J122" s="43">
        <v>1</v>
      </c>
      <c r="K122" s="43">
        <v>1</v>
      </c>
    </row>
    <row r="123" spans="1:11" x14ac:dyDescent="0.25">
      <c r="A123" s="28" t="s">
        <v>139</v>
      </c>
      <c r="B123" s="1" t="s">
        <v>133</v>
      </c>
      <c r="C123" s="2" t="s">
        <v>130</v>
      </c>
      <c r="D123" s="2"/>
      <c r="I123" s="43">
        <v>1</v>
      </c>
      <c r="J123" s="43">
        <v>1</v>
      </c>
      <c r="K123" s="43">
        <v>1</v>
      </c>
    </row>
    <row r="124" spans="1:11" x14ac:dyDescent="0.25">
      <c r="A124" s="28" t="s">
        <v>139</v>
      </c>
      <c r="B124" s="1" t="s">
        <v>133</v>
      </c>
      <c r="C124" s="2" t="s">
        <v>130</v>
      </c>
      <c r="D124" s="2"/>
      <c r="I124" s="43">
        <v>1</v>
      </c>
      <c r="J124" s="43">
        <v>1</v>
      </c>
      <c r="K124" s="43">
        <v>1</v>
      </c>
    </row>
    <row r="125" spans="1:11" x14ac:dyDescent="0.25">
      <c r="A125" s="28" t="s">
        <v>139</v>
      </c>
      <c r="B125" s="1" t="s">
        <v>134</v>
      </c>
      <c r="C125" s="2" t="s">
        <v>38</v>
      </c>
      <c r="D125" s="2"/>
      <c r="E125" s="3" t="s">
        <v>39</v>
      </c>
      <c r="F125" s="41">
        <f t="shared" ref="F125:F131" si="16">F27</f>
        <v>0.61674826354256962</v>
      </c>
      <c r="G125" s="37">
        <f>'Paste from cobra outputs'!F33</f>
        <v>0.62801940813913948</v>
      </c>
      <c r="H125" s="37">
        <f>'Paste from cobra outputs'!I33</f>
        <v>0.80839568506892689</v>
      </c>
      <c r="I125" s="40">
        <f t="shared" ref="I125:I131" si="17">$F125*K125/H125</f>
        <v>0.76292869313123968</v>
      </c>
      <c r="J125" s="40">
        <f t="shared" ref="J125:J131" si="18">G125*K125/H125</f>
        <v>0.77687130168884089</v>
      </c>
      <c r="K125" s="40">
        <v>1</v>
      </c>
    </row>
    <row r="126" spans="1:11" x14ac:dyDescent="0.25">
      <c r="A126" s="28" t="s">
        <v>139</v>
      </c>
      <c r="B126" s="1" t="s">
        <v>134</v>
      </c>
      <c r="C126" s="2" t="s">
        <v>38</v>
      </c>
      <c r="D126" s="2"/>
      <c r="E126" s="3" t="s">
        <v>21</v>
      </c>
      <c r="F126" s="41">
        <f t="shared" si="16"/>
        <v>0.22663597264519761</v>
      </c>
      <c r="G126" s="37">
        <f>'Paste from cobra outputs'!F34</f>
        <v>0.17585444904555109</v>
      </c>
      <c r="H126" s="37">
        <f>'Paste from cobra outputs'!I34</f>
        <v>0.25248646153772158</v>
      </c>
      <c r="I126" s="40">
        <f t="shared" si="17"/>
        <v>0.89761633659449935</v>
      </c>
      <c r="J126" s="40">
        <f t="shared" si="18"/>
        <v>0.69649060775196592</v>
      </c>
      <c r="K126" s="40">
        <v>1</v>
      </c>
    </row>
    <row r="127" spans="1:11" x14ac:dyDescent="0.25">
      <c r="A127" s="28" t="s">
        <v>139</v>
      </c>
      <c r="B127" s="1" t="s">
        <v>134</v>
      </c>
      <c r="C127" s="2" t="s">
        <v>38</v>
      </c>
      <c r="D127" s="2"/>
      <c r="E127" s="3" t="s">
        <v>22</v>
      </c>
      <c r="F127" s="41">
        <f t="shared" si="16"/>
        <v>4.5958103288260672E-2</v>
      </c>
      <c r="G127" s="37">
        <f>'Paste from cobra outputs'!F35</f>
        <v>5.3437656121430963E-2</v>
      </c>
      <c r="H127" s="37">
        <f>'Paste from cobra outputs'!I35</f>
        <v>7.6597588281923784E-2</v>
      </c>
      <c r="I127" s="40">
        <f t="shared" si="17"/>
        <v>0.59999412930741447</v>
      </c>
      <c r="J127" s="40">
        <f t="shared" si="18"/>
        <v>0.69764149655403285</v>
      </c>
      <c r="K127" s="40">
        <v>1</v>
      </c>
    </row>
    <row r="128" spans="1:11" x14ac:dyDescent="0.25">
      <c r="A128" s="28" t="s">
        <v>139</v>
      </c>
      <c r="B128" s="1" t="s">
        <v>134</v>
      </c>
      <c r="C128" s="2" t="s">
        <v>40</v>
      </c>
      <c r="D128" s="2"/>
      <c r="E128" s="3" t="s">
        <v>39</v>
      </c>
      <c r="F128" s="41">
        <f t="shared" si="16"/>
        <v>85.672607960364147</v>
      </c>
      <c r="G128" s="37">
        <f>'Paste from cobra outputs'!F37</f>
        <v>76.195188044139286</v>
      </c>
      <c r="H128" s="37">
        <f>'Paste from cobra outputs'!I37</f>
        <v>99.94508941394632</v>
      </c>
      <c r="I128" s="40">
        <f t="shared" si="17"/>
        <v>0.85719677137443639</v>
      </c>
      <c r="J128" s="40">
        <f t="shared" si="18"/>
        <v>0.7623705025522447</v>
      </c>
      <c r="K128" s="40">
        <v>1</v>
      </c>
    </row>
    <row r="129" spans="1:11" x14ac:dyDescent="0.25">
      <c r="A129" s="28" t="s">
        <v>139</v>
      </c>
      <c r="B129" s="1" t="s">
        <v>134</v>
      </c>
      <c r="C129" s="2" t="s">
        <v>40</v>
      </c>
      <c r="D129" s="2"/>
      <c r="E129" s="3" t="s">
        <v>21</v>
      </c>
      <c r="F129" s="41">
        <f t="shared" si="16"/>
        <v>7.1765420410732252</v>
      </c>
      <c r="G129" s="37">
        <f>'Paste from cobra outputs'!F38</f>
        <v>4.3680609862419617</v>
      </c>
      <c r="H129" s="37">
        <f>'Paste from cobra outputs'!I38</f>
        <v>6.3039910132969696</v>
      </c>
      <c r="I129" s="40">
        <f t="shared" si="17"/>
        <v>1.1384124796396107</v>
      </c>
      <c r="J129" s="40">
        <f t="shared" si="18"/>
        <v>0.69290406300206286</v>
      </c>
      <c r="K129" s="40">
        <v>1</v>
      </c>
    </row>
    <row r="130" spans="1:11" x14ac:dyDescent="0.25">
      <c r="A130" s="28" t="s">
        <v>139</v>
      </c>
      <c r="B130" s="1" t="s">
        <v>134</v>
      </c>
      <c r="C130" s="2" t="s">
        <v>40</v>
      </c>
      <c r="D130" s="2"/>
      <c r="E130" s="3" t="s">
        <v>22</v>
      </c>
      <c r="F130" s="41">
        <f t="shared" si="16"/>
        <v>7.5050171602199613</v>
      </c>
      <c r="G130" s="37">
        <f>'Paste from cobra outputs'!F39</f>
        <v>5.6017566137997177</v>
      </c>
      <c r="H130" s="37">
        <f>'Paste from cobra outputs'!I39</f>
        <v>8.0740894037847664</v>
      </c>
      <c r="I130" s="40">
        <f t="shared" si="17"/>
        <v>0.92951870915647161</v>
      </c>
      <c r="J130" s="40">
        <f t="shared" si="18"/>
        <v>0.69379422664974066</v>
      </c>
      <c r="K130" s="40">
        <v>1</v>
      </c>
    </row>
    <row r="131" spans="1:11" x14ac:dyDescent="0.25">
      <c r="A131" s="28" t="s">
        <v>139</v>
      </c>
      <c r="B131" s="1" t="s">
        <v>134</v>
      </c>
      <c r="C131" s="2" t="s">
        <v>41</v>
      </c>
      <c r="D131" s="2"/>
      <c r="E131" s="3" t="s">
        <v>42</v>
      </c>
      <c r="F131" s="41">
        <f t="shared" si="16"/>
        <v>90.150236805019645</v>
      </c>
      <c r="G131" s="37">
        <f>'Paste from cobra outputs'!F41</f>
        <v>114.2471016616534</v>
      </c>
      <c r="H131" s="37">
        <f>'Paste from cobra outputs'!I41</f>
        <v>141.44493778498989</v>
      </c>
      <c r="I131" s="40">
        <f t="shared" si="17"/>
        <v>0.6373521613198827</v>
      </c>
      <c r="J131" s="40">
        <f t="shared" si="18"/>
        <v>0.80771431944294925</v>
      </c>
      <c r="K131" s="40">
        <v>1</v>
      </c>
    </row>
    <row r="132" spans="1:11" x14ac:dyDescent="0.25">
      <c r="A132" s="28" t="s">
        <v>139</v>
      </c>
      <c r="B132" s="1" t="s">
        <v>134</v>
      </c>
      <c r="C132" s="2" t="s">
        <v>115</v>
      </c>
      <c r="D132" s="2"/>
      <c r="I132" s="43">
        <v>1</v>
      </c>
      <c r="J132" s="43">
        <v>1</v>
      </c>
      <c r="K132" s="43">
        <v>1</v>
      </c>
    </row>
    <row r="133" spans="1:11" x14ac:dyDescent="0.25">
      <c r="A133" s="28" t="s">
        <v>139</v>
      </c>
      <c r="B133" s="1" t="s">
        <v>134</v>
      </c>
      <c r="C133" s="2" t="s">
        <v>115</v>
      </c>
      <c r="D133" s="2"/>
      <c r="I133" s="43">
        <v>1</v>
      </c>
      <c r="J133" s="43">
        <v>1</v>
      </c>
      <c r="K133" s="43">
        <v>1</v>
      </c>
    </row>
    <row r="134" spans="1:11" x14ac:dyDescent="0.25">
      <c r="A134" s="28" t="s">
        <v>139</v>
      </c>
      <c r="B134" s="1" t="s">
        <v>135</v>
      </c>
      <c r="C134" s="2" t="s">
        <v>23</v>
      </c>
      <c r="D134" s="2"/>
      <c r="E134" s="3" t="s">
        <v>24</v>
      </c>
      <c r="F134" s="41">
        <f t="shared" ref="F134:F150" si="19">F36</f>
        <v>7.9558406090634623E-2</v>
      </c>
      <c r="G134" s="37">
        <f>'Paste from cobra outputs'!F44</f>
        <v>0.17017561060572209</v>
      </c>
      <c r="H134" s="37">
        <f>'Paste from cobra outputs'!I44</f>
        <v>9.8607334525826471E-2</v>
      </c>
      <c r="I134" s="40">
        <f t="shared" ref="I134:I150" si="20">$F134*K134/H134</f>
        <v>0.80682036963282178</v>
      </c>
      <c r="J134" s="40">
        <f t="shared" ref="J134:J150" si="21">G134*K134/H134</f>
        <v>1.7257905958420467</v>
      </c>
      <c r="K134" s="40">
        <v>1</v>
      </c>
    </row>
    <row r="135" spans="1:11" x14ac:dyDescent="0.25">
      <c r="A135" s="28" t="s">
        <v>139</v>
      </c>
      <c r="B135" s="1" t="s">
        <v>135</v>
      </c>
      <c r="C135" s="2" t="s">
        <v>23</v>
      </c>
      <c r="D135" s="2"/>
      <c r="E135" s="3" t="s">
        <v>25</v>
      </c>
      <c r="F135" s="41">
        <f t="shared" si="19"/>
        <v>5.432733320765798E-2</v>
      </c>
      <c r="G135" s="37">
        <f>'Paste from cobra outputs'!F45</f>
        <v>0.68440800713638206</v>
      </c>
      <c r="H135" s="37">
        <f>'Paste from cobra outputs'!I45</f>
        <v>0.28193552944049832</v>
      </c>
      <c r="I135" s="40">
        <f t="shared" si="20"/>
        <v>0.19269417130742866</v>
      </c>
      <c r="J135" s="40">
        <f t="shared" si="21"/>
        <v>2.4275337290571048</v>
      </c>
      <c r="K135" s="40">
        <v>1</v>
      </c>
    </row>
    <row r="136" spans="1:11" x14ac:dyDescent="0.25">
      <c r="A136" s="28" t="s">
        <v>139</v>
      </c>
      <c r="B136" s="1" t="s">
        <v>135</v>
      </c>
      <c r="C136" s="2" t="s">
        <v>23</v>
      </c>
      <c r="D136" s="2"/>
      <c r="E136" s="3" t="s">
        <v>26</v>
      </c>
      <c r="F136" s="41">
        <f t="shared" si="19"/>
        <v>3.0489052829997099</v>
      </c>
      <c r="G136" s="37">
        <f>'Paste from cobra outputs'!F46</f>
        <v>4.3877843422467908</v>
      </c>
      <c r="H136" s="37">
        <f>'Paste from cobra outputs'!I46</f>
        <v>7.2434442571031932</v>
      </c>
      <c r="I136" s="40">
        <f t="shared" ref="I136" si="22">$F136*K136/H136</f>
        <v>0.4209192719347345</v>
      </c>
      <c r="J136" s="40">
        <f t="shared" ref="J136" si="23">G136*K136/H136</f>
        <v>0.60575938552215192</v>
      </c>
      <c r="K136" s="40">
        <v>1</v>
      </c>
    </row>
    <row r="137" spans="1:11" x14ac:dyDescent="0.25">
      <c r="A137" s="28" t="s">
        <v>139</v>
      </c>
      <c r="B137" s="1" t="s">
        <v>135</v>
      </c>
      <c r="C137" s="2" t="s">
        <v>23</v>
      </c>
      <c r="D137" s="2"/>
      <c r="E137" s="3" t="s">
        <v>27</v>
      </c>
      <c r="F137" s="41">
        <f t="shared" si="19"/>
        <v>0.3038629989246453</v>
      </c>
      <c r="G137" s="37">
        <f>'Paste from cobra outputs'!F47</f>
        <v>0.4558360332036433</v>
      </c>
      <c r="H137" s="37">
        <f>'Paste from cobra outputs'!I47</f>
        <v>0.72937528736653967</v>
      </c>
      <c r="I137" s="40">
        <f t="shared" si="20"/>
        <v>0.41660720370957982</v>
      </c>
      <c r="J137" s="40">
        <f t="shared" si="21"/>
        <v>0.62496775130601301</v>
      </c>
      <c r="K137" s="40">
        <v>1</v>
      </c>
    </row>
    <row r="138" spans="1:11" x14ac:dyDescent="0.25">
      <c r="A138" s="28" t="s">
        <v>139</v>
      </c>
      <c r="B138" s="1" t="s">
        <v>135</v>
      </c>
      <c r="C138" s="2" t="s">
        <v>131</v>
      </c>
      <c r="D138" s="2"/>
      <c r="E138" s="3" t="s">
        <v>31</v>
      </c>
      <c r="F138" s="41">
        <f t="shared" si="19"/>
        <v>14.83431041031602</v>
      </c>
      <c r="G138" s="37">
        <f>'Paste from cobra outputs'!F49</f>
        <v>35.283990384347121</v>
      </c>
      <c r="H138" s="37">
        <f>'Paste from cobra outputs'!I49</f>
        <v>32.561391975751498</v>
      </c>
      <c r="I138" s="40">
        <f t="shared" si="20"/>
        <v>0.45557973754202974</v>
      </c>
      <c r="J138" s="40">
        <f t="shared" si="21"/>
        <v>1.083614312638205</v>
      </c>
      <c r="K138" s="40">
        <v>1</v>
      </c>
    </row>
    <row r="139" spans="1:11" x14ac:dyDescent="0.25">
      <c r="A139" s="28" t="s">
        <v>139</v>
      </c>
      <c r="B139" s="1" t="s">
        <v>135</v>
      </c>
      <c r="C139" s="2" t="s">
        <v>131</v>
      </c>
      <c r="D139" s="2"/>
      <c r="E139" s="3" t="s">
        <v>32</v>
      </c>
      <c r="F139" s="41">
        <f t="shared" si="19"/>
        <v>0.36960632767856821</v>
      </c>
      <c r="G139" s="37">
        <f>'Paste from cobra outputs'!F50</f>
        <v>0.47933194820737229</v>
      </c>
      <c r="H139" s="37">
        <f>'Paste from cobra outputs'!I50</f>
        <v>0.31022155051277861</v>
      </c>
      <c r="I139" s="40">
        <f t="shared" si="20"/>
        <v>1.1914269884462569</v>
      </c>
      <c r="J139" s="40">
        <f t="shared" si="21"/>
        <v>1.5451278204723811</v>
      </c>
      <c r="K139" s="40">
        <v>1</v>
      </c>
    </row>
    <row r="140" spans="1:11" x14ac:dyDescent="0.25">
      <c r="A140" s="28" t="s">
        <v>139</v>
      </c>
      <c r="B140" s="1" t="s">
        <v>135</v>
      </c>
      <c r="C140" s="2" t="s">
        <v>131</v>
      </c>
      <c r="D140" s="2"/>
      <c r="E140" s="3" t="s">
        <v>33</v>
      </c>
      <c r="F140" s="41">
        <f t="shared" si="19"/>
        <v>6.4965390674631487E-2</v>
      </c>
      <c r="G140" s="37">
        <f>'Paste from cobra outputs'!F51</f>
        <v>6.302898523829456E-2</v>
      </c>
      <c r="H140" s="37">
        <f>'Paste from cobra outputs'!I51</f>
        <v>8.7361855237686761E-2</v>
      </c>
      <c r="I140" s="40">
        <f t="shared" si="20"/>
        <v>0.74363565766637096</v>
      </c>
      <c r="J140" s="40">
        <f t="shared" si="21"/>
        <v>0.72147031524010818</v>
      </c>
      <c r="K140" s="40">
        <v>1</v>
      </c>
    </row>
    <row r="141" spans="1:11" x14ac:dyDescent="0.25">
      <c r="A141" s="28" t="s">
        <v>139</v>
      </c>
      <c r="B141" s="1" t="s">
        <v>135</v>
      </c>
      <c r="C141" s="2" t="s">
        <v>131</v>
      </c>
      <c r="D141" s="2"/>
      <c r="E141" s="3" t="s">
        <v>34</v>
      </c>
      <c r="F141" s="41">
        <f t="shared" si="19"/>
        <v>0.13774536223179079</v>
      </c>
      <c r="G141" s="37">
        <f>'Paste from cobra outputs'!F52</f>
        <v>0.1079228376625041</v>
      </c>
      <c r="H141" s="37">
        <f>'Paste from cobra outputs'!I52</f>
        <v>9.1278149221508648E-2</v>
      </c>
      <c r="I141" s="40">
        <f t="shared" si="20"/>
        <v>1.5090726905244116</v>
      </c>
      <c r="J141" s="40">
        <f t="shared" si="21"/>
        <v>1.1823512919899708</v>
      </c>
      <c r="K141" s="40">
        <v>1</v>
      </c>
    </row>
    <row r="142" spans="1:11" x14ac:dyDescent="0.25">
      <c r="A142" s="28" t="s">
        <v>139</v>
      </c>
      <c r="B142" s="1" t="s">
        <v>135</v>
      </c>
      <c r="C142" s="2" t="s">
        <v>131</v>
      </c>
      <c r="D142" s="2"/>
      <c r="E142" s="3" t="s">
        <v>35</v>
      </c>
      <c r="F142" s="41">
        <f t="shared" si="19"/>
        <v>3.0096057950557219E-2</v>
      </c>
      <c r="G142" s="37">
        <f>'Paste from cobra outputs'!F53</f>
        <v>2.3355511133174921E-2</v>
      </c>
      <c r="H142" s="37">
        <f>'Paste from cobra outputs'!I53</f>
        <v>1.8554791963777E-2</v>
      </c>
      <c r="I142" s="40">
        <f t="shared" si="20"/>
        <v>1.6220099912362955</v>
      </c>
      <c r="J142" s="40">
        <f t="shared" si="21"/>
        <v>1.2587320396138082</v>
      </c>
      <c r="K142" s="40">
        <v>1</v>
      </c>
    </row>
    <row r="143" spans="1:11" x14ac:dyDescent="0.25">
      <c r="A143" s="28" t="s">
        <v>139</v>
      </c>
      <c r="B143" s="1" t="s">
        <v>135</v>
      </c>
      <c r="C143" s="2" t="s">
        <v>131</v>
      </c>
      <c r="D143" s="2"/>
      <c r="E143" s="3" t="s">
        <v>36</v>
      </c>
      <c r="F143" s="41">
        <f t="shared" si="19"/>
        <v>0.17741268053966169</v>
      </c>
      <c r="G143" s="37">
        <f>'Paste from cobra outputs'!F54</f>
        <v>0.16102028455468739</v>
      </c>
      <c r="H143" s="37">
        <f>'Paste from cobra outputs'!I54</f>
        <v>0.20039071481198201</v>
      </c>
      <c r="I143" s="40">
        <f t="shared" si="20"/>
        <v>0.88533383747904881</v>
      </c>
      <c r="J143" s="40">
        <f t="shared" si="21"/>
        <v>0.80353166415802146</v>
      </c>
      <c r="K143" s="40">
        <v>1</v>
      </c>
    </row>
    <row r="144" spans="1:11" x14ac:dyDescent="0.25">
      <c r="A144" s="28" t="s">
        <v>139</v>
      </c>
      <c r="B144" s="1" t="s">
        <v>135</v>
      </c>
      <c r="C144" s="2" t="s">
        <v>131</v>
      </c>
      <c r="D144" s="2"/>
      <c r="E144" s="3" t="s">
        <v>37</v>
      </c>
      <c r="F144" s="41">
        <f t="shared" si="19"/>
        <v>0.45195506187070089</v>
      </c>
      <c r="G144" s="37">
        <f>'Paste from cobra outputs'!F55</f>
        <v>0.81521680095728388</v>
      </c>
      <c r="H144" s="37">
        <f>'Paste from cobra outputs'!I55</f>
        <v>0.49284934448915502</v>
      </c>
      <c r="I144" s="40">
        <f t="shared" si="20"/>
        <v>0.91702478033963586</v>
      </c>
      <c r="J144" s="40">
        <f t="shared" si="21"/>
        <v>1.6540892466891015</v>
      </c>
      <c r="K144" s="40">
        <v>1</v>
      </c>
    </row>
    <row r="145" spans="1:11" x14ac:dyDescent="0.25">
      <c r="A145" s="28" t="s">
        <v>139</v>
      </c>
      <c r="B145" s="1" t="s">
        <v>135</v>
      </c>
      <c r="C145" s="2" t="s">
        <v>46</v>
      </c>
      <c r="D145" s="2"/>
      <c r="E145" s="3" t="s">
        <v>19</v>
      </c>
      <c r="F145" s="42">
        <f t="shared" si="19"/>
        <v>424555</v>
      </c>
      <c r="G145" s="35">
        <f>'Paste from cobra outputs'!F61</f>
        <v>519699</v>
      </c>
      <c r="H145" s="35">
        <f>'Paste from cobra outputs'!I61</f>
        <v>2279901</v>
      </c>
      <c r="I145" s="40">
        <f t="shared" si="20"/>
        <v>0.1862164190462656</v>
      </c>
      <c r="J145" s="40">
        <f t="shared" si="21"/>
        <v>0.22794805563925802</v>
      </c>
      <c r="K145" s="40">
        <v>1</v>
      </c>
    </row>
    <row r="146" spans="1:11" x14ac:dyDescent="0.25">
      <c r="A146" s="28" t="s">
        <v>139</v>
      </c>
      <c r="B146" s="1" t="s">
        <v>135</v>
      </c>
      <c r="C146" s="2" t="s">
        <v>47</v>
      </c>
      <c r="D146" s="2"/>
      <c r="E146" s="3" t="s">
        <v>43</v>
      </c>
      <c r="F146" s="41">
        <f t="shared" si="19"/>
        <v>27.128200799999991</v>
      </c>
      <c r="G146" s="37">
        <f>'Paste from cobra outputs'!F67</f>
        <v>37.800915359999998</v>
      </c>
      <c r="H146" s="37">
        <f>'Paste from cobra outputs'!I67</f>
        <v>115.68679536</v>
      </c>
      <c r="I146" s="40">
        <f t="shared" si="20"/>
        <v>0.2344969511479775</v>
      </c>
      <c r="J146" s="40">
        <f t="shared" si="21"/>
        <v>0.32675220402094468</v>
      </c>
      <c r="K146" s="40">
        <v>1</v>
      </c>
    </row>
    <row r="147" spans="1:11" x14ac:dyDescent="0.25">
      <c r="A147" s="28" t="s">
        <v>139</v>
      </c>
      <c r="B147" s="1" t="s">
        <v>135</v>
      </c>
      <c r="C147" s="2" t="s">
        <v>47</v>
      </c>
      <c r="D147" s="2"/>
      <c r="E147" s="3" t="s">
        <v>44</v>
      </c>
      <c r="F147" s="41">
        <f t="shared" si="19"/>
        <v>205.96200703571429</v>
      </c>
      <c r="G147" s="37">
        <f>'Paste from cobra outputs'!F68</f>
        <v>248.5902131428571</v>
      </c>
      <c r="H147" s="37">
        <f>'Paste from cobra outputs'!I68</f>
        <v>998.34894814285724</v>
      </c>
      <c r="I147" s="40">
        <f t="shared" si="20"/>
        <v>0.20630262336515476</v>
      </c>
      <c r="J147" s="40">
        <f t="shared" si="21"/>
        <v>0.24900132724663868</v>
      </c>
      <c r="K147" s="40">
        <v>1</v>
      </c>
    </row>
    <row r="148" spans="1:11" x14ac:dyDescent="0.25">
      <c r="A148" s="28" t="s">
        <v>139</v>
      </c>
      <c r="B148" s="1" t="s">
        <v>135</v>
      </c>
      <c r="C148" s="2" t="s">
        <v>47</v>
      </c>
      <c r="D148" s="2"/>
      <c r="E148" s="3" t="s">
        <v>45</v>
      </c>
      <c r="F148" s="41">
        <f t="shared" si="19"/>
        <v>142.50154678571431</v>
      </c>
      <c r="G148" s="37">
        <f>'Paste from cobra outputs'!F69</f>
        <v>183.67778471428571</v>
      </c>
      <c r="H148" s="37">
        <f>'Paste from cobra outputs'!I69</f>
        <v>467.01814107142849</v>
      </c>
      <c r="I148" s="40">
        <f t="shared" si="20"/>
        <v>0.30513064537233747</v>
      </c>
      <c r="J148" s="40">
        <f t="shared" si="21"/>
        <v>0.39329903607790034</v>
      </c>
      <c r="K148" s="40">
        <v>1</v>
      </c>
    </row>
    <row r="149" spans="1:11" x14ac:dyDescent="0.25">
      <c r="A149" s="28" t="s">
        <v>139</v>
      </c>
      <c r="B149" s="1" t="s">
        <v>135</v>
      </c>
      <c r="C149" s="2" t="s">
        <v>48</v>
      </c>
      <c r="D149" s="2"/>
      <c r="E149" s="3" t="s">
        <v>49</v>
      </c>
      <c r="F149" s="42">
        <f t="shared" si="19"/>
        <v>125766473.8332997</v>
      </c>
      <c r="G149" s="35">
        <f>'Paste from cobra outputs'!F71</f>
        <v>197000840.7270996</v>
      </c>
      <c r="H149" s="35">
        <f>'Paste from cobra outputs'!I71</f>
        <v>340429119.52899969</v>
      </c>
      <c r="I149" s="40">
        <f t="shared" si="20"/>
        <v>0.36943512355025254</v>
      </c>
      <c r="J149" s="40">
        <f t="shared" si="21"/>
        <v>0.57868387110849939</v>
      </c>
      <c r="K149" s="40">
        <v>1</v>
      </c>
    </row>
    <row r="150" spans="1:11" x14ac:dyDescent="0.25">
      <c r="A150" s="28" t="s">
        <v>139</v>
      </c>
      <c r="B150" s="1" t="s">
        <v>135</v>
      </c>
      <c r="C150" s="2" t="s">
        <v>48</v>
      </c>
      <c r="D150" s="2"/>
      <c r="E150" s="3" t="s">
        <v>50</v>
      </c>
      <c r="F150" s="42">
        <f t="shared" si="19"/>
        <v>14351071.696699999</v>
      </c>
      <c r="G150" s="35">
        <f>'Paste from cobra outputs'!F72</f>
        <v>17907430.573799979</v>
      </c>
      <c r="H150" s="35">
        <f>'Paste from cobra outputs'!I72</f>
        <v>14345856.20770002</v>
      </c>
      <c r="I150" s="40">
        <f t="shared" si="20"/>
        <v>1.0003635536927507</v>
      </c>
      <c r="J150" s="40">
        <f t="shared" si="21"/>
        <v>1.2482650261187138</v>
      </c>
      <c r="K150" s="40">
        <v>1</v>
      </c>
    </row>
  </sheetData>
  <pageMargins left="0.7" right="0.7" top="0.75" bottom="0.75" header="0.3" footer="0.3"/>
  <pageSetup orientation="portrait" verticalDpi="12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7:I22"/>
  <sheetViews>
    <sheetView workbookViewId="0">
      <selection activeCell="G14" sqref="G14"/>
    </sheetView>
  </sheetViews>
  <sheetFormatPr defaultRowHeight="15" x14ac:dyDescent="0.25"/>
  <cols>
    <col min="3" max="3" width="24.140625" bestFit="1" customWidth="1"/>
    <col min="5" max="5" width="19.28515625" bestFit="1" customWidth="1"/>
  </cols>
  <sheetData>
    <row r="7" spans="3:9" x14ac:dyDescent="0.25">
      <c r="G7">
        <v>2015</v>
      </c>
      <c r="H7">
        <v>2030</v>
      </c>
      <c r="I7">
        <v>2050</v>
      </c>
    </row>
    <row r="8" spans="3:9" x14ac:dyDescent="0.25">
      <c r="C8" s="23" t="s">
        <v>59</v>
      </c>
      <c r="F8" t="s">
        <v>249</v>
      </c>
    </row>
    <row r="9" spans="3:9" x14ac:dyDescent="0.25">
      <c r="F9" t="s">
        <v>250</v>
      </c>
    </row>
    <row r="10" spans="3:9" x14ac:dyDescent="0.25">
      <c r="F10" t="s">
        <v>251</v>
      </c>
    </row>
    <row r="11" spans="3:9" x14ac:dyDescent="0.25">
      <c r="C11" s="24" t="s">
        <v>60</v>
      </c>
      <c r="F11" t="s">
        <v>249</v>
      </c>
    </row>
    <row r="12" spans="3:9" x14ac:dyDescent="0.25">
      <c r="F12" t="s">
        <v>250</v>
      </c>
    </row>
    <row r="13" spans="3:9" x14ac:dyDescent="0.25">
      <c r="F13" t="s">
        <v>251</v>
      </c>
    </row>
    <row r="14" spans="3:9" x14ac:dyDescent="0.25">
      <c r="C14" s="23" t="s">
        <v>91</v>
      </c>
      <c r="E14" t="s">
        <v>252</v>
      </c>
      <c r="F14" t="s">
        <v>249</v>
      </c>
    </row>
    <row r="15" spans="3:9" x14ac:dyDescent="0.25">
      <c r="F15" t="s">
        <v>250</v>
      </c>
    </row>
    <row r="16" spans="3:9" x14ac:dyDescent="0.25">
      <c r="F16" t="s">
        <v>251</v>
      </c>
    </row>
    <row r="17" spans="3:6" x14ac:dyDescent="0.25">
      <c r="C17" s="24" t="s">
        <v>61</v>
      </c>
      <c r="F17" t="s">
        <v>249</v>
      </c>
    </row>
    <row r="18" spans="3:6" x14ac:dyDescent="0.25">
      <c r="F18" t="s">
        <v>250</v>
      </c>
    </row>
    <row r="19" spans="3:6" x14ac:dyDescent="0.25">
      <c r="F19" t="s">
        <v>251</v>
      </c>
    </row>
    <row r="20" spans="3:6" x14ac:dyDescent="0.25">
      <c r="C20" s="23" t="s">
        <v>62</v>
      </c>
      <c r="F20" t="s">
        <v>249</v>
      </c>
    </row>
    <row r="21" spans="3:6" x14ac:dyDescent="0.25">
      <c r="F21" t="s">
        <v>250</v>
      </c>
    </row>
    <row r="22" spans="3:6" x14ac:dyDescent="0.25">
      <c r="F22" t="s">
        <v>251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1:F21"/>
  <sheetViews>
    <sheetView workbookViewId="0">
      <pane ySplit="1" topLeftCell="A2" activePane="bottomLeft" state="frozen"/>
      <selection activeCell="B203" sqref="B203"/>
      <selection pane="bottomLeft" activeCell="E39" sqref="E39"/>
    </sheetView>
  </sheetViews>
  <sheetFormatPr defaultRowHeight="15" x14ac:dyDescent="0.25"/>
  <cols>
    <col min="1" max="1" width="25.85546875" bestFit="1" customWidth="1"/>
    <col min="3" max="3" width="13.140625" customWidth="1"/>
  </cols>
  <sheetData>
    <row r="1" spans="1:6" ht="30" x14ac:dyDescent="0.25">
      <c r="A1" s="22" t="s">
        <v>92</v>
      </c>
      <c r="B1" s="22" t="s">
        <v>155</v>
      </c>
      <c r="C1" s="20"/>
      <c r="D1" s="20"/>
      <c r="E1" s="20"/>
      <c r="F1" s="20"/>
    </row>
    <row r="2" spans="1:6" x14ac:dyDescent="0.25">
      <c r="A2" s="20" t="s">
        <v>97</v>
      </c>
      <c r="B2" s="20">
        <v>20</v>
      </c>
      <c r="D2" s="20"/>
      <c r="E2" s="20"/>
      <c r="F2" s="20"/>
    </row>
    <row r="3" spans="1:6" x14ac:dyDescent="0.25">
      <c r="A3" s="20" t="s">
        <v>96</v>
      </c>
      <c r="B3" s="20">
        <v>80</v>
      </c>
      <c r="D3" s="20"/>
      <c r="E3" s="20"/>
      <c r="F3" s="20"/>
    </row>
    <row r="4" spans="1:6" x14ac:dyDescent="0.25">
      <c r="A4" s="20" t="s">
        <v>326</v>
      </c>
      <c r="B4" s="20">
        <v>125</v>
      </c>
      <c r="D4" s="20"/>
      <c r="E4" s="20"/>
      <c r="F4" s="20"/>
    </row>
    <row r="5" spans="1:6" x14ac:dyDescent="0.25">
      <c r="A5" s="20" t="s">
        <v>95</v>
      </c>
      <c r="B5" s="20">
        <v>20</v>
      </c>
      <c r="D5" s="20"/>
      <c r="E5" s="20"/>
      <c r="F5" s="20"/>
    </row>
    <row r="6" spans="1:6" x14ac:dyDescent="0.25">
      <c r="A6" t="s">
        <v>324</v>
      </c>
      <c r="B6">
        <v>20</v>
      </c>
    </row>
    <row r="7" spans="1:6" x14ac:dyDescent="0.25">
      <c r="A7" s="20" t="s">
        <v>327</v>
      </c>
      <c r="B7" s="20">
        <v>125</v>
      </c>
      <c r="D7" s="20"/>
      <c r="E7" s="20"/>
      <c r="F7" s="20"/>
    </row>
    <row r="8" spans="1:6" x14ac:dyDescent="0.25">
      <c r="A8" s="20" t="s">
        <v>322</v>
      </c>
      <c r="B8" s="20">
        <v>125</v>
      </c>
      <c r="D8" s="20"/>
      <c r="E8" s="20"/>
      <c r="F8" s="20"/>
    </row>
    <row r="9" spans="1:6" x14ac:dyDescent="0.25">
      <c r="A9" s="20" t="s">
        <v>320</v>
      </c>
      <c r="B9" s="20">
        <v>80</v>
      </c>
      <c r="D9" s="20"/>
      <c r="E9" s="20"/>
      <c r="F9" s="20"/>
    </row>
    <row r="10" spans="1:6" x14ac:dyDescent="0.25">
      <c r="A10" s="20" t="s">
        <v>321</v>
      </c>
      <c r="B10" s="20">
        <v>125</v>
      </c>
      <c r="D10" s="20"/>
      <c r="E10" s="20"/>
      <c r="F10" s="20"/>
    </row>
    <row r="11" spans="1:6" x14ac:dyDescent="0.25">
      <c r="A11" s="20" t="s">
        <v>323</v>
      </c>
      <c r="B11" s="20">
        <v>30</v>
      </c>
      <c r="D11" s="20"/>
      <c r="E11" s="20"/>
      <c r="F11" s="20"/>
    </row>
    <row r="12" spans="1:6" x14ac:dyDescent="0.25">
      <c r="A12" s="20" t="s">
        <v>98</v>
      </c>
      <c r="B12" s="20">
        <v>70</v>
      </c>
      <c r="D12" s="20"/>
      <c r="E12" s="20"/>
      <c r="F12" s="20"/>
    </row>
    <row r="13" spans="1:6" x14ac:dyDescent="0.25">
      <c r="A13" s="20" t="s">
        <v>99</v>
      </c>
      <c r="B13" s="20">
        <v>125</v>
      </c>
      <c r="D13" s="20"/>
      <c r="E13" s="20"/>
      <c r="F13" s="20"/>
    </row>
    <row r="14" spans="1:6" x14ac:dyDescent="0.25">
      <c r="A14" t="s">
        <v>325</v>
      </c>
      <c r="B14">
        <v>30</v>
      </c>
    </row>
    <row r="15" spans="1:6" x14ac:dyDescent="0.25">
      <c r="A15" t="s">
        <v>101</v>
      </c>
      <c r="B15">
        <v>70</v>
      </c>
    </row>
    <row r="16" spans="1:6" x14ac:dyDescent="0.25">
      <c r="A16" s="20" t="s">
        <v>100</v>
      </c>
      <c r="B16" s="20">
        <v>70</v>
      </c>
      <c r="D16" s="20"/>
      <c r="E16" s="20"/>
      <c r="F16" s="20"/>
    </row>
    <row r="17" spans="1:2" x14ac:dyDescent="0.25">
      <c r="A17" t="s">
        <v>104</v>
      </c>
      <c r="B17">
        <v>25</v>
      </c>
    </row>
    <row r="18" spans="1:2" x14ac:dyDescent="0.25">
      <c r="A18" t="s">
        <v>103</v>
      </c>
      <c r="B18">
        <v>40</v>
      </c>
    </row>
    <row r="19" spans="1:2" x14ac:dyDescent="0.25">
      <c r="A19" t="s">
        <v>102</v>
      </c>
      <c r="B19">
        <v>25</v>
      </c>
    </row>
    <row r="20" spans="1:2" x14ac:dyDescent="0.25">
      <c r="A20" t="s">
        <v>89</v>
      </c>
      <c r="B20">
        <v>14</v>
      </c>
    </row>
    <row r="21" spans="1:2" x14ac:dyDescent="0.25">
      <c r="A21" t="s">
        <v>90</v>
      </c>
      <c r="B21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1:BV388"/>
  <sheetViews>
    <sheetView zoomScale="80" zoomScaleNormal="80" workbookViewId="0">
      <pane xSplit="2" ySplit="1" topLeftCell="C2" activePane="bottomRight" state="frozen"/>
      <selection activeCell="B203" sqref="B203"/>
      <selection pane="topRight" activeCell="B203" sqref="B203"/>
      <selection pane="bottomLeft" activeCell="B203" sqref="B203"/>
      <selection pane="bottomRight" activeCell="E37" sqref="E37"/>
    </sheetView>
  </sheetViews>
  <sheetFormatPr defaultRowHeight="15" x14ac:dyDescent="0.25"/>
  <cols>
    <col min="2" max="2" width="24.140625" bestFit="1" customWidth="1"/>
    <col min="3" max="3" width="43.5703125" bestFit="1" customWidth="1"/>
    <col min="4" max="4" width="52.85546875" bestFit="1" customWidth="1"/>
    <col min="5" max="5" width="38.42578125" bestFit="1" customWidth="1"/>
    <col min="6" max="8" width="15.42578125" customWidth="1"/>
    <col min="9" max="12" width="9.140625" customWidth="1"/>
  </cols>
  <sheetData>
    <row r="1" spans="1:74" x14ac:dyDescent="0.25">
      <c r="A1" s="22" t="s">
        <v>72</v>
      </c>
      <c r="B1" s="22" t="s">
        <v>136</v>
      </c>
      <c r="C1" s="22" t="s">
        <v>118</v>
      </c>
      <c r="D1" s="22" t="s">
        <v>119</v>
      </c>
      <c r="E1" s="22" t="s">
        <v>120</v>
      </c>
      <c r="F1" s="22" t="s">
        <v>194</v>
      </c>
      <c r="G1" s="22" t="s">
        <v>195</v>
      </c>
      <c r="H1" s="22" t="s">
        <v>196</v>
      </c>
      <c r="I1" s="22">
        <v>2015</v>
      </c>
      <c r="J1" s="22">
        <v>2016</v>
      </c>
      <c r="K1" s="22">
        <v>2017</v>
      </c>
      <c r="L1" s="22">
        <v>2018</v>
      </c>
      <c r="M1" s="22">
        <v>2019</v>
      </c>
      <c r="N1" s="22">
        <v>2020</v>
      </c>
      <c r="O1" s="22">
        <v>2021</v>
      </c>
      <c r="P1" s="22">
        <v>2022</v>
      </c>
      <c r="Q1" s="22">
        <v>2023</v>
      </c>
      <c r="R1" s="22">
        <v>2024</v>
      </c>
      <c r="S1" s="22">
        <v>2025</v>
      </c>
      <c r="T1" s="22">
        <v>2026</v>
      </c>
      <c r="U1" s="22">
        <v>2027</v>
      </c>
      <c r="V1" s="22">
        <v>2028</v>
      </c>
      <c r="W1" s="22">
        <v>2029</v>
      </c>
      <c r="X1" s="22">
        <v>2030</v>
      </c>
      <c r="Y1" s="22">
        <v>2031</v>
      </c>
      <c r="Z1" s="22">
        <v>2032</v>
      </c>
      <c r="AA1" s="22">
        <v>2033</v>
      </c>
      <c r="AB1" s="22">
        <v>2034</v>
      </c>
      <c r="AC1" s="22">
        <v>2035</v>
      </c>
      <c r="AD1" s="22">
        <v>2036</v>
      </c>
      <c r="AE1" s="22">
        <v>2037</v>
      </c>
      <c r="AF1" s="22">
        <v>2038</v>
      </c>
      <c r="AG1" s="22">
        <v>2039</v>
      </c>
      <c r="AH1" s="22">
        <v>2040</v>
      </c>
      <c r="AI1" s="22">
        <v>2041</v>
      </c>
      <c r="AJ1" s="22">
        <v>2042</v>
      </c>
      <c r="AK1" s="22">
        <v>2043</v>
      </c>
      <c r="AL1" s="22">
        <v>2044</v>
      </c>
      <c r="AM1" s="22">
        <v>2045</v>
      </c>
      <c r="AN1" s="22">
        <v>2046</v>
      </c>
      <c r="AO1" s="22">
        <v>2047</v>
      </c>
      <c r="AP1" s="22">
        <v>2048</v>
      </c>
      <c r="AQ1" s="22">
        <v>2049</v>
      </c>
      <c r="AR1" s="22">
        <v>2050</v>
      </c>
      <c r="AS1" s="22">
        <v>2051</v>
      </c>
      <c r="AT1" s="22">
        <v>2052</v>
      </c>
      <c r="AU1" s="22">
        <v>2053</v>
      </c>
      <c r="AV1" s="22">
        <v>2054</v>
      </c>
      <c r="AW1" s="22">
        <v>2055</v>
      </c>
      <c r="AX1" s="22">
        <v>2056</v>
      </c>
      <c r="AY1" s="22">
        <v>2057</v>
      </c>
      <c r="AZ1" s="22">
        <v>2058</v>
      </c>
      <c r="BA1" s="22">
        <v>2059</v>
      </c>
      <c r="BB1" s="22">
        <v>2060</v>
      </c>
      <c r="BC1" s="22">
        <v>2061</v>
      </c>
      <c r="BD1" s="22">
        <v>2062</v>
      </c>
      <c r="BE1" s="22">
        <v>2063</v>
      </c>
      <c r="BF1" s="22">
        <v>2064</v>
      </c>
      <c r="BG1" s="22">
        <v>2065</v>
      </c>
      <c r="BH1" s="22">
        <v>2066</v>
      </c>
      <c r="BI1" s="22">
        <v>2067</v>
      </c>
      <c r="BJ1" s="22">
        <v>2068</v>
      </c>
      <c r="BK1" s="22">
        <v>2069</v>
      </c>
      <c r="BL1" s="22">
        <v>2070</v>
      </c>
      <c r="BM1" s="22">
        <v>2071</v>
      </c>
      <c r="BN1" s="22">
        <v>2072</v>
      </c>
      <c r="BO1" s="22">
        <v>2073</v>
      </c>
      <c r="BP1" s="22">
        <v>2074</v>
      </c>
      <c r="BQ1" s="22">
        <v>2075</v>
      </c>
      <c r="BR1" s="22">
        <v>2076</v>
      </c>
      <c r="BS1" s="22">
        <v>2077</v>
      </c>
      <c r="BT1" s="22">
        <v>2078</v>
      </c>
      <c r="BU1" s="22">
        <v>2079</v>
      </c>
      <c r="BV1" s="22">
        <v>2080</v>
      </c>
    </row>
    <row r="2" spans="1:74" x14ac:dyDescent="0.25">
      <c r="A2" s="27" t="s">
        <v>138</v>
      </c>
      <c r="B2" s="23" t="s">
        <v>170</v>
      </c>
      <c r="C2" s="1" t="s">
        <v>125</v>
      </c>
      <c r="D2" s="2" t="s">
        <v>0</v>
      </c>
      <c r="E2" s="3" t="s">
        <v>1</v>
      </c>
      <c r="F2" s="3">
        <v>0.54069999999999996</v>
      </c>
      <c r="G2" s="3">
        <v>0.75539999999999996</v>
      </c>
      <c r="H2" s="3">
        <v>1</v>
      </c>
      <c r="I2" s="15">
        <f t="shared" ref="I2:I65" si="0">F2</f>
        <v>0.54069999999999996</v>
      </c>
      <c r="J2" s="10">
        <f t="shared" ref="J2:J65" si="1">($X2-$I2)/(2030-2015)+I2</f>
        <v>0.55501333333333325</v>
      </c>
      <c r="K2" s="11">
        <f t="shared" ref="K2:K65" si="2">($X2-$I2)/(2030-2015)+J2</f>
        <v>0.56932666666666654</v>
      </c>
      <c r="L2" s="11">
        <f t="shared" ref="L2:L65" si="3">($X2-$I2)/(2030-2015)+K2</f>
        <v>0.58363999999999983</v>
      </c>
      <c r="M2" s="11">
        <f t="shared" ref="M2:M65" si="4">($X2-$I2)/(2030-2015)+L2</f>
        <v>0.59795333333333311</v>
      </c>
      <c r="N2" s="15">
        <f t="shared" ref="N2:N65" si="5">($X2-$I2)/(2030-2015)+M2</f>
        <v>0.6122666666666664</v>
      </c>
      <c r="O2" s="10">
        <f t="shared" ref="O2:O65" si="6">($X2-$I2)/(2030-2015)+N2</f>
        <v>0.62657999999999969</v>
      </c>
      <c r="P2" s="11">
        <f t="shared" ref="P2:P65" si="7">($X2-$I2)/(2030-2015)+O2</f>
        <v>0.64089333333333298</v>
      </c>
      <c r="Q2" s="11">
        <f t="shared" ref="Q2:Q65" si="8">($X2-$I2)/(2030-2015)+P2</f>
        <v>0.65520666666666627</v>
      </c>
      <c r="R2" s="11">
        <f t="shared" ref="R2:R65" si="9">($X2-$I2)/(2030-2015)+Q2</f>
        <v>0.66951999999999956</v>
      </c>
      <c r="S2" s="15">
        <f t="shared" ref="S2:S65" si="10">($X2-$I2)/(2030-2015)+R2</f>
        <v>0.68383333333333285</v>
      </c>
      <c r="T2" s="10">
        <f t="shared" ref="T2:T65" si="11">($X2-$I2)/(2030-2015)+S2</f>
        <v>0.69814666666666614</v>
      </c>
      <c r="U2" s="11">
        <f t="shared" ref="U2:U65" si="12">($X2-$I2)/(2030-2015)+T2</f>
        <v>0.71245999999999943</v>
      </c>
      <c r="V2" s="11">
        <f t="shared" ref="V2:V65" si="13">($X2-$I2)/(2030-2015)+U2</f>
        <v>0.72677333333333272</v>
      </c>
      <c r="W2" s="11">
        <f t="shared" ref="W2:W65" si="14">($X2-$I2)/(2030-2015)+V2</f>
        <v>0.74108666666666601</v>
      </c>
      <c r="X2" s="15">
        <f t="shared" ref="X2:X65" si="15">G2</f>
        <v>0.75539999999999996</v>
      </c>
      <c r="Y2" s="11">
        <f t="shared" ref="Y2:Y65" si="16">($AR2-$X2)/(2050-2030)+X2</f>
        <v>0.76762999999999992</v>
      </c>
      <c r="Z2" s="11">
        <f t="shared" ref="Z2:Z65" si="17">($AR2-$X2)/(2050-2030)+Y2</f>
        <v>0.77985999999999989</v>
      </c>
      <c r="AA2" s="11">
        <f t="shared" ref="AA2:AA65" si="18">($AR2-$X2)/(2050-2030)+Z2</f>
        <v>0.79208999999999985</v>
      </c>
      <c r="AB2" s="11">
        <f t="shared" ref="AB2:AB65" si="19">($AR2-$X2)/(2050-2030)+AA2</f>
        <v>0.80431999999999981</v>
      </c>
      <c r="AC2" s="18">
        <f t="shared" ref="AC2:AC65" si="20">($AR2-$X2)/(2050-2030)+AB2</f>
        <v>0.81654999999999978</v>
      </c>
      <c r="AD2" s="10">
        <f t="shared" ref="AD2:AD65" si="21">($AR2-$X2)/(2050-2030)+AC2</f>
        <v>0.82877999999999974</v>
      </c>
      <c r="AE2" s="11">
        <f t="shared" ref="AE2:AE65" si="22">($AR2-$X2)/(2050-2030)+AD2</f>
        <v>0.8410099999999997</v>
      </c>
      <c r="AF2" s="11">
        <f t="shared" ref="AF2:AF65" si="23">($AR2-$X2)/(2050-2030)+AE2</f>
        <v>0.85323999999999967</v>
      </c>
      <c r="AG2" s="11">
        <f t="shared" ref="AG2:AG65" si="24">($AR2-$X2)/(2050-2030)+AF2</f>
        <v>0.86546999999999963</v>
      </c>
      <c r="AH2" s="18">
        <f t="shared" ref="AH2:AH65" si="25">($AR2-$X2)/(2050-2030)+AG2</f>
        <v>0.87769999999999959</v>
      </c>
      <c r="AI2" s="10">
        <f t="shared" ref="AI2:AI65" si="26">($AR2-$X2)/(2050-2030)+AH2</f>
        <v>0.88992999999999955</v>
      </c>
      <c r="AJ2" s="11">
        <f t="shared" ref="AJ2:AJ65" si="27">($AR2-$X2)/(2050-2030)+AI2</f>
        <v>0.90215999999999952</v>
      </c>
      <c r="AK2" s="11">
        <f t="shared" ref="AK2:AK65" si="28">($AR2-$X2)/(2050-2030)+AJ2</f>
        <v>0.91438999999999948</v>
      </c>
      <c r="AL2" s="11">
        <f t="shared" ref="AL2:AL65" si="29">($AR2-$X2)/(2050-2030)+AK2</f>
        <v>0.92661999999999944</v>
      </c>
      <c r="AM2" s="18">
        <f t="shared" ref="AM2:AM65" si="30">($AR2-$X2)/(2050-2030)+AL2</f>
        <v>0.93884999999999941</v>
      </c>
      <c r="AN2" s="10">
        <f t="shared" ref="AN2:AN65" si="31">($AR2-$X2)/(2050-2030)+AM2</f>
        <v>0.95107999999999937</v>
      </c>
      <c r="AO2" s="11">
        <f t="shared" ref="AO2:AO65" si="32">($AR2-$X2)/(2050-2030)+AN2</f>
        <v>0.96330999999999933</v>
      </c>
      <c r="AP2" s="11">
        <f t="shared" ref="AP2:AP65" si="33">($AR2-$X2)/(2050-2030)+AO2</f>
        <v>0.9755399999999993</v>
      </c>
      <c r="AQ2" s="11">
        <f t="shared" ref="AQ2:AQ65" si="34">($AR2-$X2)/(2050-2030)+AP2</f>
        <v>0.98776999999999926</v>
      </c>
      <c r="AR2" s="15">
        <v>1</v>
      </c>
      <c r="AS2" s="10">
        <v>1</v>
      </c>
      <c r="AT2" s="11">
        <v>1</v>
      </c>
      <c r="AU2" s="11">
        <v>1</v>
      </c>
      <c r="AV2" s="11">
        <v>1</v>
      </c>
      <c r="AW2" s="18">
        <v>1</v>
      </c>
      <c r="AX2" s="10">
        <v>1</v>
      </c>
      <c r="AY2" s="11">
        <v>1</v>
      </c>
      <c r="AZ2" s="11">
        <v>1</v>
      </c>
      <c r="BA2" s="11">
        <v>1</v>
      </c>
      <c r="BB2" s="15">
        <v>1</v>
      </c>
      <c r="BC2" s="10">
        <v>1</v>
      </c>
      <c r="BD2" s="11">
        <v>1</v>
      </c>
      <c r="BE2" s="11">
        <v>1</v>
      </c>
      <c r="BF2" s="11">
        <v>1</v>
      </c>
      <c r="BG2" s="18">
        <v>1</v>
      </c>
      <c r="BH2" s="10">
        <v>1</v>
      </c>
      <c r="BI2" s="11">
        <v>1</v>
      </c>
      <c r="BJ2" s="11">
        <v>1</v>
      </c>
      <c r="BK2" s="11">
        <v>1</v>
      </c>
      <c r="BL2" s="15">
        <v>1</v>
      </c>
      <c r="BM2" s="10">
        <v>1</v>
      </c>
      <c r="BN2" s="11">
        <v>1</v>
      </c>
      <c r="BO2" s="11">
        <v>1</v>
      </c>
      <c r="BP2" s="11">
        <v>1</v>
      </c>
      <c r="BQ2" s="18">
        <v>1</v>
      </c>
      <c r="BR2" s="10">
        <v>1</v>
      </c>
      <c r="BS2" s="11">
        <v>1</v>
      </c>
      <c r="BT2" s="11">
        <v>1</v>
      </c>
      <c r="BU2" s="11">
        <v>1</v>
      </c>
      <c r="BV2" s="15">
        <v>1</v>
      </c>
    </row>
    <row r="3" spans="1:74" x14ac:dyDescent="0.25">
      <c r="A3" s="27" t="s">
        <v>138</v>
      </c>
      <c r="B3" s="23" t="s">
        <v>170</v>
      </c>
      <c r="C3" s="1" t="s">
        <v>125</v>
      </c>
      <c r="D3" s="2" t="s">
        <v>0</v>
      </c>
      <c r="E3" s="3" t="s">
        <v>2</v>
      </c>
      <c r="F3" s="3">
        <f>F2</f>
        <v>0.54069999999999996</v>
      </c>
      <c r="G3" s="3">
        <f>G2</f>
        <v>0.75539999999999996</v>
      </c>
      <c r="H3" s="3">
        <f>H2</f>
        <v>1</v>
      </c>
      <c r="I3" s="15">
        <f t="shared" si="0"/>
        <v>0.54069999999999996</v>
      </c>
      <c r="J3" s="10">
        <f t="shared" si="1"/>
        <v>0.55501333333333325</v>
      </c>
      <c r="K3" s="11">
        <f t="shared" si="2"/>
        <v>0.56932666666666654</v>
      </c>
      <c r="L3" s="11">
        <f t="shared" si="3"/>
        <v>0.58363999999999983</v>
      </c>
      <c r="M3" s="11">
        <f t="shared" si="4"/>
        <v>0.59795333333333311</v>
      </c>
      <c r="N3" s="15">
        <f t="shared" si="5"/>
        <v>0.6122666666666664</v>
      </c>
      <c r="O3" s="10">
        <f t="shared" si="6"/>
        <v>0.62657999999999969</v>
      </c>
      <c r="P3" s="11">
        <f t="shared" si="7"/>
        <v>0.64089333333333298</v>
      </c>
      <c r="Q3" s="11">
        <f t="shared" si="8"/>
        <v>0.65520666666666627</v>
      </c>
      <c r="R3" s="11">
        <f t="shared" si="9"/>
        <v>0.66951999999999956</v>
      </c>
      <c r="S3" s="15">
        <f t="shared" si="10"/>
        <v>0.68383333333333285</v>
      </c>
      <c r="T3" s="10">
        <f t="shared" si="11"/>
        <v>0.69814666666666614</v>
      </c>
      <c r="U3" s="11">
        <f t="shared" si="12"/>
        <v>0.71245999999999943</v>
      </c>
      <c r="V3" s="11">
        <f t="shared" si="13"/>
        <v>0.72677333333333272</v>
      </c>
      <c r="W3" s="11">
        <f t="shared" si="14"/>
        <v>0.74108666666666601</v>
      </c>
      <c r="X3" s="15">
        <f t="shared" si="15"/>
        <v>0.75539999999999996</v>
      </c>
      <c r="Y3" s="11">
        <f t="shared" si="16"/>
        <v>0.76762999999999992</v>
      </c>
      <c r="Z3" s="11">
        <f t="shared" si="17"/>
        <v>0.77985999999999989</v>
      </c>
      <c r="AA3" s="11">
        <f t="shared" si="18"/>
        <v>0.79208999999999985</v>
      </c>
      <c r="AB3" s="11">
        <f t="shared" si="19"/>
        <v>0.80431999999999981</v>
      </c>
      <c r="AC3" s="18">
        <f t="shared" si="20"/>
        <v>0.81654999999999978</v>
      </c>
      <c r="AD3" s="10">
        <f t="shared" si="21"/>
        <v>0.82877999999999974</v>
      </c>
      <c r="AE3" s="11">
        <f t="shared" si="22"/>
        <v>0.8410099999999997</v>
      </c>
      <c r="AF3" s="11">
        <f t="shared" si="23"/>
        <v>0.85323999999999967</v>
      </c>
      <c r="AG3" s="11">
        <f t="shared" si="24"/>
        <v>0.86546999999999963</v>
      </c>
      <c r="AH3" s="18">
        <f t="shared" si="25"/>
        <v>0.87769999999999959</v>
      </c>
      <c r="AI3" s="10">
        <f t="shared" si="26"/>
        <v>0.88992999999999955</v>
      </c>
      <c r="AJ3" s="11">
        <f t="shared" si="27"/>
        <v>0.90215999999999952</v>
      </c>
      <c r="AK3" s="11">
        <f t="shared" si="28"/>
        <v>0.91438999999999948</v>
      </c>
      <c r="AL3" s="11">
        <f t="shared" si="29"/>
        <v>0.92661999999999944</v>
      </c>
      <c r="AM3" s="18">
        <f t="shared" si="30"/>
        <v>0.93884999999999941</v>
      </c>
      <c r="AN3" s="10">
        <f t="shared" si="31"/>
        <v>0.95107999999999937</v>
      </c>
      <c r="AO3" s="11">
        <f t="shared" si="32"/>
        <v>0.96330999999999933</v>
      </c>
      <c r="AP3" s="11">
        <f t="shared" si="33"/>
        <v>0.9755399999999993</v>
      </c>
      <c r="AQ3" s="11">
        <f t="shared" si="34"/>
        <v>0.98776999999999926</v>
      </c>
      <c r="AR3" s="15">
        <v>1</v>
      </c>
      <c r="AS3" s="10">
        <v>1</v>
      </c>
      <c r="AT3" s="11">
        <v>1</v>
      </c>
      <c r="AU3" s="11">
        <v>1</v>
      </c>
      <c r="AV3" s="11">
        <v>1</v>
      </c>
      <c r="AW3" s="18">
        <v>1</v>
      </c>
      <c r="AX3" s="10">
        <v>1</v>
      </c>
      <c r="AY3" s="11">
        <v>1</v>
      </c>
      <c r="AZ3" s="11">
        <v>1</v>
      </c>
      <c r="BA3" s="11">
        <v>1</v>
      </c>
      <c r="BB3" s="15">
        <v>1</v>
      </c>
      <c r="BC3" s="10">
        <v>1</v>
      </c>
      <c r="BD3" s="11">
        <v>1</v>
      </c>
      <c r="BE3" s="11">
        <v>1</v>
      </c>
      <c r="BF3" s="11">
        <v>1</v>
      </c>
      <c r="BG3" s="18">
        <v>1</v>
      </c>
      <c r="BH3" s="10">
        <v>1</v>
      </c>
      <c r="BI3" s="11">
        <v>1</v>
      </c>
      <c r="BJ3" s="11">
        <v>1</v>
      </c>
      <c r="BK3" s="11">
        <v>1</v>
      </c>
      <c r="BL3" s="15">
        <v>1</v>
      </c>
      <c r="BM3" s="10">
        <v>1</v>
      </c>
      <c r="BN3" s="11">
        <v>1</v>
      </c>
      <c r="BO3" s="11">
        <v>1</v>
      </c>
      <c r="BP3" s="11">
        <v>1</v>
      </c>
      <c r="BQ3" s="18">
        <v>1</v>
      </c>
      <c r="BR3" s="10">
        <v>1</v>
      </c>
      <c r="BS3" s="11">
        <v>1</v>
      </c>
      <c r="BT3" s="11">
        <v>1</v>
      </c>
      <c r="BU3" s="11">
        <v>1</v>
      </c>
      <c r="BV3" s="15">
        <v>1</v>
      </c>
    </row>
    <row r="4" spans="1:74" x14ac:dyDescent="0.25">
      <c r="A4" s="27" t="s">
        <v>138</v>
      </c>
      <c r="B4" s="23" t="s">
        <v>170</v>
      </c>
      <c r="C4" s="1" t="s">
        <v>125</v>
      </c>
      <c r="D4" s="2" t="s">
        <v>0</v>
      </c>
      <c r="E4" s="3" t="s">
        <v>3</v>
      </c>
      <c r="F4" s="3">
        <f t="shared" ref="F4:H17" si="35">F3</f>
        <v>0.54069999999999996</v>
      </c>
      <c r="G4" s="3">
        <f t="shared" si="35"/>
        <v>0.75539999999999996</v>
      </c>
      <c r="H4" s="3">
        <f t="shared" si="35"/>
        <v>1</v>
      </c>
      <c r="I4" s="15">
        <f t="shared" si="0"/>
        <v>0.54069999999999996</v>
      </c>
      <c r="J4" s="10">
        <f t="shared" si="1"/>
        <v>0.55501333333333325</v>
      </c>
      <c r="K4" s="11">
        <f t="shared" si="2"/>
        <v>0.56932666666666654</v>
      </c>
      <c r="L4" s="11">
        <f t="shared" si="3"/>
        <v>0.58363999999999983</v>
      </c>
      <c r="M4" s="11">
        <f t="shared" si="4"/>
        <v>0.59795333333333311</v>
      </c>
      <c r="N4" s="15">
        <f t="shared" si="5"/>
        <v>0.6122666666666664</v>
      </c>
      <c r="O4" s="10">
        <f t="shared" si="6"/>
        <v>0.62657999999999969</v>
      </c>
      <c r="P4" s="11">
        <f t="shared" si="7"/>
        <v>0.64089333333333298</v>
      </c>
      <c r="Q4" s="11">
        <f t="shared" si="8"/>
        <v>0.65520666666666627</v>
      </c>
      <c r="R4" s="11">
        <f t="shared" si="9"/>
        <v>0.66951999999999956</v>
      </c>
      <c r="S4" s="15">
        <f t="shared" si="10"/>
        <v>0.68383333333333285</v>
      </c>
      <c r="T4" s="10">
        <f t="shared" si="11"/>
        <v>0.69814666666666614</v>
      </c>
      <c r="U4" s="11">
        <f t="shared" si="12"/>
        <v>0.71245999999999943</v>
      </c>
      <c r="V4" s="11">
        <f t="shared" si="13"/>
        <v>0.72677333333333272</v>
      </c>
      <c r="W4" s="11">
        <f t="shared" si="14"/>
        <v>0.74108666666666601</v>
      </c>
      <c r="X4" s="15">
        <f t="shared" si="15"/>
        <v>0.75539999999999996</v>
      </c>
      <c r="Y4" s="11">
        <f t="shared" si="16"/>
        <v>0.76762999999999992</v>
      </c>
      <c r="Z4" s="11">
        <f t="shared" si="17"/>
        <v>0.77985999999999989</v>
      </c>
      <c r="AA4" s="11">
        <f t="shared" si="18"/>
        <v>0.79208999999999985</v>
      </c>
      <c r="AB4" s="11">
        <f t="shared" si="19"/>
        <v>0.80431999999999981</v>
      </c>
      <c r="AC4" s="18">
        <f t="shared" si="20"/>
        <v>0.81654999999999978</v>
      </c>
      <c r="AD4" s="10">
        <f t="shared" si="21"/>
        <v>0.82877999999999974</v>
      </c>
      <c r="AE4" s="11">
        <f t="shared" si="22"/>
        <v>0.8410099999999997</v>
      </c>
      <c r="AF4" s="11">
        <f t="shared" si="23"/>
        <v>0.85323999999999967</v>
      </c>
      <c r="AG4" s="11">
        <f t="shared" si="24"/>
        <v>0.86546999999999963</v>
      </c>
      <c r="AH4" s="18">
        <f t="shared" si="25"/>
        <v>0.87769999999999959</v>
      </c>
      <c r="AI4" s="10">
        <f t="shared" si="26"/>
        <v>0.88992999999999955</v>
      </c>
      <c r="AJ4" s="11">
        <f t="shared" si="27"/>
        <v>0.90215999999999952</v>
      </c>
      <c r="AK4" s="11">
        <f t="shared" si="28"/>
        <v>0.91438999999999948</v>
      </c>
      <c r="AL4" s="11">
        <f t="shared" si="29"/>
        <v>0.92661999999999944</v>
      </c>
      <c r="AM4" s="18">
        <f t="shared" si="30"/>
        <v>0.93884999999999941</v>
      </c>
      <c r="AN4" s="10">
        <f t="shared" si="31"/>
        <v>0.95107999999999937</v>
      </c>
      <c r="AO4" s="11">
        <f t="shared" si="32"/>
        <v>0.96330999999999933</v>
      </c>
      <c r="AP4" s="11">
        <f t="shared" si="33"/>
        <v>0.9755399999999993</v>
      </c>
      <c r="AQ4" s="11">
        <f t="shared" si="34"/>
        <v>0.98776999999999926</v>
      </c>
      <c r="AR4" s="15">
        <v>1</v>
      </c>
      <c r="AS4" s="10">
        <v>1</v>
      </c>
      <c r="AT4" s="11">
        <v>1</v>
      </c>
      <c r="AU4" s="11">
        <v>1</v>
      </c>
      <c r="AV4" s="11">
        <v>1</v>
      </c>
      <c r="AW4" s="18">
        <v>1</v>
      </c>
      <c r="AX4" s="10">
        <v>1</v>
      </c>
      <c r="AY4" s="11">
        <v>1</v>
      </c>
      <c r="AZ4" s="11">
        <v>1</v>
      </c>
      <c r="BA4" s="11">
        <v>1</v>
      </c>
      <c r="BB4" s="15">
        <v>1</v>
      </c>
      <c r="BC4" s="10">
        <v>1</v>
      </c>
      <c r="BD4" s="11">
        <v>1</v>
      </c>
      <c r="BE4" s="11">
        <v>1</v>
      </c>
      <c r="BF4" s="11">
        <v>1</v>
      </c>
      <c r="BG4" s="18">
        <v>1</v>
      </c>
      <c r="BH4" s="10">
        <v>1</v>
      </c>
      <c r="BI4" s="11">
        <v>1</v>
      </c>
      <c r="BJ4" s="11">
        <v>1</v>
      </c>
      <c r="BK4" s="11">
        <v>1</v>
      </c>
      <c r="BL4" s="15">
        <v>1</v>
      </c>
      <c r="BM4" s="10">
        <v>1</v>
      </c>
      <c r="BN4" s="11">
        <v>1</v>
      </c>
      <c r="BO4" s="11">
        <v>1</v>
      </c>
      <c r="BP4" s="11">
        <v>1</v>
      </c>
      <c r="BQ4" s="18">
        <v>1</v>
      </c>
      <c r="BR4" s="10">
        <v>1</v>
      </c>
      <c r="BS4" s="11">
        <v>1</v>
      </c>
      <c r="BT4" s="11">
        <v>1</v>
      </c>
      <c r="BU4" s="11">
        <v>1</v>
      </c>
      <c r="BV4" s="15">
        <v>1</v>
      </c>
    </row>
    <row r="5" spans="1:74" x14ac:dyDescent="0.25">
      <c r="A5" s="27" t="s">
        <v>138</v>
      </c>
      <c r="B5" s="23" t="s">
        <v>170</v>
      </c>
      <c r="C5" s="1" t="s">
        <v>125</v>
      </c>
      <c r="D5" s="2" t="s">
        <v>0</v>
      </c>
      <c r="E5" s="3" t="s">
        <v>4</v>
      </c>
      <c r="F5" s="3">
        <f t="shared" si="35"/>
        <v>0.54069999999999996</v>
      </c>
      <c r="G5" s="3">
        <f t="shared" si="35"/>
        <v>0.75539999999999996</v>
      </c>
      <c r="H5" s="3">
        <f t="shared" si="35"/>
        <v>1</v>
      </c>
      <c r="I5" s="15">
        <f t="shared" si="0"/>
        <v>0.54069999999999996</v>
      </c>
      <c r="J5" s="10">
        <f t="shared" si="1"/>
        <v>0.55501333333333325</v>
      </c>
      <c r="K5" s="11">
        <f t="shared" si="2"/>
        <v>0.56932666666666654</v>
      </c>
      <c r="L5" s="11">
        <f t="shared" si="3"/>
        <v>0.58363999999999983</v>
      </c>
      <c r="M5" s="11">
        <f t="shared" si="4"/>
        <v>0.59795333333333311</v>
      </c>
      <c r="N5" s="15">
        <f t="shared" si="5"/>
        <v>0.6122666666666664</v>
      </c>
      <c r="O5" s="10">
        <f t="shared" si="6"/>
        <v>0.62657999999999969</v>
      </c>
      <c r="P5" s="11">
        <f t="shared" si="7"/>
        <v>0.64089333333333298</v>
      </c>
      <c r="Q5" s="11">
        <f t="shared" si="8"/>
        <v>0.65520666666666627</v>
      </c>
      <c r="R5" s="11">
        <f t="shared" si="9"/>
        <v>0.66951999999999956</v>
      </c>
      <c r="S5" s="15">
        <f t="shared" si="10"/>
        <v>0.68383333333333285</v>
      </c>
      <c r="T5" s="10">
        <f t="shared" si="11"/>
        <v>0.69814666666666614</v>
      </c>
      <c r="U5" s="11">
        <f t="shared" si="12"/>
        <v>0.71245999999999943</v>
      </c>
      <c r="V5" s="11">
        <f t="shared" si="13"/>
        <v>0.72677333333333272</v>
      </c>
      <c r="W5" s="11">
        <f t="shared" si="14"/>
        <v>0.74108666666666601</v>
      </c>
      <c r="X5" s="15">
        <f t="shared" si="15"/>
        <v>0.75539999999999996</v>
      </c>
      <c r="Y5" s="11">
        <f t="shared" si="16"/>
        <v>0.76762999999999992</v>
      </c>
      <c r="Z5" s="11">
        <f t="shared" si="17"/>
        <v>0.77985999999999989</v>
      </c>
      <c r="AA5" s="11">
        <f t="shared" si="18"/>
        <v>0.79208999999999985</v>
      </c>
      <c r="AB5" s="11">
        <f t="shared" si="19"/>
        <v>0.80431999999999981</v>
      </c>
      <c r="AC5" s="18">
        <f t="shared" si="20"/>
        <v>0.81654999999999978</v>
      </c>
      <c r="AD5" s="10">
        <f t="shared" si="21"/>
        <v>0.82877999999999974</v>
      </c>
      <c r="AE5" s="11">
        <f t="shared" si="22"/>
        <v>0.8410099999999997</v>
      </c>
      <c r="AF5" s="11">
        <f t="shared" si="23"/>
        <v>0.85323999999999967</v>
      </c>
      <c r="AG5" s="11">
        <f t="shared" si="24"/>
        <v>0.86546999999999963</v>
      </c>
      <c r="AH5" s="18">
        <f t="shared" si="25"/>
        <v>0.87769999999999959</v>
      </c>
      <c r="AI5" s="10">
        <f t="shared" si="26"/>
        <v>0.88992999999999955</v>
      </c>
      <c r="AJ5" s="11">
        <f t="shared" si="27"/>
        <v>0.90215999999999952</v>
      </c>
      <c r="AK5" s="11">
        <f t="shared" si="28"/>
        <v>0.91438999999999948</v>
      </c>
      <c r="AL5" s="11">
        <f t="shared" si="29"/>
        <v>0.92661999999999944</v>
      </c>
      <c r="AM5" s="18">
        <f t="shared" si="30"/>
        <v>0.93884999999999941</v>
      </c>
      <c r="AN5" s="10">
        <f t="shared" si="31"/>
        <v>0.95107999999999937</v>
      </c>
      <c r="AO5" s="11">
        <f t="shared" si="32"/>
        <v>0.96330999999999933</v>
      </c>
      <c r="AP5" s="11">
        <f t="shared" si="33"/>
        <v>0.9755399999999993</v>
      </c>
      <c r="AQ5" s="11">
        <f t="shared" si="34"/>
        <v>0.98776999999999926</v>
      </c>
      <c r="AR5" s="15">
        <v>1</v>
      </c>
      <c r="AS5" s="10">
        <v>1</v>
      </c>
      <c r="AT5" s="11">
        <v>1</v>
      </c>
      <c r="AU5" s="11">
        <v>1</v>
      </c>
      <c r="AV5" s="11">
        <v>1</v>
      </c>
      <c r="AW5" s="18">
        <v>1</v>
      </c>
      <c r="AX5" s="10">
        <v>1</v>
      </c>
      <c r="AY5" s="11">
        <v>1</v>
      </c>
      <c r="AZ5" s="11">
        <v>1</v>
      </c>
      <c r="BA5" s="11">
        <v>1</v>
      </c>
      <c r="BB5" s="15">
        <v>1</v>
      </c>
      <c r="BC5" s="10">
        <v>1</v>
      </c>
      <c r="BD5" s="11">
        <v>1</v>
      </c>
      <c r="BE5" s="11">
        <v>1</v>
      </c>
      <c r="BF5" s="11">
        <v>1</v>
      </c>
      <c r="BG5" s="18">
        <v>1</v>
      </c>
      <c r="BH5" s="10">
        <v>1</v>
      </c>
      <c r="BI5" s="11">
        <v>1</v>
      </c>
      <c r="BJ5" s="11">
        <v>1</v>
      </c>
      <c r="BK5" s="11">
        <v>1</v>
      </c>
      <c r="BL5" s="15">
        <v>1</v>
      </c>
      <c r="BM5" s="10">
        <v>1</v>
      </c>
      <c r="BN5" s="11">
        <v>1</v>
      </c>
      <c r="BO5" s="11">
        <v>1</v>
      </c>
      <c r="BP5" s="11">
        <v>1</v>
      </c>
      <c r="BQ5" s="18">
        <v>1</v>
      </c>
      <c r="BR5" s="10">
        <v>1</v>
      </c>
      <c r="BS5" s="11">
        <v>1</v>
      </c>
      <c r="BT5" s="11">
        <v>1</v>
      </c>
      <c r="BU5" s="11">
        <v>1</v>
      </c>
      <c r="BV5" s="15">
        <v>1</v>
      </c>
    </row>
    <row r="6" spans="1:74" x14ac:dyDescent="0.25">
      <c r="A6" s="27" t="s">
        <v>138</v>
      </c>
      <c r="B6" s="23" t="s">
        <v>170</v>
      </c>
      <c r="C6" s="1" t="s">
        <v>125</v>
      </c>
      <c r="D6" s="2" t="s">
        <v>5</v>
      </c>
      <c r="E6" s="3" t="s">
        <v>1</v>
      </c>
      <c r="F6" s="3">
        <f t="shared" si="35"/>
        <v>0.54069999999999996</v>
      </c>
      <c r="G6" s="3">
        <f t="shared" si="35"/>
        <v>0.75539999999999996</v>
      </c>
      <c r="H6" s="3">
        <f t="shared" si="35"/>
        <v>1</v>
      </c>
      <c r="I6" s="15">
        <f t="shared" si="0"/>
        <v>0.54069999999999996</v>
      </c>
      <c r="J6" s="10">
        <f t="shared" si="1"/>
        <v>0.55501333333333325</v>
      </c>
      <c r="K6" s="11">
        <f t="shared" si="2"/>
        <v>0.56932666666666654</v>
      </c>
      <c r="L6" s="11">
        <f t="shared" si="3"/>
        <v>0.58363999999999983</v>
      </c>
      <c r="M6" s="11">
        <f t="shared" si="4"/>
        <v>0.59795333333333311</v>
      </c>
      <c r="N6" s="15">
        <f t="shared" si="5"/>
        <v>0.6122666666666664</v>
      </c>
      <c r="O6" s="10">
        <f t="shared" si="6"/>
        <v>0.62657999999999969</v>
      </c>
      <c r="P6" s="11">
        <f t="shared" si="7"/>
        <v>0.64089333333333298</v>
      </c>
      <c r="Q6" s="11">
        <f t="shared" si="8"/>
        <v>0.65520666666666627</v>
      </c>
      <c r="R6" s="11">
        <f t="shared" si="9"/>
        <v>0.66951999999999956</v>
      </c>
      <c r="S6" s="15">
        <f t="shared" si="10"/>
        <v>0.68383333333333285</v>
      </c>
      <c r="T6" s="10">
        <f t="shared" si="11"/>
        <v>0.69814666666666614</v>
      </c>
      <c r="U6" s="11">
        <f t="shared" si="12"/>
        <v>0.71245999999999943</v>
      </c>
      <c r="V6" s="11">
        <f t="shared" si="13"/>
        <v>0.72677333333333272</v>
      </c>
      <c r="W6" s="11">
        <f t="shared" si="14"/>
        <v>0.74108666666666601</v>
      </c>
      <c r="X6" s="15">
        <f t="shared" si="15"/>
        <v>0.75539999999999996</v>
      </c>
      <c r="Y6" s="11">
        <f t="shared" si="16"/>
        <v>0.76762999999999992</v>
      </c>
      <c r="Z6" s="11">
        <f t="shared" si="17"/>
        <v>0.77985999999999989</v>
      </c>
      <c r="AA6" s="11">
        <f t="shared" si="18"/>
        <v>0.79208999999999985</v>
      </c>
      <c r="AB6" s="11">
        <f t="shared" si="19"/>
        <v>0.80431999999999981</v>
      </c>
      <c r="AC6" s="18">
        <f t="shared" si="20"/>
        <v>0.81654999999999978</v>
      </c>
      <c r="AD6" s="10">
        <f t="shared" si="21"/>
        <v>0.82877999999999974</v>
      </c>
      <c r="AE6" s="11">
        <f t="shared" si="22"/>
        <v>0.8410099999999997</v>
      </c>
      <c r="AF6" s="11">
        <f t="shared" si="23"/>
        <v>0.85323999999999967</v>
      </c>
      <c r="AG6" s="11">
        <f t="shared" si="24"/>
        <v>0.86546999999999963</v>
      </c>
      <c r="AH6" s="18">
        <f t="shared" si="25"/>
        <v>0.87769999999999959</v>
      </c>
      <c r="AI6" s="10">
        <f t="shared" si="26"/>
        <v>0.88992999999999955</v>
      </c>
      <c r="AJ6" s="11">
        <f t="shared" si="27"/>
        <v>0.90215999999999952</v>
      </c>
      <c r="AK6" s="11">
        <f t="shared" si="28"/>
        <v>0.91438999999999948</v>
      </c>
      <c r="AL6" s="11">
        <f t="shared" si="29"/>
        <v>0.92661999999999944</v>
      </c>
      <c r="AM6" s="18">
        <f t="shared" si="30"/>
        <v>0.93884999999999941</v>
      </c>
      <c r="AN6" s="10">
        <f t="shared" si="31"/>
        <v>0.95107999999999937</v>
      </c>
      <c r="AO6" s="11">
        <f t="shared" si="32"/>
        <v>0.96330999999999933</v>
      </c>
      <c r="AP6" s="11">
        <f t="shared" si="33"/>
        <v>0.9755399999999993</v>
      </c>
      <c r="AQ6" s="11">
        <f t="shared" si="34"/>
        <v>0.98776999999999926</v>
      </c>
      <c r="AR6" s="15">
        <v>1</v>
      </c>
      <c r="AS6" s="10">
        <v>1</v>
      </c>
      <c r="AT6" s="11">
        <v>1</v>
      </c>
      <c r="AU6" s="11">
        <v>1</v>
      </c>
      <c r="AV6" s="11">
        <v>1</v>
      </c>
      <c r="AW6" s="18">
        <v>1</v>
      </c>
      <c r="AX6" s="10">
        <v>1</v>
      </c>
      <c r="AY6" s="11">
        <v>1</v>
      </c>
      <c r="AZ6" s="11">
        <v>1</v>
      </c>
      <c r="BA6" s="11">
        <v>1</v>
      </c>
      <c r="BB6" s="15">
        <v>1</v>
      </c>
      <c r="BC6" s="10">
        <v>1</v>
      </c>
      <c r="BD6" s="11">
        <v>1</v>
      </c>
      <c r="BE6" s="11">
        <v>1</v>
      </c>
      <c r="BF6" s="11">
        <v>1</v>
      </c>
      <c r="BG6" s="18">
        <v>1</v>
      </c>
      <c r="BH6" s="10">
        <v>1</v>
      </c>
      <c r="BI6" s="11">
        <v>1</v>
      </c>
      <c r="BJ6" s="11">
        <v>1</v>
      </c>
      <c r="BK6" s="11">
        <v>1</v>
      </c>
      <c r="BL6" s="15">
        <v>1</v>
      </c>
      <c r="BM6" s="10">
        <v>1</v>
      </c>
      <c r="BN6" s="11">
        <v>1</v>
      </c>
      <c r="BO6" s="11">
        <v>1</v>
      </c>
      <c r="BP6" s="11">
        <v>1</v>
      </c>
      <c r="BQ6" s="18">
        <v>1</v>
      </c>
      <c r="BR6" s="10">
        <v>1</v>
      </c>
      <c r="BS6" s="11">
        <v>1</v>
      </c>
      <c r="BT6" s="11">
        <v>1</v>
      </c>
      <c r="BU6" s="11">
        <v>1</v>
      </c>
      <c r="BV6" s="15">
        <v>1</v>
      </c>
    </row>
    <row r="7" spans="1:74" x14ac:dyDescent="0.25">
      <c r="A7" s="27" t="s">
        <v>138</v>
      </c>
      <c r="B7" s="23" t="s">
        <v>170</v>
      </c>
      <c r="C7" s="1" t="s">
        <v>125</v>
      </c>
      <c r="D7" s="2" t="s">
        <v>5</v>
      </c>
      <c r="E7" s="3" t="s">
        <v>2</v>
      </c>
      <c r="F7" s="3">
        <f t="shared" si="35"/>
        <v>0.54069999999999996</v>
      </c>
      <c r="G7" s="3">
        <f t="shared" si="35"/>
        <v>0.75539999999999996</v>
      </c>
      <c r="H7" s="3">
        <f t="shared" si="35"/>
        <v>1</v>
      </c>
      <c r="I7" s="15">
        <f t="shared" si="0"/>
        <v>0.54069999999999996</v>
      </c>
      <c r="J7" s="10">
        <f t="shared" si="1"/>
        <v>0.55501333333333325</v>
      </c>
      <c r="K7" s="11">
        <f t="shared" si="2"/>
        <v>0.56932666666666654</v>
      </c>
      <c r="L7" s="11">
        <f t="shared" si="3"/>
        <v>0.58363999999999983</v>
      </c>
      <c r="M7" s="11">
        <f t="shared" si="4"/>
        <v>0.59795333333333311</v>
      </c>
      <c r="N7" s="15">
        <f t="shared" si="5"/>
        <v>0.6122666666666664</v>
      </c>
      <c r="O7" s="10">
        <f t="shared" si="6"/>
        <v>0.62657999999999969</v>
      </c>
      <c r="P7" s="11">
        <f t="shared" si="7"/>
        <v>0.64089333333333298</v>
      </c>
      <c r="Q7" s="11">
        <f t="shared" si="8"/>
        <v>0.65520666666666627</v>
      </c>
      <c r="R7" s="11">
        <f t="shared" si="9"/>
        <v>0.66951999999999956</v>
      </c>
      <c r="S7" s="15">
        <f t="shared" si="10"/>
        <v>0.68383333333333285</v>
      </c>
      <c r="T7" s="10">
        <f t="shared" si="11"/>
        <v>0.69814666666666614</v>
      </c>
      <c r="U7" s="11">
        <f t="shared" si="12"/>
        <v>0.71245999999999943</v>
      </c>
      <c r="V7" s="11">
        <f t="shared" si="13"/>
        <v>0.72677333333333272</v>
      </c>
      <c r="W7" s="11">
        <f t="shared" si="14"/>
        <v>0.74108666666666601</v>
      </c>
      <c r="X7" s="15">
        <f t="shared" si="15"/>
        <v>0.75539999999999996</v>
      </c>
      <c r="Y7" s="11">
        <f t="shared" si="16"/>
        <v>0.76762999999999992</v>
      </c>
      <c r="Z7" s="11">
        <f t="shared" si="17"/>
        <v>0.77985999999999989</v>
      </c>
      <c r="AA7" s="11">
        <f t="shared" si="18"/>
        <v>0.79208999999999985</v>
      </c>
      <c r="AB7" s="11">
        <f t="shared" si="19"/>
        <v>0.80431999999999981</v>
      </c>
      <c r="AC7" s="18">
        <f t="shared" si="20"/>
        <v>0.81654999999999978</v>
      </c>
      <c r="AD7" s="10">
        <f t="shared" si="21"/>
        <v>0.82877999999999974</v>
      </c>
      <c r="AE7" s="11">
        <f t="shared" si="22"/>
        <v>0.8410099999999997</v>
      </c>
      <c r="AF7" s="11">
        <f t="shared" si="23"/>
        <v>0.85323999999999967</v>
      </c>
      <c r="AG7" s="11">
        <f t="shared" si="24"/>
        <v>0.86546999999999963</v>
      </c>
      <c r="AH7" s="18">
        <f t="shared" si="25"/>
        <v>0.87769999999999959</v>
      </c>
      <c r="AI7" s="10">
        <f t="shared" si="26"/>
        <v>0.88992999999999955</v>
      </c>
      <c r="AJ7" s="11">
        <f t="shared" si="27"/>
        <v>0.90215999999999952</v>
      </c>
      <c r="AK7" s="11">
        <f t="shared" si="28"/>
        <v>0.91438999999999948</v>
      </c>
      <c r="AL7" s="11">
        <f t="shared" si="29"/>
        <v>0.92661999999999944</v>
      </c>
      <c r="AM7" s="18">
        <f t="shared" si="30"/>
        <v>0.93884999999999941</v>
      </c>
      <c r="AN7" s="10">
        <f t="shared" si="31"/>
        <v>0.95107999999999937</v>
      </c>
      <c r="AO7" s="11">
        <f t="shared" si="32"/>
        <v>0.96330999999999933</v>
      </c>
      <c r="AP7" s="11">
        <f t="shared" si="33"/>
        <v>0.9755399999999993</v>
      </c>
      <c r="AQ7" s="11">
        <f t="shared" si="34"/>
        <v>0.98776999999999926</v>
      </c>
      <c r="AR7" s="15">
        <v>1</v>
      </c>
      <c r="AS7" s="10">
        <v>1</v>
      </c>
      <c r="AT7" s="11">
        <v>1</v>
      </c>
      <c r="AU7" s="11">
        <v>1</v>
      </c>
      <c r="AV7" s="11">
        <v>1</v>
      </c>
      <c r="AW7" s="18">
        <v>1</v>
      </c>
      <c r="AX7" s="10">
        <v>1</v>
      </c>
      <c r="AY7" s="11">
        <v>1</v>
      </c>
      <c r="AZ7" s="11">
        <v>1</v>
      </c>
      <c r="BA7" s="11">
        <v>1</v>
      </c>
      <c r="BB7" s="15">
        <v>1</v>
      </c>
      <c r="BC7" s="10">
        <v>1</v>
      </c>
      <c r="BD7" s="11">
        <v>1</v>
      </c>
      <c r="BE7" s="11">
        <v>1</v>
      </c>
      <c r="BF7" s="11">
        <v>1</v>
      </c>
      <c r="BG7" s="18">
        <v>1</v>
      </c>
      <c r="BH7" s="10">
        <v>1</v>
      </c>
      <c r="BI7" s="11">
        <v>1</v>
      </c>
      <c r="BJ7" s="11">
        <v>1</v>
      </c>
      <c r="BK7" s="11">
        <v>1</v>
      </c>
      <c r="BL7" s="15">
        <v>1</v>
      </c>
      <c r="BM7" s="10">
        <v>1</v>
      </c>
      <c r="BN7" s="11">
        <v>1</v>
      </c>
      <c r="BO7" s="11">
        <v>1</v>
      </c>
      <c r="BP7" s="11">
        <v>1</v>
      </c>
      <c r="BQ7" s="18">
        <v>1</v>
      </c>
      <c r="BR7" s="10">
        <v>1</v>
      </c>
      <c r="BS7" s="11">
        <v>1</v>
      </c>
      <c r="BT7" s="11">
        <v>1</v>
      </c>
      <c r="BU7" s="11">
        <v>1</v>
      </c>
      <c r="BV7" s="15">
        <v>1</v>
      </c>
    </row>
    <row r="8" spans="1:74" x14ac:dyDescent="0.25">
      <c r="A8" s="27" t="s">
        <v>138</v>
      </c>
      <c r="B8" s="23" t="s">
        <v>170</v>
      </c>
      <c r="C8" s="1" t="s">
        <v>125</v>
      </c>
      <c r="D8" s="2" t="s">
        <v>5</v>
      </c>
      <c r="E8" s="3" t="s">
        <v>3</v>
      </c>
      <c r="F8" s="3">
        <f t="shared" si="35"/>
        <v>0.54069999999999996</v>
      </c>
      <c r="G8" s="3">
        <f t="shared" si="35"/>
        <v>0.75539999999999996</v>
      </c>
      <c r="H8" s="3">
        <f t="shared" si="35"/>
        <v>1</v>
      </c>
      <c r="I8" s="15">
        <f t="shared" si="0"/>
        <v>0.54069999999999996</v>
      </c>
      <c r="J8" s="10">
        <f t="shared" si="1"/>
        <v>0.55501333333333325</v>
      </c>
      <c r="K8" s="11">
        <f t="shared" si="2"/>
        <v>0.56932666666666654</v>
      </c>
      <c r="L8" s="11">
        <f t="shared" si="3"/>
        <v>0.58363999999999983</v>
      </c>
      <c r="M8" s="11">
        <f t="shared" si="4"/>
        <v>0.59795333333333311</v>
      </c>
      <c r="N8" s="15">
        <f t="shared" si="5"/>
        <v>0.6122666666666664</v>
      </c>
      <c r="O8" s="10">
        <f t="shared" si="6"/>
        <v>0.62657999999999969</v>
      </c>
      <c r="P8" s="11">
        <f t="shared" si="7"/>
        <v>0.64089333333333298</v>
      </c>
      <c r="Q8" s="11">
        <f t="shared" si="8"/>
        <v>0.65520666666666627</v>
      </c>
      <c r="R8" s="11">
        <f t="shared" si="9"/>
        <v>0.66951999999999956</v>
      </c>
      <c r="S8" s="15">
        <f t="shared" si="10"/>
        <v>0.68383333333333285</v>
      </c>
      <c r="T8" s="10">
        <f t="shared" si="11"/>
        <v>0.69814666666666614</v>
      </c>
      <c r="U8" s="11">
        <f t="shared" si="12"/>
        <v>0.71245999999999943</v>
      </c>
      <c r="V8" s="11">
        <f t="shared" si="13"/>
        <v>0.72677333333333272</v>
      </c>
      <c r="W8" s="11">
        <f t="shared" si="14"/>
        <v>0.74108666666666601</v>
      </c>
      <c r="X8" s="15">
        <f t="shared" si="15"/>
        <v>0.75539999999999996</v>
      </c>
      <c r="Y8" s="11">
        <f t="shared" si="16"/>
        <v>0.76762999999999992</v>
      </c>
      <c r="Z8" s="11">
        <f t="shared" si="17"/>
        <v>0.77985999999999989</v>
      </c>
      <c r="AA8" s="11">
        <f t="shared" si="18"/>
        <v>0.79208999999999985</v>
      </c>
      <c r="AB8" s="11">
        <f t="shared" si="19"/>
        <v>0.80431999999999981</v>
      </c>
      <c r="AC8" s="18">
        <f t="shared" si="20"/>
        <v>0.81654999999999978</v>
      </c>
      <c r="AD8" s="10">
        <f t="shared" si="21"/>
        <v>0.82877999999999974</v>
      </c>
      <c r="AE8" s="11">
        <f t="shared" si="22"/>
        <v>0.8410099999999997</v>
      </c>
      <c r="AF8" s="11">
        <f t="shared" si="23"/>
        <v>0.85323999999999967</v>
      </c>
      <c r="AG8" s="11">
        <f t="shared" si="24"/>
        <v>0.86546999999999963</v>
      </c>
      <c r="AH8" s="18">
        <f t="shared" si="25"/>
        <v>0.87769999999999959</v>
      </c>
      <c r="AI8" s="10">
        <f t="shared" si="26"/>
        <v>0.88992999999999955</v>
      </c>
      <c r="AJ8" s="11">
        <f t="shared" si="27"/>
        <v>0.90215999999999952</v>
      </c>
      <c r="AK8" s="11">
        <f t="shared" si="28"/>
        <v>0.91438999999999948</v>
      </c>
      <c r="AL8" s="11">
        <f t="shared" si="29"/>
        <v>0.92661999999999944</v>
      </c>
      <c r="AM8" s="18">
        <f t="shared" si="30"/>
        <v>0.93884999999999941</v>
      </c>
      <c r="AN8" s="10">
        <f t="shared" si="31"/>
        <v>0.95107999999999937</v>
      </c>
      <c r="AO8" s="11">
        <f t="shared" si="32"/>
        <v>0.96330999999999933</v>
      </c>
      <c r="AP8" s="11">
        <f t="shared" si="33"/>
        <v>0.9755399999999993</v>
      </c>
      <c r="AQ8" s="11">
        <f t="shared" si="34"/>
        <v>0.98776999999999926</v>
      </c>
      <c r="AR8" s="15">
        <v>1</v>
      </c>
      <c r="AS8" s="10">
        <v>1</v>
      </c>
      <c r="AT8" s="11">
        <v>1</v>
      </c>
      <c r="AU8" s="11">
        <v>1</v>
      </c>
      <c r="AV8" s="11">
        <v>1</v>
      </c>
      <c r="AW8" s="18">
        <v>1</v>
      </c>
      <c r="AX8" s="10">
        <v>1</v>
      </c>
      <c r="AY8" s="11">
        <v>1</v>
      </c>
      <c r="AZ8" s="11">
        <v>1</v>
      </c>
      <c r="BA8" s="11">
        <v>1</v>
      </c>
      <c r="BB8" s="15">
        <v>1</v>
      </c>
      <c r="BC8" s="10">
        <v>1</v>
      </c>
      <c r="BD8" s="11">
        <v>1</v>
      </c>
      <c r="BE8" s="11">
        <v>1</v>
      </c>
      <c r="BF8" s="11">
        <v>1</v>
      </c>
      <c r="BG8" s="18">
        <v>1</v>
      </c>
      <c r="BH8" s="10">
        <v>1</v>
      </c>
      <c r="BI8" s="11">
        <v>1</v>
      </c>
      <c r="BJ8" s="11">
        <v>1</v>
      </c>
      <c r="BK8" s="11">
        <v>1</v>
      </c>
      <c r="BL8" s="15">
        <v>1</v>
      </c>
      <c r="BM8" s="10">
        <v>1</v>
      </c>
      <c r="BN8" s="11">
        <v>1</v>
      </c>
      <c r="BO8" s="11">
        <v>1</v>
      </c>
      <c r="BP8" s="11">
        <v>1</v>
      </c>
      <c r="BQ8" s="18">
        <v>1</v>
      </c>
      <c r="BR8" s="10">
        <v>1</v>
      </c>
      <c r="BS8" s="11">
        <v>1</v>
      </c>
      <c r="BT8" s="11">
        <v>1</v>
      </c>
      <c r="BU8" s="11">
        <v>1</v>
      </c>
      <c r="BV8" s="15">
        <v>1</v>
      </c>
    </row>
    <row r="9" spans="1:74" x14ac:dyDescent="0.25">
      <c r="A9" s="27" t="s">
        <v>138</v>
      </c>
      <c r="B9" s="23" t="s">
        <v>170</v>
      </c>
      <c r="C9" s="1" t="s">
        <v>125</v>
      </c>
      <c r="D9" s="2" t="s">
        <v>5</v>
      </c>
      <c r="E9" s="3" t="s">
        <v>4</v>
      </c>
      <c r="F9" s="3">
        <f t="shared" si="35"/>
        <v>0.54069999999999996</v>
      </c>
      <c r="G9" s="3">
        <f t="shared" si="35"/>
        <v>0.75539999999999996</v>
      </c>
      <c r="H9" s="3">
        <f t="shared" si="35"/>
        <v>1</v>
      </c>
      <c r="I9" s="15">
        <f t="shared" si="0"/>
        <v>0.54069999999999996</v>
      </c>
      <c r="J9" s="10">
        <f t="shared" si="1"/>
        <v>0.55501333333333325</v>
      </c>
      <c r="K9" s="11">
        <f t="shared" si="2"/>
        <v>0.56932666666666654</v>
      </c>
      <c r="L9" s="11">
        <f t="shared" si="3"/>
        <v>0.58363999999999983</v>
      </c>
      <c r="M9" s="11">
        <f t="shared" si="4"/>
        <v>0.59795333333333311</v>
      </c>
      <c r="N9" s="15">
        <f t="shared" si="5"/>
        <v>0.6122666666666664</v>
      </c>
      <c r="O9" s="10">
        <f t="shared" si="6"/>
        <v>0.62657999999999969</v>
      </c>
      <c r="P9" s="11">
        <f t="shared" si="7"/>
        <v>0.64089333333333298</v>
      </c>
      <c r="Q9" s="11">
        <f t="shared" si="8"/>
        <v>0.65520666666666627</v>
      </c>
      <c r="R9" s="11">
        <f t="shared" si="9"/>
        <v>0.66951999999999956</v>
      </c>
      <c r="S9" s="15">
        <f t="shared" si="10"/>
        <v>0.68383333333333285</v>
      </c>
      <c r="T9" s="10">
        <f t="shared" si="11"/>
        <v>0.69814666666666614</v>
      </c>
      <c r="U9" s="11">
        <f t="shared" si="12"/>
        <v>0.71245999999999943</v>
      </c>
      <c r="V9" s="11">
        <f t="shared" si="13"/>
        <v>0.72677333333333272</v>
      </c>
      <c r="W9" s="11">
        <f t="shared" si="14"/>
        <v>0.74108666666666601</v>
      </c>
      <c r="X9" s="15">
        <f t="shared" si="15"/>
        <v>0.75539999999999996</v>
      </c>
      <c r="Y9" s="11">
        <f t="shared" si="16"/>
        <v>0.76762999999999992</v>
      </c>
      <c r="Z9" s="11">
        <f t="shared" si="17"/>
        <v>0.77985999999999989</v>
      </c>
      <c r="AA9" s="11">
        <f t="shared" si="18"/>
        <v>0.79208999999999985</v>
      </c>
      <c r="AB9" s="11">
        <f t="shared" si="19"/>
        <v>0.80431999999999981</v>
      </c>
      <c r="AC9" s="18">
        <f t="shared" si="20"/>
        <v>0.81654999999999978</v>
      </c>
      <c r="AD9" s="10">
        <f t="shared" si="21"/>
        <v>0.82877999999999974</v>
      </c>
      <c r="AE9" s="11">
        <f t="shared" si="22"/>
        <v>0.8410099999999997</v>
      </c>
      <c r="AF9" s="11">
        <f t="shared" si="23"/>
        <v>0.85323999999999967</v>
      </c>
      <c r="AG9" s="11">
        <f t="shared" si="24"/>
        <v>0.86546999999999963</v>
      </c>
      <c r="AH9" s="18">
        <f t="shared" si="25"/>
        <v>0.87769999999999959</v>
      </c>
      <c r="AI9" s="10">
        <f t="shared" si="26"/>
        <v>0.88992999999999955</v>
      </c>
      <c r="AJ9" s="11">
        <f t="shared" si="27"/>
        <v>0.90215999999999952</v>
      </c>
      <c r="AK9" s="11">
        <f t="shared" si="28"/>
        <v>0.91438999999999948</v>
      </c>
      <c r="AL9" s="11">
        <f t="shared" si="29"/>
        <v>0.92661999999999944</v>
      </c>
      <c r="AM9" s="18">
        <f t="shared" si="30"/>
        <v>0.93884999999999941</v>
      </c>
      <c r="AN9" s="10">
        <f t="shared" si="31"/>
        <v>0.95107999999999937</v>
      </c>
      <c r="AO9" s="11">
        <f t="shared" si="32"/>
        <v>0.96330999999999933</v>
      </c>
      <c r="AP9" s="11">
        <f t="shared" si="33"/>
        <v>0.9755399999999993</v>
      </c>
      <c r="AQ9" s="11">
        <f t="shared" si="34"/>
        <v>0.98776999999999926</v>
      </c>
      <c r="AR9" s="15">
        <v>1</v>
      </c>
      <c r="AS9" s="10">
        <v>1</v>
      </c>
      <c r="AT9" s="11">
        <v>1</v>
      </c>
      <c r="AU9" s="11">
        <v>1</v>
      </c>
      <c r="AV9" s="11">
        <v>1</v>
      </c>
      <c r="AW9" s="18">
        <v>1</v>
      </c>
      <c r="AX9" s="10">
        <v>1</v>
      </c>
      <c r="AY9" s="11">
        <v>1</v>
      </c>
      <c r="AZ9" s="11">
        <v>1</v>
      </c>
      <c r="BA9" s="11">
        <v>1</v>
      </c>
      <c r="BB9" s="15">
        <v>1</v>
      </c>
      <c r="BC9" s="10">
        <v>1</v>
      </c>
      <c r="BD9" s="11">
        <v>1</v>
      </c>
      <c r="BE9" s="11">
        <v>1</v>
      </c>
      <c r="BF9" s="11">
        <v>1</v>
      </c>
      <c r="BG9" s="18">
        <v>1</v>
      </c>
      <c r="BH9" s="10">
        <v>1</v>
      </c>
      <c r="BI9" s="11">
        <v>1</v>
      </c>
      <c r="BJ9" s="11">
        <v>1</v>
      </c>
      <c r="BK9" s="11">
        <v>1</v>
      </c>
      <c r="BL9" s="15">
        <v>1</v>
      </c>
      <c r="BM9" s="10">
        <v>1</v>
      </c>
      <c r="BN9" s="11">
        <v>1</v>
      </c>
      <c r="BO9" s="11">
        <v>1</v>
      </c>
      <c r="BP9" s="11">
        <v>1</v>
      </c>
      <c r="BQ9" s="18">
        <v>1</v>
      </c>
      <c r="BR9" s="10">
        <v>1</v>
      </c>
      <c r="BS9" s="11">
        <v>1</v>
      </c>
      <c r="BT9" s="11">
        <v>1</v>
      </c>
      <c r="BU9" s="11">
        <v>1</v>
      </c>
      <c r="BV9" s="15">
        <v>1</v>
      </c>
    </row>
    <row r="10" spans="1:74" x14ac:dyDescent="0.25">
      <c r="A10" s="27" t="s">
        <v>138</v>
      </c>
      <c r="B10" s="23" t="s">
        <v>170</v>
      </c>
      <c r="C10" s="1" t="s">
        <v>126</v>
      </c>
      <c r="D10" s="2" t="s">
        <v>0</v>
      </c>
      <c r="E10" s="3" t="s">
        <v>1</v>
      </c>
      <c r="F10" s="3">
        <f t="shared" si="35"/>
        <v>0.54069999999999996</v>
      </c>
      <c r="G10" s="3">
        <f t="shared" si="35"/>
        <v>0.75539999999999996</v>
      </c>
      <c r="H10" s="3">
        <f t="shared" si="35"/>
        <v>1</v>
      </c>
      <c r="I10" s="15">
        <f t="shared" si="0"/>
        <v>0.54069999999999996</v>
      </c>
      <c r="J10" s="10">
        <f t="shared" si="1"/>
        <v>0.55501333333333325</v>
      </c>
      <c r="K10" s="11">
        <f t="shared" si="2"/>
        <v>0.56932666666666654</v>
      </c>
      <c r="L10" s="11">
        <f t="shared" si="3"/>
        <v>0.58363999999999983</v>
      </c>
      <c r="M10" s="11">
        <f t="shared" si="4"/>
        <v>0.59795333333333311</v>
      </c>
      <c r="N10" s="15">
        <f t="shared" si="5"/>
        <v>0.6122666666666664</v>
      </c>
      <c r="O10" s="10">
        <f t="shared" si="6"/>
        <v>0.62657999999999969</v>
      </c>
      <c r="P10" s="11">
        <f t="shared" si="7"/>
        <v>0.64089333333333298</v>
      </c>
      <c r="Q10" s="11">
        <f t="shared" si="8"/>
        <v>0.65520666666666627</v>
      </c>
      <c r="R10" s="11">
        <f t="shared" si="9"/>
        <v>0.66951999999999956</v>
      </c>
      <c r="S10" s="15">
        <f t="shared" si="10"/>
        <v>0.68383333333333285</v>
      </c>
      <c r="T10" s="10">
        <f t="shared" si="11"/>
        <v>0.69814666666666614</v>
      </c>
      <c r="U10" s="11">
        <f t="shared" si="12"/>
        <v>0.71245999999999943</v>
      </c>
      <c r="V10" s="11">
        <f t="shared" si="13"/>
        <v>0.72677333333333272</v>
      </c>
      <c r="W10" s="11">
        <f t="shared" si="14"/>
        <v>0.74108666666666601</v>
      </c>
      <c r="X10" s="15">
        <f t="shared" si="15"/>
        <v>0.75539999999999996</v>
      </c>
      <c r="Y10" s="11">
        <f t="shared" si="16"/>
        <v>0.76762999999999992</v>
      </c>
      <c r="Z10" s="11">
        <f t="shared" si="17"/>
        <v>0.77985999999999989</v>
      </c>
      <c r="AA10" s="11">
        <f t="shared" si="18"/>
        <v>0.79208999999999985</v>
      </c>
      <c r="AB10" s="11">
        <f t="shared" si="19"/>
        <v>0.80431999999999981</v>
      </c>
      <c r="AC10" s="18">
        <f t="shared" si="20"/>
        <v>0.81654999999999978</v>
      </c>
      <c r="AD10" s="10">
        <f t="shared" si="21"/>
        <v>0.82877999999999974</v>
      </c>
      <c r="AE10" s="11">
        <f t="shared" si="22"/>
        <v>0.8410099999999997</v>
      </c>
      <c r="AF10" s="11">
        <f t="shared" si="23"/>
        <v>0.85323999999999967</v>
      </c>
      <c r="AG10" s="11">
        <f t="shared" si="24"/>
        <v>0.86546999999999963</v>
      </c>
      <c r="AH10" s="18">
        <f t="shared" si="25"/>
        <v>0.87769999999999959</v>
      </c>
      <c r="AI10" s="10">
        <f t="shared" si="26"/>
        <v>0.88992999999999955</v>
      </c>
      <c r="AJ10" s="11">
        <f t="shared" si="27"/>
        <v>0.90215999999999952</v>
      </c>
      <c r="AK10" s="11">
        <f t="shared" si="28"/>
        <v>0.91438999999999948</v>
      </c>
      <c r="AL10" s="11">
        <f t="shared" si="29"/>
        <v>0.92661999999999944</v>
      </c>
      <c r="AM10" s="18">
        <f t="shared" si="30"/>
        <v>0.93884999999999941</v>
      </c>
      <c r="AN10" s="10">
        <f t="shared" si="31"/>
        <v>0.95107999999999937</v>
      </c>
      <c r="AO10" s="11">
        <f t="shared" si="32"/>
        <v>0.96330999999999933</v>
      </c>
      <c r="AP10" s="11">
        <f t="shared" si="33"/>
        <v>0.9755399999999993</v>
      </c>
      <c r="AQ10" s="11">
        <f t="shared" si="34"/>
        <v>0.98776999999999926</v>
      </c>
      <c r="AR10" s="15">
        <v>1</v>
      </c>
      <c r="AS10" s="10">
        <v>1</v>
      </c>
      <c r="AT10" s="11">
        <v>1</v>
      </c>
      <c r="AU10" s="11">
        <v>1</v>
      </c>
      <c r="AV10" s="11">
        <v>1</v>
      </c>
      <c r="AW10" s="18">
        <v>1</v>
      </c>
      <c r="AX10" s="10">
        <v>1</v>
      </c>
      <c r="AY10" s="11">
        <v>1</v>
      </c>
      <c r="AZ10" s="11">
        <v>1</v>
      </c>
      <c r="BA10" s="11">
        <v>1</v>
      </c>
      <c r="BB10" s="15">
        <v>1</v>
      </c>
      <c r="BC10" s="10">
        <v>1</v>
      </c>
      <c r="BD10" s="11">
        <v>1</v>
      </c>
      <c r="BE10" s="11">
        <v>1</v>
      </c>
      <c r="BF10" s="11">
        <v>1</v>
      </c>
      <c r="BG10" s="18">
        <v>1</v>
      </c>
      <c r="BH10" s="10">
        <v>1</v>
      </c>
      <c r="BI10" s="11">
        <v>1</v>
      </c>
      <c r="BJ10" s="11">
        <v>1</v>
      </c>
      <c r="BK10" s="11">
        <v>1</v>
      </c>
      <c r="BL10" s="15">
        <v>1</v>
      </c>
      <c r="BM10" s="10">
        <v>1</v>
      </c>
      <c r="BN10" s="11">
        <v>1</v>
      </c>
      <c r="BO10" s="11">
        <v>1</v>
      </c>
      <c r="BP10" s="11">
        <v>1</v>
      </c>
      <c r="BQ10" s="18">
        <v>1</v>
      </c>
      <c r="BR10" s="10">
        <v>1</v>
      </c>
      <c r="BS10" s="11">
        <v>1</v>
      </c>
      <c r="BT10" s="11">
        <v>1</v>
      </c>
      <c r="BU10" s="11">
        <v>1</v>
      </c>
      <c r="BV10" s="15">
        <v>1</v>
      </c>
    </row>
    <row r="11" spans="1:74" x14ac:dyDescent="0.25">
      <c r="A11" s="27" t="s">
        <v>138</v>
      </c>
      <c r="B11" s="23" t="s">
        <v>170</v>
      </c>
      <c r="C11" s="1" t="s">
        <v>126</v>
      </c>
      <c r="D11" s="2" t="s">
        <v>0</v>
      </c>
      <c r="E11" s="3" t="s">
        <v>2</v>
      </c>
      <c r="F11" s="3">
        <f t="shared" si="35"/>
        <v>0.54069999999999996</v>
      </c>
      <c r="G11" s="3">
        <f t="shared" si="35"/>
        <v>0.75539999999999996</v>
      </c>
      <c r="H11" s="3">
        <f t="shared" si="35"/>
        <v>1</v>
      </c>
      <c r="I11" s="15">
        <f t="shared" si="0"/>
        <v>0.54069999999999996</v>
      </c>
      <c r="J11" s="10">
        <f t="shared" si="1"/>
        <v>0.55501333333333325</v>
      </c>
      <c r="K11" s="11">
        <f t="shared" si="2"/>
        <v>0.56932666666666654</v>
      </c>
      <c r="L11" s="11">
        <f t="shared" si="3"/>
        <v>0.58363999999999983</v>
      </c>
      <c r="M11" s="11">
        <f t="shared" si="4"/>
        <v>0.59795333333333311</v>
      </c>
      <c r="N11" s="15">
        <f t="shared" si="5"/>
        <v>0.6122666666666664</v>
      </c>
      <c r="O11" s="10">
        <f t="shared" si="6"/>
        <v>0.62657999999999969</v>
      </c>
      <c r="P11" s="11">
        <f t="shared" si="7"/>
        <v>0.64089333333333298</v>
      </c>
      <c r="Q11" s="11">
        <f t="shared" si="8"/>
        <v>0.65520666666666627</v>
      </c>
      <c r="R11" s="11">
        <f t="shared" si="9"/>
        <v>0.66951999999999956</v>
      </c>
      <c r="S11" s="15">
        <f t="shared" si="10"/>
        <v>0.68383333333333285</v>
      </c>
      <c r="T11" s="10">
        <f t="shared" si="11"/>
        <v>0.69814666666666614</v>
      </c>
      <c r="U11" s="11">
        <f t="shared" si="12"/>
        <v>0.71245999999999943</v>
      </c>
      <c r="V11" s="11">
        <f t="shared" si="13"/>
        <v>0.72677333333333272</v>
      </c>
      <c r="W11" s="11">
        <f t="shared" si="14"/>
        <v>0.74108666666666601</v>
      </c>
      <c r="X11" s="15">
        <f t="shared" si="15"/>
        <v>0.75539999999999996</v>
      </c>
      <c r="Y11" s="11">
        <f t="shared" si="16"/>
        <v>0.76762999999999992</v>
      </c>
      <c r="Z11" s="11">
        <f t="shared" si="17"/>
        <v>0.77985999999999989</v>
      </c>
      <c r="AA11" s="11">
        <f t="shared" si="18"/>
        <v>0.79208999999999985</v>
      </c>
      <c r="AB11" s="11">
        <f t="shared" si="19"/>
        <v>0.80431999999999981</v>
      </c>
      <c r="AC11" s="18">
        <f t="shared" si="20"/>
        <v>0.81654999999999978</v>
      </c>
      <c r="AD11" s="10">
        <f t="shared" si="21"/>
        <v>0.82877999999999974</v>
      </c>
      <c r="AE11" s="11">
        <f t="shared" si="22"/>
        <v>0.8410099999999997</v>
      </c>
      <c r="AF11" s="11">
        <f t="shared" si="23"/>
        <v>0.85323999999999967</v>
      </c>
      <c r="AG11" s="11">
        <f t="shared" si="24"/>
        <v>0.86546999999999963</v>
      </c>
      <c r="AH11" s="18">
        <f t="shared" si="25"/>
        <v>0.87769999999999959</v>
      </c>
      <c r="AI11" s="10">
        <f t="shared" si="26"/>
        <v>0.88992999999999955</v>
      </c>
      <c r="AJ11" s="11">
        <f t="shared" si="27"/>
        <v>0.90215999999999952</v>
      </c>
      <c r="AK11" s="11">
        <f t="shared" si="28"/>
        <v>0.91438999999999948</v>
      </c>
      <c r="AL11" s="11">
        <f t="shared" si="29"/>
        <v>0.92661999999999944</v>
      </c>
      <c r="AM11" s="18">
        <f t="shared" si="30"/>
        <v>0.93884999999999941</v>
      </c>
      <c r="AN11" s="10">
        <f t="shared" si="31"/>
        <v>0.95107999999999937</v>
      </c>
      <c r="AO11" s="11">
        <f t="shared" si="32"/>
        <v>0.96330999999999933</v>
      </c>
      <c r="AP11" s="11">
        <f t="shared" si="33"/>
        <v>0.9755399999999993</v>
      </c>
      <c r="AQ11" s="11">
        <f t="shared" si="34"/>
        <v>0.98776999999999926</v>
      </c>
      <c r="AR11" s="15">
        <v>1</v>
      </c>
      <c r="AS11" s="10">
        <v>1</v>
      </c>
      <c r="AT11" s="11">
        <v>1</v>
      </c>
      <c r="AU11" s="11">
        <v>1</v>
      </c>
      <c r="AV11" s="11">
        <v>1</v>
      </c>
      <c r="AW11" s="18">
        <v>1</v>
      </c>
      <c r="AX11" s="10">
        <v>1</v>
      </c>
      <c r="AY11" s="11">
        <v>1</v>
      </c>
      <c r="AZ11" s="11">
        <v>1</v>
      </c>
      <c r="BA11" s="11">
        <v>1</v>
      </c>
      <c r="BB11" s="15">
        <v>1</v>
      </c>
      <c r="BC11" s="10">
        <v>1</v>
      </c>
      <c r="BD11" s="11">
        <v>1</v>
      </c>
      <c r="BE11" s="11">
        <v>1</v>
      </c>
      <c r="BF11" s="11">
        <v>1</v>
      </c>
      <c r="BG11" s="18">
        <v>1</v>
      </c>
      <c r="BH11" s="10">
        <v>1</v>
      </c>
      <c r="BI11" s="11">
        <v>1</v>
      </c>
      <c r="BJ11" s="11">
        <v>1</v>
      </c>
      <c r="BK11" s="11">
        <v>1</v>
      </c>
      <c r="BL11" s="15">
        <v>1</v>
      </c>
      <c r="BM11" s="10">
        <v>1</v>
      </c>
      <c r="BN11" s="11">
        <v>1</v>
      </c>
      <c r="BO11" s="11">
        <v>1</v>
      </c>
      <c r="BP11" s="11">
        <v>1</v>
      </c>
      <c r="BQ11" s="18">
        <v>1</v>
      </c>
      <c r="BR11" s="10">
        <v>1</v>
      </c>
      <c r="BS11" s="11">
        <v>1</v>
      </c>
      <c r="BT11" s="11">
        <v>1</v>
      </c>
      <c r="BU11" s="11">
        <v>1</v>
      </c>
      <c r="BV11" s="15">
        <v>1</v>
      </c>
    </row>
    <row r="12" spans="1:74" x14ac:dyDescent="0.25">
      <c r="A12" s="27" t="s">
        <v>138</v>
      </c>
      <c r="B12" s="23" t="s">
        <v>170</v>
      </c>
      <c r="C12" s="1" t="s">
        <v>126</v>
      </c>
      <c r="D12" s="2" t="s">
        <v>0</v>
      </c>
      <c r="E12" s="3" t="s">
        <v>3</v>
      </c>
      <c r="F12" s="3">
        <f t="shared" si="35"/>
        <v>0.54069999999999996</v>
      </c>
      <c r="G12" s="3">
        <f t="shared" si="35"/>
        <v>0.75539999999999996</v>
      </c>
      <c r="H12" s="3">
        <f t="shared" si="35"/>
        <v>1</v>
      </c>
      <c r="I12" s="15">
        <f t="shared" si="0"/>
        <v>0.54069999999999996</v>
      </c>
      <c r="J12" s="10">
        <f t="shared" si="1"/>
        <v>0.55501333333333325</v>
      </c>
      <c r="K12" s="11">
        <f t="shared" si="2"/>
        <v>0.56932666666666654</v>
      </c>
      <c r="L12" s="11">
        <f t="shared" si="3"/>
        <v>0.58363999999999983</v>
      </c>
      <c r="M12" s="11">
        <f t="shared" si="4"/>
        <v>0.59795333333333311</v>
      </c>
      <c r="N12" s="15">
        <f t="shared" si="5"/>
        <v>0.6122666666666664</v>
      </c>
      <c r="O12" s="10">
        <f t="shared" si="6"/>
        <v>0.62657999999999969</v>
      </c>
      <c r="P12" s="11">
        <f t="shared" si="7"/>
        <v>0.64089333333333298</v>
      </c>
      <c r="Q12" s="11">
        <f t="shared" si="8"/>
        <v>0.65520666666666627</v>
      </c>
      <c r="R12" s="11">
        <f t="shared" si="9"/>
        <v>0.66951999999999956</v>
      </c>
      <c r="S12" s="15">
        <f t="shared" si="10"/>
        <v>0.68383333333333285</v>
      </c>
      <c r="T12" s="10">
        <f t="shared" si="11"/>
        <v>0.69814666666666614</v>
      </c>
      <c r="U12" s="11">
        <f t="shared" si="12"/>
        <v>0.71245999999999943</v>
      </c>
      <c r="V12" s="11">
        <f t="shared" si="13"/>
        <v>0.72677333333333272</v>
      </c>
      <c r="W12" s="11">
        <f t="shared" si="14"/>
        <v>0.74108666666666601</v>
      </c>
      <c r="X12" s="15">
        <f t="shared" si="15"/>
        <v>0.75539999999999996</v>
      </c>
      <c r="Y12" s="11">
        <f t="shared" si="16"/>
        <v>0.76762999999999992</v>
      </c>
      <c r="Z12" s="11">
        <f t="shared" si="17"/>
        <v>0.77985999999999989</v>
      </c>
      <c r="AA12" s="11">
        <f t="shared" si="18"/>
        <v>0.79208999999999985</v>
      </c>
      <c r="AB12" s="11">
        <f t="shared" si="19"/>
        <v>0.80431999999999981</v>
      </c>
      <c r="AC12" s="18">
        <f t="shared" si="20"/>
        <v>0.81654999999999978</v>
      </c>
      <c r="AD12" s="10">
        <f t="shared" si="21"/>
        <v>0.82877999999999974</v>
      </c>
      <c r="AE12" s="11">
        <f t="shared" si="22"/>
        <v>0.8410099999999997</v>
      </c>
      <c r="AF12" s="11">
        <f t="shared" si="23"/>
        <v>0.85323999999999967</v>
      </c>
      <c r="AG12" s="11">
        <f t="shared" si="24"/>
        <v>0.86546999999999963</v>
      </c>
      <c r="AH12" s="18">
        <f t="shared" si="25"/>
        <v>0.87769999999999959</v>
      </c>
      <c r="AI12" s="10">
        <f t="shared" si="26"/>
        <v>0.88992999999999955</v>
      </c>
      <c r="AJ12" s="11">
        <f t="shared" si="27"/>
        <v>0.90215999999999952</v>
      </c>
      <c r="AK12" s="11">
        <f t="shared" si="28"/>
        <v>0.91438999999999948</v>
      </c>
      <c r="AL12" s="11">
        <f t="shared" si="29"/>
        <v>0.92661999999999944</v>
      </c>
      <c r="AM12" s="18">
        <f t="shared" si="30"/>
        <v>0.93884999999999941</v>
      </c>
      <c r="AN12" s="10">
        <f t="shared" si="31"/>
        <v>0.95107999999999937</v>
      </c>
      <c r="AO12" s="11">
        <f t="shared" si="32"/>
        <v>0.96330999999999933</v>
      </c>
      <c r="AP12" s="11">
        <f t="shared" si="33"/>
        <v>0.9755399999999993</v>
      </c>
      <c r="AQ12" s="11">
        <f t="shared" si="34"/>
        <v>0.98776999999999926</v>
      </c>
      <c r="AR12" s="15">
        <v>1</v>
      </c>
      <c r="AS12" s="10">
        <v>1</v>
      </c>
      <c r="AT12" s="11">
        <v>1</v>
      </c>
      <c r="AU12" s="11">
        <v>1</v>
      </c>
      <c r="AV12" s="11">
        <v>1</v>
      </c>
      <c r="AW12" s="18">
        <v>1</v>
      </c>
      <c r="AX12" s="10">
        <v>1</v>
      </c>
      <c r="AY12" s="11">
        <v>1</v>
      </c>
      <c r="AZ12" s="11">
        <v>1</v>
      </c>
      <c r="BA12" s="11">
        <v>1</v>
      </c>
      <c r="BB12" s="15">
        <v>1</v>
      </c>
      <c r="BC12" s="10">
        <v>1</v>
      </c>
      <c r="BD12" s="11">
        <v>1</v>
      </c>
      <c r="BE12" s="11">
        <v>1</v>
      </c>
      <c r="BF12" s="11">
        <v>1</v>
      </c>
      <c r="BG12" s="18">
        <v>1</v>
      </c>
      <c r="BH12" s="10">
        <v>1</v>
      </c>
      <c r="BI12" s="11">
        <v>1</v>
      </c>
      <c r="BJ12" s="11">
        <v>1</v>
      </c>
      <c r="BK12" s="11">
        <v>1</v>
      </c>
      <c r="BL12" s="15">
        <v>1</v>
      </c>
      <c r="BM12" s="10">
        <v>1</v>
      </c>
      <c r="BN12" s="11">
        <v>1</v>
      </c>
      <c r="BO12" s="11">
        <v>1</v>
      </c>
      <c r="BP12" s="11">
        <v>1</v>
      </c>
      <c r="BQ12" s="18">
        <v>1</v>
      </c>
      <c r="BR12" s="10">
        <v>1</v>
      </c>
      <c r="BS12" s="11">
        <v>1</v>
      </c>
      <c r="BT12" s="11">
        <v>1</v>
      </c>
      <c r="BU12" s="11">
        <v>1</v>
      </c>
      <c r="BV12" s="15">
        <v>1</v>
      </c>
    </row>
    <row r="13" spans="1:74" x14ac:dyDescent="0.25">
      <c r="A13" s="27" t="s">
        <v>138</v>
      </c>
      <c r="B13" s="23" t="s">
        <v>170</v>
      </c>
      <c r="C13" s="1" t="s">
        <v>126</v>
      </c>
      <c r="D13" s="2" t="s">
        <v>0</v>
      </c>
      <c r="E13" s="3" t="s">
        <v>4</v>
      </c>
      <c r="F13" s="3">
        <f t="shared" si="35"/>
        <v>0.54069999999999996</v>
      </c>
      <c r="G13" s="3">
        <f t="shared" si="35"/>
        <v>0.75539999999999996</v>
      </c>
      <c r="H13" s="3">
        <f t="shared" si="35"/>
        <v>1</v>
      </c>
      <c r="I13" s="15">
        <f t="shared" si="0"/>
        <v>0.54069999999999996</v>
      </c>
      <c r="J13" s="10">
        <f t="shared" si="1"/>
        <v>0.55501333333333325</v>
      </c>
      <c r="K13" s="11">
        <f t="shared" si="2"/>
        <v>0.56932666666666654</v>
      </c>
      <c r="L13" s="11">
        <f t="shared" si="3"/>
        <v>0.58363999999999983</v>
      </c>
      <c r="M13" s="11">
        <f t="shared" si="4"/>
        <v>0.59795333333333311</v>
      </c>
      <c r="N13" s="15">
        <f t="shared" si="5"/>
        <v>0.6122666666666664</v>
      </c>
      <c r="O13" s="10">
        <f t="shared" si="6"/>
        <v>0.62657999999999969</v>
      </c>
      <c r="P13" s="11">
        <f t="shared" si="7"/>
        <v>0.64089333333333298</v>
      </c>
      <c r="Q13" s="11">
        <f t="shared" si="8"/>
        <v>0.65520666666666627</v>
      </c>
      <c r="R13" s="11">
        <f t="shared" si="9"/>
        <v>0.66951999999999956</v>
      </c>
      <c r="S13" s="15">
        <f t="shared" si="10"/>
        <v>0.68383333333333285</v>
      </c>
      <c r="T13" s="10">
        <f t="shared" si="11"/>
        <v>0.69814666666666614</v>
      </c>
      <c r="U13" s="11">
        <f t="shared" si="12"/>
        <v>0.71245999999999943</v>
      </c>
      <c r="V13" s="11">
        <f t="shared" si="13"/>
        <v>0.72677333333333272</v>
      </c>
      <c r="W13" s="11">
        <f t="shared" si="14"/>
        <v>0.74108666666666601</v>
      </c>
      <c r="X13" s="15">
        <f t="shared" si="15"/>
        <v>0.75539999999999996</v>
      </c>
      <c r="Y13" s="11">
        <f t="shared" si="16"/>
        <v>0.76762999999999992</v>
      </c>
      <c r="Z13" s="11">
        <f t="shared" si="17"/>
        <v>0.77985999999999989</v>
      </c>
      <c r="AA13" s="11">
        <f t="shared" si="18"/>
        <v>0.79208999999999985</v>
      </c>
      <c r="AB13" s="11">
        <f t="shared" si="19"/>
        <v>0.80431999999999981</v>
      </c>
      <c r="AC13" s="18">
        <f t="shared" si="20"/>
        <v>0.81654999999999978</v>
      </c>
      <c r="AD13" s="10">
        <f t="shared" si="21"/>
        <v>0.82877999999999974</v>
      </c>
      <c r="AE13" s="11">
        <f t="shared" si="22"/>
        <v>0.8410099999999997</v>
      </c>
      <c r="AF13" s="11">
        <f t="shared" si="23"/>
        <v>0.85323999999999967</v>
      </c>
      <c r="AG13" s="11">
        <f t="shared" si="24"/>
        <v>0.86546999999999963</v>
      </c>
      <c r="AH13" s="18">
        <f t="shared" si="25"/>
        <v>0.87769999999999959</v>
      </c>
      <c r="AI13" s="10">
        <f t="shared" si="26"/>
        <v>0.88992999999999955</v>
      </c>
      <c r="AJ13" s="11">
        <f t="shared" si="27"/>
        <v>0.90215999999999952</v>
      </c>
      <c r="AK13" s="11">
        <f t="shared" si="28"/>
        <v>0.91438999999999948</v>
      </c>
      <c r="AL13" s="11">
        <f t="shared" si="29"/>
        <v>0.92661999999999944</v>
      </c>
      <c r="AM13" s="18">
        <f t="shared" si="30"/>
        <v>0.93884999999999941</v>
      </c>
      <c r="AN13" s="10">
        <f t="shared" si="31"/>
        <v>0.95107999999999937</v>
      </c>
      <c r="AO13" s="11">
        <f t="shared" si="32"/>
        <v>0.96330999999999933</v>
      </c>
      <c r="AP13" s="11">
        <f t="shared" si="33"/>
        <v>0.9755399999999993</v>
      </c>
      <c r="AQ13" s="11">
        <f t="shared" si="34"/>
        <v>0.98776999999999926</v>
      </c>
      <c r="AR13" s="15">
        <v>1</v>
      </c>
      <c r="AS13" s="10">
        <v>1</v>
      </c>
      <c r="AT13" s="11">
        <v>1</v>
      </c>
      <c r="AU13" s="11">
        <v>1</v>
      </c>
      <c r="AV13" s="11">
        <v>1</v>
      </c>
      <c r="AW13" s="18">
        <v>1</v>
      </c>
      <c r="AX13" s="10">
        <v>1</v>
      </c>
      <c r="AY13" s="11">
        <v>1</v>
      </c>
      <c r="AZ13" s="11">
        <v>1</v>
      </c>
      <c r="BA13" s="11">
        <v>1</v>
      </c>
      <c r="BB13" s="15">
        <v>1</v>
      </c>
      <c r="BC13" s="10">
        <v>1</v>
      </c>
      <c r="BD13" s="11">
        <v>1</v>
      </c>
      <c r="BE13" s="11">
        <v>1</v>
      </c>
      <c r="BF13" s="11">
        <v>1</v>
      </c>
      <c r="BG13" s="18">
        <v>1</v>
      </c>
      <c r="BH13" s="10">
        <v>1</v>
      </c>
      <c r="BI13" s="11">
        <v>1</v>
      </c>
      <c r="BJ13" s="11">
        <v>1</v>
      </c>
      <c r="BK13" s="11">
        <v>1</v>
      </c>
      <c r="BL13" s="15">
        <v>1</v>
      </c>
      <c r="BM13" s="10">
        <v>1</v>
      </c>
      <c r="BN13" s="11">
        <v>1</v>
      </c>
      <c r="BO13" s="11">
        <v>1</v>
      </c>
      <c r="BP13" s="11">
        <v>1</v>
      </c>
      <c r="BQ13" s="18">
        <v>1</v>
      </c>
      <c r="BR13" s="10">
        <v>1</v>
      </c>
      <c r="BS13" s="11">
        <v>1</v>
      </c>
      <c r="BT13" s="11">
        <v>1</v>
      </c>
      <c r="BU13" s="11">
        <v>1</v>
      </c>
      <c r="BV13" s="15">
        <v>1</v>
      </c>
    </row>
    <row r="14" spans="1:74" x14ac:dyDescent="0.25">
      <c r="A14" s="27" t="s">
        <v>138</v>
      </c>
      <c r="B14" s="23" t="s">
        <v>170</v>
      </c>
      <c r="C14" s="1" t="s">
        <v>126</v>
      </c>
      <c r="D14" s="2" t="s">
        <v>5</v>
      </c>
      <c r="E14" s="3" t="s">
        <v>1</v>
      </c>
      <c r="F14" s="3">
        <f t="shared" si="35"/>
        <v>0.54069999999999996</v>
      </c>
      <c r="G14" s="3">
        <f t="shared" si="35"/>
        <v>0.75539999999999996</v>
      </c>
      <c r="H14" s="3">
        <f t="shared" si="35"/>
        <v>1</v>
      </c>
      <c r="I14" s="15">
        <f t="shared" si="0"/>
        <v>0.54069999999999996</v>
      </c>
      <c r="J14" s="10">
        <f t="shared" si="1"/>
        <v>0.55501333333333325</v>
      </c>
      <c r="K14" s="11">
        <f t="shared" si="2"/>
        <v>0.56932666666666654</v>
      </c>
      <c r="L14" s="11">
        <f t="shared" si="3"/>
        <v>0.58363999999999983</v>
      </c>
      <c r="M14" s="11">
        <f t="shared" si="4"/>
        <v>0.59795333333333311</v>
      </c>
      <c r="N14" s="15">
        <f t="shared" si="5"/>
        <v>0.6122666666666664</v>
      </c>
      <c r="O14" s="10">
        <f t="shared" si="6"/>
        <v>0.62657999999999969</v>
      </c>
      <c r="P14" s="11">
        <f t="shared" si="7"/>
        <v>0.64089333333333298</v>
      </c>
      <c r="Q14" s="11">
        <f t="shared" si="8"/>
        <v>0.65520666666666627</v>
      </c>
      <c r="R14" s="11">
        <f t="shared" si="9"/>
        <v>0.66951999999999956</v>
      </c>
      <c r="S14" s="15">
        <f t="shared" si="10"/>
        <v>0.68383333333333285</v>
      </c>
      <c r="T14" s="10">
        <f t="shared" si="11"/>
        <v>0.69814666666666614</v>
      </c>
      <c r="U14" s="11">
        <f t="shared" si="12"/>
        <v>0.71245999999999943</v>
      </c>
      <c r="V14" s="11">
        <f t="shared" si="13"/>
        <v>0.72677333333333272</v>
      </c>
      <c r="W14" s="11">
        <f t="shared" si="14"/>
        <v>0.74108666666666601</v>
      </c>
      <c r="X14" s="15">
        <f t="shared" si="15"/>
        <v>0.75539999999999996</v>
      </c>
      <c r="Y14" s="11">
        <f t="shared" si="16"/>
        <v>0.76762999999999992</v>
      </c>
      <c r="Z14" s="11">
        <f t="shared" si="17"/>
        <v>0.77985999999999989</v>
      </c>
      <c r="AA14" s="11">
        <f t="shared" si="18"/>
        <v>0.79208999999999985</v>
      </c>
      <c r="AB14" s="11">
        <f t="shared" si="19"/>
        <v>0.80431999999999981</v>
      </c>
      <c r="AC14" s="18">
        <f t="shared" si="20"/>
        <v>0.81654999999999978</v>
      </c>
      <c r="AD14" s="10">
        <f t="shared" si="21"/>
        <v>0.82877999999999974</v>
      </c>
      <c r="AE14" s="11">
        <f t="shared" si="22"/>
        <v>0.8410099999999997</v>
      </c>
      <c r="AF14" s="11">
        <f t="shared" si="23"/>
        <v>0.85323999999999967</v>
      </c>
      <c r="AG14" s="11">
        <f t="shared" si="24"/>
        <v>0.86546999999999963</v>
      </c>
      <c r="AH14" s="18">
        <f t="shared" si="25"/>
        <v>0.87769999999999959</v>
      </c>
      <c r="AI14" s="10">
        <f t="shared" si="26"/>
        <v>0.88992999999999955</v>
      </c>
      <c r="AJ14" s="11">
        <f t="shared" si="27"/>
        <v>0.90215999999999952</v>
      </c>
      <c r="AK14" s="11">
        <f t="shared" si="28"/>
        <v>0.91438999999999948</v>
      </c>
      <c r="AL14" s="11">
        <f t="shared" si="29"/>
        <v>0.92661999999999944</v>
      </c>
      <c r="AM14" s="18">
        <f t="shared" si="30"/>
        <v>0.93884999999999941</v>
      </c>
      <c r="AN14" s="10">
        <f t="shared" si="31"/>
        <v>0.95107999999999937</v>
      </c>
      <c r="AO14" s="11">
        <f t="shared" si="32"/>
        <v>0.96330999999999933</v>
      </c>
      <c r="AP14" s="11">
        <f t="shared" si="33"/>
        <v>0.9755399999999993</v>
      </c>
      <c r="AQ14" s="11">
        <f t="shared" si="34"/>
        <v>0.98776999999999926</v>
      </c>
      <c r="AR14" s="15">
        <v>1</v>
      </c>
      <c r="AS14" s="10">
        <v>1</v>
      </c>
      <c r="AT14" s="11">
        <v>1</v>
      </c>
      <c r="AU14" s="11">
        <v>1</v>
      </c>
      <c r="AV14" s="11">
        <v>1</v>
      </c>
      <c r="AW14" s="18">
        <v>1</v>
      </c>
      <c r="AX14" s="10">
        <v>1</v>
      </c>
      <c r="AY14" s="11">
        <v>1</v>
      </c>
      <c r="AZ14" s="11">
        <v>1</v>
      </c>
      <c r="BA14" s="11">
        <v>1</v>
      </c>
      <c r="BB14" s="15">
        <v>1</v>
      </c>
      <c r="BC14" s="10">
        <v>1</v>
      </c>
      <c r="BD14" s="11">
        <v>1</v>
      </c>
      <c r="BE14" s="11">
        <v>1</v>
      </c>
      <c r="BF14" s="11">
        <v>1</v>
      </c>
      <c r="BG14" s="18">
        <v>1</v>
      </c>
      <c r="BH14" s="10">
        <v>1</v>
      </c>
      <c r="BI14" s="11">
        <v>1</v>
      </c>
      <c r="BJ14" s="11">
        <v>1</v>
      </c>
      <c r="BK14" s="11">
        <v>1</v>
      </c>
      <c r="BL14" s="15">
        <v>1</v>
      </c>
      <c r="BM14" s="10">
        <v>1</v>
      </c>
      <c r="BN14" s="11">
        <v>1</v>
      </c>
      <c r="BO14" s="11">
        <v>1</v>
      </c>
      <c r="BP14" s="11">
        <v>1</v>
      </c>
      <c r="BQ14" s="18">
        <v>1</v>
      </c>
      <c r="BR14" s="10">
        <v>1</v>
      </c>
      <c r="BS14" s="11">
        <v>1</v>
      </c>
      <c r="BT14" s="11">
        <v>1</v>
      </c>
      <c r="BU14" s="11">
        <v>1</v>
      </c>
      <c r="BV14" s="15">
        <v>1</v>
      </c>
    </row>
    <row r="15" spans="1:74" x14ac:dyDescent="0.25">
      <c r="A15" s="27" t="s">
        <v>138</v>
      </c>
      <c r="B15" s="23" t="s">
        <v>170</v>
      </c>
      <c r="C15" s="1" t="s">
        <v>126</v>
      </c>
      <c r="D15" s="2" t="s">
        <v>5</v>
      </c>
      <c r="E15" s="3" t="s">
        <v>2</v>
      </c>
      <c r="F15" s="3">
        <f t="shared" si="35"/>
        <v>0.54069999999999996</v>
      </c>
      <c r="G15" s="3">
        <f t="shared" si="35"/>
        <v>0.75539999999999996</v>
      </c>
      <c r="H15" s="3">
        <f t="shared" si="35"/>
        <v>1</v>
      </c>
      <c r="I15" s="15">
        <f t="shared" si="0"/>
        <v>0.54069999999999996</v>
      </c>
      <c r="J15" s="10">
        <f t="shared" si="1"/>
        <v>0.55501333333333325</v>
      </c>
      <c r="K15" s="11">
        <f t="shared" si="2"/>
        <v>0.56932666666666654</v>
      </c>
      <c r="L15" s="11">
        <f t="shared" si="3"/>
        <v>0.58363999999999983</v>
      </c>
      <c r="M15" s="11">
        <f t="shared" si="4"/>
        <v>0.59795333333333311</v>
      </c>
      <c r="N15" s="15">
        <f t="shared" si="5"/>
        <v>0.6122666666666664</v>
      </c>
      <c r="O15" s="10">
        <f t="shared" si="6"/>
        <v>0.62657999999999969</v>
      </c>
      <c r="P15" s="11">
        <f t="shared" si="7"/>
        <v>0.64089333333333298</v>
      </c>
      <c r="Q15" s="11">
        <f t="shared" si="8"/>
        <v>0.65520666666666627</v>
      </c>
      <c r="R15" s="11">
        <f t="shared" si="9"/>
        <v>0.66951999999999956</v>
      </c>
      <c r="S15" s="15">
        <f t="shared" si="10"/>
        <v>0.68383333333333285</v>
      </c>
      <c r="T15" s="10">
        <f t="shared" si="11"/>
        <v>0.69814666666666614</v>
      </c>
      <c r="U15" s="11">
        <f t="shared" si="12"/>
        <v>0.71245999999999943</v>
      </c>
      <c r="V15" s="11">
        <f t="shared" si="13"/>
        <v>0.72677333333333272</v>
      </c>
      <c r="W15" s="11">
        <f t="shared" si="14"/>
        <v>0.74108666666666601</v>
      </c>
      <c r="X15" s="15">
        <f t="shared" si="15"/>
        <v>0.75539999999999996</v>
      </c>
      <c r="Y15" s="11">
        <f t="shared" si="16"/>
        <v>0.76762999999999992</v>
      </c>
      <c r="Z15" s="11">
        <f t="shared" si="17"/>
        <v>0.77985999999999989</v>
      </c>
      <c r="AA15" s="11">
        <f t="shared" si="18"/>
        <v>0.79208999999999985</v>
      </c>
      <c r="AB15" s="11">
        <f t="shared" si="19"/>
        <v>0.80431999999999981</v>
      </c>
      <c r="AC15" s="18">
        <f t="shared" si="20"/>
        <v>0.81654999999999978</v>
      </c>
      <c r="AD15" s="10">
        <f t="shared" si="21"/>
        <v>0.82877999999999974</v>
      </c>
      <c r="AE15" s="11">
        <f t="shared" si="22"/>
        <v>0.8410099999999997</v>
      </c>
      <c r="AF15" s="11">
        <f t="shared" si="23"/>
        <v>0.85323999999999967</v>
      </c>
      <c r="AG15" s="11">
        <f t="shared" si="24"/>
        <v>0.86546999999999963</v>
      </c>
      <c r="AH15" s="18">
        <f t="shared" si="25"/>
        <v>0.87769999999999959</v>
      </c>
      <c r="AI15" s="10">
        <f t="shared" si="26"/>
        <v>0.88992999999999955</v>
      </c>
      <c r="AJ15" s="11">
        <f t="shared" si="27"/>
        <v>0.90215999999999952</v>
      </c>
      <c r="AK15" s="11">
        <f t="shared" si="28"/>
        <v>0.91438999999999948</v>
      </c>
      <c r="AL15" s="11">
        <f t="shared" si="29"/>
        <v>0.92661999999999944</v>
      </c>
      <c r="AM15" s="18">
        <f t="shared" si="30"/>
        <v>0.93884999999999941</v>
      </c>
      <c r="AN15" s="10">
        <f t="shared" si="31"/>
        <v>0.95107999999999937</v>
      </c>
      <c r="AO15" s="11">
        <f t="shared" si="32"/>
        <v>0.96330999999999933</v>
      </c>
      <c r="AP15" s="11">
        <f t="shared" si="33"/>
        <v>0.9755399999999993</v>
      </c>
      <c r="AQ15" s="11">
        <f t="shared" si="34"/>
        <v>0.98776999999999926</v>
      </c>
      <c r="AR15" s="15">
        <v>1</v>
      </c>
      <c r="AS15" s="10">
        <v>1</v>
      </c>
      <c r="AT15" s="11">
        <v>1</v>
      </c>
      <c r="AU15" s="11">
        <v>1</v>
      </c>
      <c r="AV15" s="11">
        <v>1</v>
      </c>
      <c r="AW15" s="18">
        <v>1</v>
      </c>
      <c r="AX15" s="10">
        <v>1</v>
      </c>
      <c r="AY15" s="11">
        <v>1</v>
      </c>
      <c r="AZ15" s="11">
        <v>1</v>
      </c>
      <c r="BA15" s="11">
        <v>1</v>
      </c>
      <c r="BB15" s="15">
        <v>1</v>
      </c>
      <c r="BC15" s="10">
        <v>1</v>
      </c>
      <c r="BD15" s="11">
        <v>1</v>
      </c>
      <c r="BE15" s="11">
        <v>1</v>
      </c>
      <c r="BF15" s="11">
        <v>1</v>
      </c>
      <c r="BG15" s="18">
        <v>1</v>
      </c>
      <c r="BH15" s="10">
        <v>1</v>
      </c>
      <c r="BI15" s="11">
        <v>1</v>
      </c>
      <c r="BJ15" s="11">
        <v>1</v>
      </c>
      <c r="BK15" s="11">
        <v>1</v>
      </c>
      <c r="BL15" s="15">
        <v>1</v>
      </c>
      <c r="BM15" s="10">
        <v>1</v>
      </c>
      <c r="BN15" s="11">
        <v>1</v>
      </c>
      <c r="BO15" s="11">
        <v>1</v>
      </c>
      <c r="BP15" s="11">
        <v>1</v>
      </c>
      <c r="BQ15" s="18">
        <v>1</v>
      </c>
      <c r="BR15" s="10">
        <v>1</v>
      </c>
      <c r="BS15" s="11">
        <v>1</v>
      </c>
      <c r="BT15" s="11">
        <v>1</v>
      </c>
      <c r="BU15" s="11">
        <v>1</v>
      </c>
      <c r="BV15" s="15">
        <v>1</v>
      </c>
    </row>
    <row r="16" spans="1:74" x14ac:dyDescent="0.25">
      <c r="A16" s="27" t="s">
        <v>138</v>
      </c>
      <c r="B16" s="23" t="s">
        <v>170</v>
      </c>
      <c r="C16" s="1" t="s">
        <v>126</v>
      </c>
      <c r="D16" s="2" t="s">
        <v>5</v>
      </c>
      <c r="E16" s="3" t="s">
        <v>3</v>
      </c>
      <c r="F16" s="3">
        <f t="shared" si="35"/>
        <v>0.54069999999999996</v>
      </c>
      <c r="G16" s="3">
        <f t="shared" si="35"/>
        <v>0.75539999999999996</v>
      </c>
      <c r="H16" s="3">
        <f t="shared" si="35"/>
        <v>1</v>
      </c>
      <c r="I16" s="15">
        <f t="shared" si="0"/>
        <v>0.54069999999999996</v>
      </c>
      <c r="J16" s="10">
        <f t="shared" si="1"/>
        <v>0.55501333333333325</v>
      </c>
      <c r="K16" s="11">
        <f t="shared" si="2"/>
        <v>0.56932666666666654</v>
      </c>
      <c r="L16" s="11">
        <f t="shared" si="3"/>
        <v>0.58363999999999983</v>
      </c>
      <c r="M16" s="11">
        <f t="shared" si="4"/>
        <v>0.59795333333333311</v>
      </c>
      <c r="N16" s="15">
        <f t="shared" si="5"/>
        <v>0.6122666666666664</v>
      </c>
      <c r="O16" s="10">
        <f t="shared" si="6"/>
        <v>0.62657999999999969</v>
      </c>
      <c r="P16" s="11">
        <f t="shared" si="7"/>
        <v>0.64089333333333298</v>
      </c>
      <c r="Q16" s="11">
        <f t="shared" si="8"/>
        <v>0.65520666666666627</v>
      </c>
      <c r="R16" s="11">
        <f t="shared" si="9"/>
        <v>0.66951999999999956</v>
      </c>
      <c r="S16" s="15">
        <f t="shared" si="10"/>
        <v>0.68383333333333285</v>
      </c>
      <c r="T16" s="10">
        <f t="shared" si="11"/>
        <v>0.69814666666666614</v>
      </c>
      <c r="U16" s="11">
        <f t="shared" si="12"/>
        <v>0.71245999999999943</v>
      </c>
      <c r="V16" s="11">
        <f t="shared" si="13"/>
        <v>0.72677333333333272</v>
      </c>
      <c r="W16" s="11">
        <f t="shared" si="14"/>
        <v>0.74108666666666601</v>
      </c>
      <c r="X16" s="15">
        <f t="shared" si="15"/>
        <v>0.75539999999999996</v>
      </c>
      <c r="Y16" s="11">
        <f t="shared" si="16"/>
        <v>0.76762999999999992</v>
      </c>
      <c r="Z16" s="11">
        <f t="shared" si="17"/>
        <v>0.77985999999999989</v>
      </c>
      <c r="AA16" s="11">
        <f t="shared" si="18"/>
        <v>0.79208999999999985</v>
      </c>
      <c r="AB16" s="11">
        <f t="shared" si="19"/>
        <v>0.80431999999999981</v>
      </c>
      <c r="AC16" s="18">
        <f t="shared" si="20"/>
        <v>0.81654999999999978</v>
      </c>
      <c r="AD16" s="10">
        <f t="shared" si="21"/>
        <v>0.82877999999999974</v>
      </c>
      <c r="AE16" s="11">
        <f t="shared" si="22"/>
        <v>0.8410099999999997</v>
      </c>
      <c r="AF16" s="11">
        <f t="shared" si="23"/>
        <v>0.85323999999999967</v>
      </c>
      <c r="AG16" s="11">
        <f t="shared" si="24"/>
        <v>0.86546999999999963</v>
      </c>
      <c r="AH16" s="18">
        <f t="shared" si="25"/>
        <v>0.87769999999999959</v>
      </c>
      <c r="AI16" s="10">
        <f t="shared" si="26"/>
        <v>0.88992999999999955</v>
      </c>
      <c r="AJ16" s="11">
        <f t="shared" si="27"/>
        <v>0.90215999999999952</v>
      </c>
      <c r="AK16" s="11">
        <f t="shared" si="28"/>
        <v>0.91438999999999948</v>
      </c>
      <c r="AL16" s="11">
        <f t="shared" si="29"/>
        <v>0.92661999999999944</v>
      </c>
      <c r="AM16" s="18">
        <f t="shared" si="30"/>
        <v>0.93884999999999941</v>
      </c>
      <c r="AN16" s="10">
        <f t="shared" si="31"/>
        <v>0.95107999999999937</v>
      </c>
      <c r="AO16" s="11">
        <f t="shared" si="32"/>
        <v>0.96330999999999933</v>
      </c>
      <c r="AP16" s="11">
        <f t="shared" si="33"/>
        <v>0.9755399999999993</v>
      </c>
      <c r="AQ16" s="11">
        <f t="shared" si="34"/>
        <v>0.98776999999999926</v>
      </c>
      <c r="AR16" s="15">
        <v>1</v>
      </c>
      <c r="AS16" s="10">
        <v>1</v>
      </c>
      <c r="AT16" s="11">
        <v>1</v>
      </c>
      <c r="AU16" s="11">
        <v>1</v>
      </c>
      <c r="AV16" s="11">
        <v>1</v>
      </c>
      <c r="AW16" s="18">
        <v>1</v>
      </c>
      <c r="AX16" s="10">
        <v>1</v>
      </c>
      <c r="AY16" s="11">
        <v>1</v>
      </c>
      <c r="AZ16" s="11">
        <v>1</v>
      </c>
      <c r="BA16" s="11">
        <v>1</v>
      </c>
      <c r="BB16" s="15">
        <v>1</v>
      </c>
      <c r="BC16" s="10">
        <v>1</v>
      </c>
      <c r="BD16" s="11">
        <v>1</v>
      </c>
      <c r="BE16" s="11">
        <v>1</v>
      </c>
      <c r="BF16" s="11">
        <v>1</v>
      </c>
      <c r="BG16" s="18">
        <v>1</v>
      </c>
      <c r="BH16" s="10">
        <v>1</v>
      </c>
      <c r="BI16" s="11">
        <v>1</v>
      </c>
      <c r="BJ16" s="11">
        <v>1</v>
      </c>
      <c r="BK16" s="11">
        <v>1</v>
      </c>
      <c r="BL16" s="15">
        <v>1</v>
      </c>
      <c r="BM16" s="10">
        <v>1</v>
      </c>
      <c r="BN16" s="11">
        <v>1</v>
      </c>
      <c r="BO16" s="11">
        <v>1</v>
      </c>
      <c r="BP16" s="11">
        <v>1</v>
      </c>
      <c r="BQ16" s="18">
        <v>1</v>
      </c>
      <c r="BR16" s="10">
        <v>1</v>
      </c>
      <c r="BS16" s="11">
        <v>1</v>
      </c>
      <c r="BT16" s="11">
        <v>1</v>
      </c>
      <c r="BU16" s="11">
        <v>1</v>
      </c>
      <c r="BV16" s="15">
        <v>1</v>
      </c>
    </row>
    <row r="17" spans="1:74" x14ac:dyDescent="0.25">
      <c r="A17" s="27" t="s">
        <v>138</v>
      </c>
      <c r="B17" s="23" t="s">
        <v>170</v>
      </c>
      <c r="C17" s="1" t="s">
        <v>126</v>
      </c>
      <c r="D17" s="2" t="s">
        <v>5</v>
      </c>
      <c r="E17" s="3" t="s">
        <v>4</v>
      </c>
      <c r="F17" s="3">
        <f t="shared" si="35"/>
        <v>0.54069999999999996</v>
      </c>
      <c r="G17" s="3">
        <f t="shared" si="35"/>
        <v>0.75539999999999996</v>
      </c>
      <c r="H17" s="3">
        <f t="shared" si="35"/>
        <v>1</v>
      </c>
      <c r="I17" s="15">
        <f t="shared" si="0"/>
        <v>0.54069999999999996</v>
      </c>
      <c r="J17" s="10">
        <f t="shared" si="1"/>
        <v>0.55501333333333325</v>
      </c>
      <c r="K17" s="11">
        <f t="shared" si="2"/>
        <v>0.56932666666666654</v>
      </c>
      <c r="L17" s="11">
        <f t="shared" si="3"/>
        <v>0.58363999999999983</v>
      </c>
      <c r="M17" s="11">
        <f t="shared" si="4"/>
        <v>0.59795333333333311</v>
      </c>
      <c r="N17" s="15">
        <f t="shared" si="5"/>
        <v>0.6122666666666664</v>
      </c>
      <c r="O17" s="10">
        <f t="shared" si="6"/>
        <v>0.62657999999999969</v>
      </c>
      <c r="P17" s="11">
        <f t="shared" si="7"/>
        <v>0.64089333333333298</v>
      </c>
      <c r="Q17" s="11">
        <f t="shared" si="8"/>
        <v>0.65520666666666627</v>
      </c>
      <c r="R17" s="11">
        <f t="shared" si="9"/>
        <v>0.66951999999999956</v>
      </c>
      <c r="S17" s="15">
        <f t="shared" si="10"/>
        <v>0.68383333333333285</v>
      </c>
      <c r="T17" s="10">
        <f t="shared" si="11"/>
        <v>0.69814666666666614</v>
      </c>
      <c r="U17" s="11">
        <f t="shared" si="12"/>
        <v>0.71245999999999943</v>
      </c>
      <c r="V17" s="11">
        <f t="shared" si="13"/>
        <v>0.72677333333333272</v>
      </c>
      <c r="W17" s="11">
        <f t="shared" si="14"/>
        <v>0.74108666666666601</v>
      </c>
      <c r="X17" s="15">
        <f t="shared" si="15"/>
        <v>0.75539999999999996</v>
      </c>
      <c r="Y17" s="11">
        <f t="shared" si="16"/>
        <v>0.76762999999999992</v>
      </c>
      <c r="Z17" s="11">
        <f t="shared" si="17"/>
        <v>0.77985999999999989</v>
      </c>
      <c r="AA17" s="11">
        <f t="shared" si="18"/>
        <v>0.79208999999999985</v>
      </c>
      <c r="AB17" s="11">
        <f t="shared" si="19"/>
        <v>0.80431999999999981</v>
      </c>
      <c r="AC17" s="18">
        <f t="shared" si="20"/>
        <v>0.81654999999999978</v>
      </c>
      <c r="AD17" s="10">
        <f t="shared" si="21"/>
        <v>0.82877999999999974</v>
      </c>
      <c r="AE17" s="11">
        <f t="shared" si="22"/>
        <v>0.8410099999999997</v>
      </c>
      <c r="AF17" s="11">
        <f t="shared" si="23"/>
        <v>0.85323999999999967</v>
      </c>
      <c r="AG17" s="11">
        <f t="shared" si="24"/>
        <v>0.86546999999999963</v>
      </c>
      <c r="AH17" s="18">
        <f t="shared" si="25"/>
        <v>0.87769999999999959</v>
      </c>
      <c r="AI17" s="10">
        <f t="shared" si="26"/>
        <v>0.88992999999999955</v>
      </c>
      <c r="AJ17" s="11">
        <f t="shared" si="27"/>
        <v>0.90215999999999952</v>
      </c>
      <c r="AK17" s="11">
        <f t="shared" si="28"/>
        <v>0.91438999999999948</v>
      </c>
      <c r="AL17" s="11">
        <f t="shared" si="29"/>
        <v>0.92661999999999944</v>
      </c>
      <c r="AM17" s="18">
        <f t="shared" si="30"/>
        <v>0.93884999999999941</v>
      </c>
      <c r="AN17" s="10">
        <f t="shared" si="31"/>
        <v>0.95107999999999937</v>
      </c>
      <c r="AO17" s="11">
        <f t="shared" si="32"/>
        <v>0.96330999999999933</v>
      </c>
      <c r="AP17" s="11">
        <f t="shared" si="33"/>
        <v>0.9755399999999993</v>
      </c>
      <c r="AQ17" s="11">
        <f t="shared" si="34"/>
        <v>0.98776999999999926</v>
      </c>
      <c r="AR17" s="15">
        <v>1</v>
      </c>
      <c r="AS17" s="10">
        <v>1</v>
      </c>
      <c r="AT17" s="11">
        <v>1</v>
      </c>
      <c r="AU17" s="11">
        <v>1</v>
      </c>
      <c r="AV17" s="11">
        <v>1</v>
      </c>
      <c r="AW17" s="18">
        <v>1</v>
      </c>
      <c r="AX17" s="10">
        <v>1</v>
      </c>
      <c r="AY17" s="11">
        <v>1</v>
      </c>
      <c r="AZ17" s="11">
        <v>1</v>
      </c>
      <c r="BA17" s="11">
        <v>1</v>
      </c>
      <c r="BB17" s="15">
        <v>1</v>
      </c>
      <c r="BC17" s="10">
        <v>1</v>
      </c>
      <c r="BD17" s="11">
        <v>1</v>
      </c>
      <c r="BE17" s="11">
        <v>1</v>
      </c>
      <c r="BF17" s="11">
        <v>1</v>
      </c>
      <c r="BG17" s="18">
        <v>1</v>
      </c>
      <c r="BH17" s="10">
        <v>1</v>
      </c>
      <c r="BI17" s="11">
        <v>1</v>
      </c>
      <c r="BJ17" s="11">
        <v>1</v>
      </c>
      <c r="BK17" s="11">
        <v>1</v>
      </c>
      <c r="BL17" s="15">
        <v>1</v>
      </c>
      <c r="BM17" s="10">
        <v>1</v>
      </c>
      <c r="BN17" s="11">
        <v>1</v>
      </c>
      <c r="BO17" s="11">
        <v>1</v>
      </c>
      <c r="BP17" s="11">
        <v>1</v>
      </c>
      <c r="BQ17" s="18">
        <v>1</v>
      </c>
      <c r="BR17" s="10">
        <v>1</v>
      </c>
      <c r="BS17" s="11">
        <v>1</v>
      </c>
      <c r="BT17" s="11">
        <v>1</v>
      </c>
      <c r="BU17" s="11">
        <v>1</v>
      </c>
      <c r="BV17" s="15">
        <v>1</v>
      </c>
    </row>
    <row r="18" spans="1:74" x14ac:dyDescent="0.25">
      <c r="A18" s="27" t="s">
        <v>138</v>
      </c>
      <c r="B18" s="24" t="s">
        <v>254</v>
      </c>
      <c r="C18" s="1" t="s">
        <v>125</v>
      </c>
      <c r="D18" s="2" t="s">
        <v>0</v>
      </c>
      <c r="E18" s="3" t="s">
        <v>1</v>
      </c>
      <c r="F18" s="3"/>
      <c r="G18" s="3"/>
      <c r="H18" s="3"/>
      <c r="I18" s="15">
        <f t="shared" si="0"/>
        <v>0</v>
      </c>
      <c r="J18" s="10">
        <f t="shared" si="1"/>
        <v>0</v>
      </c>
      <c r="K18" s="11">
        <f t="shared" si="2"/>
        <v>0</v>
      </c>
      <c r="L18" s="11">
        <f t="shared" si="3"/>
        <v>0</v>
      </c>
      <c r="M18" s="11">
        <f t="shared" si="4"/>
        <v>0</v>
      </c>
      <c r="N18" s="15">
        <f t="shared" si="5"/>
        <v>0</v>
      </c>
      <c r="O18" s="10">
        <f t="shared" si="6"/>
        <v>0</v>
      </c>
      <c r="P18" s="11">
        <f t="shared" si="7"/>
        <v>0</v>
      </c>
      <c r="Q18" s="11">
        <f t="shared" si="8"/>
        <v>0</v>
      </c>
      <c r="R18" s="11">
        <f t="shared" si="9"/>
        <v>0</v>
      </c>
      <c r="S18" s="15">
        <f t="shared" si="10"/>
        <v>0</v>
      </c>
      <c r="T18" s="10">
        <f t="shared" si="11"/>
        <v>0</v>
      </c>
      <c r="U18" s="11">
        <f t="shared" si="12"/>
        <v>0</v>
      </c>
      <c r="V18" s="11">
        <f t="shared" si="13"/>
        <v>0</v>
      </c>
      <c r="W18" s="11">
        <f t="shared" si="14"/>
        <v>0</v>
      </c>
      <c r="X18" s="15">
        <f t="shared" si="15"/>
        <v>0</v>
      </c>
      <c r="Y18" s="11">
        <f t="shared" si="16"/>
        <v>0.05</v>
      </c>
      <c r="Z18" s="11">
        <f t="shared" si="17"/>
        <v>0.1</v>
      </c>
      <c r="AA18" s="11">
        <f t="shared" si="18"/>
        <v>0.15000000000000002</v>
      </c>
      <c r="AB18" s="11">
        <f t="shared" si="19"/>
        <v>0.2</v>
      </c>
      <c r="AC18" s="18">
        <f t="shared" si="20"/>
        <v>0.25</v>
      </c>
      <c r="AD18" s="10">
        <f t="shared" si="21"/>
        <v>0.3</v>
      </c>
      <c r="AE18" s="11">
        <f t="shared" si="22"/>
        <v>0.35</v>
      </c>
      <c r="AF18" s="11">
        <f t="shared" si="23"/>
        <v>0.39999999999999997</v>
      </c>
      <c r="AG18" s="11">
        <f t="shared" si="24"/>
        <v>0.44999999999999996</v>
      </c>
      <c r="AH18" s="18">
        <f t="shared" si="25"/>
        <v>0.49999999999999994</v>
      </c>
      <c r="AI18" s="10">
        <f t="shared" si="26"/>
        <v>0.54999999999999993</v>
      </c>
      <c r="AJ18" s="11">
        <f t="shared" si="27"/>
        <v>0.6</v>
      </c>
      <c r="AK18" s="11">
        <f t="shared" si="28"/>
        <v>0.65</v>
      </c>
      <c r="AL18" s="11">
        <f t="shared" si="29"/>
        <v>0.70000000000000007</v>
      </c>
      <c r="AM18" s="18">
        <f t="shared" si="30"/>
        <v>0.75000000000000011</v>
      </c>
      <c r="AN18" s="10">
        <f t="shared" si="31"/>
        <v>0.80000000000000016</v>
      </c>
      <c r="AO18" s="11">
        <f t="shared" si="32"/>
        <v>0.8500000000000002</v>
      </c>
      <c r="AP18" s="11">
        <f t="shared" si="33"/>
        <v>0.90000000000000024</v>
      </c>
      <c r="AQ18" s="11">
        <f t="shared" si="34"/>
        <v>0.95000000000000029</v>
      </c>
      <c r="AR18" s="15">
        <v>1</v>
      </c>
      <c r="AS18" s="10">
        <v>1</v>
      </c>
      <c r="AT18" s="11">
        <v>1</v>
      </c>
      <c r="AU18" s="11">
        <v>1</v>
      </c>
      <c r="AV18" s="11">
        <v>1</v>
      </c>
      <c r="AW18" s="18">
        <v>1</v>
      </c>
      <c r="AX18" s="10">
        <v>1</v>
      </c>
      <c r="AY18" s="11">
        <v>1</v>
      </c>
      <c r="AZ18" s="11">
        <v>1</v>
      </c>
      <c r="BA18" s="11">
        <v>1</v>
      </c>
      <c r="BB18" s="15">
        <v>1</v>
      </c>
      <c r="BC18" s="10">
        <v>1</v>
      </c>
      <c r="BD18" s="11">
        <v>1</v>
      </c>
      <c r="BE18" s="11">
        <v>1</v>
      </c>
      <c r="BF18" s="11">
        <v>1</v>
      </c>
      <c r="BG18" s="18">
        <v>1</v>
      </c>
      <c r="BH18" s="10">
        <v>1</v>
      </c>
      <c r="BI18" s="11">
        <v>1</v>
      </c>
      <c r="BJ18" s="11">
        <v>1</v>
      </c>
      <c r="BK18" s="11">
        <v>1</v>
      </c>
      <c r="BL18" s="15">
        <v>1</v>
      </c>
      <c r="BM18" s="10">
        <v>1</v>
      </c>
      <c r="BN18" s="11">
        <v>1</v>
      </c>
      <c r="BO18" s="11">
        <v>1</v>
      </c>
      <c r="BP18" s="11">
        <v>1</v>
      </c>
      <c r="BQ18" s="18">
        <v>1</v>
      </c>
      <c r="BR18" s="10">
        <v>1</v>
      </c>
      <c r="BS18" s="11">
        <v>1</v>
      </c>
      <c r="BT18" s="11">
        <v>1</v>
      </c>
      <c r="BU18" s="11">
        <v>1</v>
      </c>
      <c r="BV18" s="15">
        <v>1</v>
      </c>
    </row>
    <row r="19" spans="1:74" x14ac:dyDescent="0.25">
      <c r="A19" s="27" t="s">
        <v>138</v>
      </c>
      <c r="B19" s="24" t="s">
        <v>254</v>
      </c>
      <c r="C19" s="1" t="s">
        <v>125</v>
      </c>
      <c r="D19" s="2" t="s">
        <v>0</v>
      </c>
      <c r="E19" s="3" t="s">
        <v>2</v>
      </c>
      <c r="F19" s="3"/>
      <c r="G19" s="3"/>
      <c r="H19" s="3"/>
      <c r="I19" s="15">
        <f t="shared" si="0"/>
        <v>0</v>
      </c>
      <c r="J19" s="10">
        <f t="shared" si="1"/>
        <v>0</v>
      </c>
      <c r="K19" s="11">
        <f t="shared" si="2"/>
        <v>0</v>
      </c>
      <c r="L19" s="11">
        <f t="shared" si="3"/>
        <v>0</v>
      </c>
      <c r="M19" s="11">
        <f t="shared" si="4"/>
        <v>0</v>
      </c>
      <c r="N19" s="15">
        <f t="shared" si="5"/>
        <v>0</v>
      </c>
      <c r="O19" s="10">
        <f t="shared" si="6"/>
        <v>0</v>
      </c>
      <c r="P19" s="11">
        <f t="shared" si="7"/>
        <v>0</v>
      </c>
      <c r="Q19" s="11">
        <f t="shared" si="8"/>
        <v>0</v>
      </c>
      <c r="R19" s="11">
        <f t="shared" si="9"/>
        <v>0</v>
      </c>
      <c r="S19" s="15">
        <f t="shared" si="10"/>
        <v>0</v>
      </c>
      <c r="T19" s="10">
        <f t="shared" si="11"/>
        <v>0</v>
      </c>
      <c r="U19" s="11">
        <f t="shared" si="12"/>
        <v>0</v>
      </c>
      <c r="V19" s="11">
        <f t="shared" si="13"/>
        <v>0</v>
      </c>
      <c r="W19" s="11">
        <f t="shared" si="14"/>
        <v>0</v>
      </c>
      <c r="X19" s="15">
        <f t="shared" si="15"/>
        <v>0</v>
      </c>
      <c r="Y19" s="11">
        <f t="shared" si="16"/>
        <v>0.05</v>
      </c>
      <c r="Z19" s="11">
        <f t="shared" si="17"/>
        <v>0.1</v>
      </c>
      <c r="AA19" s="11">
        <f t="shared" si="18"/>
        <v>0.15000000000000002</v>
      </c>
      <c r="AB19" s="11">
        <f t="shared" si="19"/>
        <v>0.2</v>
      </c>
      <c r="AC19" s="18">
        <f t="shared" si="20"/>
        <v>0.25</v>
      </c>
      <c r="AD19" s="10">
        <f t="shared" si="21"/>
        <v>0.3</v>
      </c>
      <c r="AE19" s="11">
        <f t="shared" si="22"/>
        <v>0.35</v>
      </c>
      <c r="AF19" s="11">
        <f t="shared" si="23"/>
        <v>0.39999999999999997</v>
      </c>
      <c r="AG19" s="11">
        <f t="shared" si="24"/>
        <v>0.44999999999999996</v>
      </c>
      <c r="AH19" s="18">
        <f t="shared" si="25"/>
        <v>0.49999999999999994</v>
      </c>
      <c r="AI19" s="10">
        <f t="shared" si="26"/>
        <v>0.54999999999999993</v>
      </c>
      <c r="AJ19" s="11">
        <f t="shared" si="27"/>
        <v>0.6</v>
      </c>
      <c r="AK19" s="11">
        <f t="shared" si="28"/>
        <v>0.65</v>
      </c>
      <c r="AL19" s="11">
        <f t="shared" si="29"/>
        <v>0.70000000000000007</v>
      </c>
      <c r="AM19" s="18">
        <f t="shared" si="30"/>
        <v>0.75000000000000011</v>
      </c>
      <c r="AN19" s="10">
        <f t="shared" si="31"/>
        <v>0.80000000000000016</v>
      </c>
      <c r="AO19" s="11">
        <f t="shared" si="32"/>
        <v>0.8500000000000002</v>
      </c>
      <c r="AP19" s="11">
        <f t="shared" si="33"/>
        <v>0.90000000000000024</v>
      </c>
      <c r="AQ19" s="11">
        <f t="shared" si="34"/>
        <v>0.95000000000000029</v>
      </c>
      <c r="AR19" s="15">
        <v>1</v>
      </c>
      <c r="AS19" s="10">
        <v>1</v>
      </c>
      <c r="AT19" s="11">
        <v>1</v>
      </c>
      <c r="AU19" s="11">
        <v>1</v>
      </c>
      <c r="AV19" s="11">
        <v>1</v>
      </c>
      <c r="AW19" s="18">
        <v>1</v>
      </c>
      <c r="AX19" s="10">
        <v>1</v>
      </c>
      <c r="AY19" s="11">
        <v>1</v>
      </c>
      <c r="AZ19" s="11">
        <v>1</v>
      </c>
      <c r="BA19" s="11">
        <v>1</v>
      </c>
      <c r="BB19" s="15">
        <v>1</v>
      </c>
      <c r="BC19" s="10">
        <v>1</v>
      </c>
      <c r="BD19" s="11">
        <v>1</v>
      </c>
      <c r="BE19" s="11">
        <v>1</v>
      </c>
      <c r="BF19" s="11">
        <v>1</v>
      </c>
      <c r="BG19" s="18">
        <v>1</v>
      </c>
      <c r="BH19" s="10">
        <v>1</v>
      </c>
      <c r="BI19" s="11">
        <v>1</v>
      </c>
      <c r="BJ19" s="11">
        <v>1</v>
      </c>
      <c r="BK19" s="11">
        <v>1</v>
      </c>
      <c r="BL19" s="15">
        <v>1</v>
      </c>
      <c r="BM19" s="10">
        <v>1</v>
      </c>
      <c r="BN19" s="11">
        <v>1</v>
      </c>
      <c r="BO19" s="11">
        <v>1</v>
      </c>
      <c r="BP19" s="11">
        <v>1</v>
      </c>
      <c r="BQ19" s="18">
        <v>1</v>
      </c>
      <c r="BR19" s="10">
        <v>1</v>
      </c>
      <c r="BS19" s="11">
        <v>1</v>
      </c>
      <c r="BT19" s="11">
        <v>1</v>
      </c>
      <c r="BU19" s="11">
        <v>1</v>
      </c>
      <c r="BV19" s="15">
        <v>1</v>
      </c>
    </row>
    <row r="20" spans="1:74" x14ac:dyDescent="0.25">
      <c r="A20" s="27" t="s">
        <v>138</v>
      </c>
      <c r="B20" s="24" t="s">
        <v>254</v>
      </c>
      <c r="C20" s="1" t="s">
        <v>125</v>
      </c>
      <c r="D20" s="2" t="s">
        <v>0</v>
      </c>
      <c r="E20" s="3" t="s">
        <v>3</v>
      </c>
      <c r="F20" s="3"/>
      <c r="G20" s="3"/>
      <c r="H20" s="3"/>
      <c r="I20" s="15">
        <f t="shared" si="0"/>
        <v>0</v>
      </c>
      <c r="J20" s="10">
        <f t="shared" si="1"/>
        <v>0</v>
      </c>
      <c r="K20" s="11">
        <f t="shared" si="2"/>
        <v>0</v>
      </c>
      <c r="L20" s="11">
        <f t="shared" si="3"/>
        <v>0</v>
      </c>
      <c r="M20" s="11">
        <f t="shared" si="4"/>
        <v>0</v>
      </c>
      <c r="N20" s="15">
        <f t="shared" si="5"/>
        <v>0</v>
      </c>
      <c r="O20" s="10">
        <f t="shared" si="6"/>
        <v>0</v>
      </c>
      <c r="P20" s="11">
        <f t="shared" si="7"/>
        <v>0</v>
      </c>
      <c r="Q20" s="11">
        <f t="shared" si="8"/>
        <v>0</v>
      </c>
      <c r="R20" s="11">
        <f t="shared" si="9"/>
        <v>0</v>
      </c>
      <c r="S20" s="15">
        <f t="shared" si="10"/>
        <v>0</v>
      </c>
      <c r="T20" s="10">
        <f t="shared" si="11"/>
        <v>0</v>
      </c>
      <c r="U20" s="11">
        <f t="shared" si="12"/>
        <v>0</v>
      </c>
      <c r="V20" s="11">
        <f t="shared" si="13"/>
        <v>0</v>
      </c>
      <c r="W20" s="11">
        <f t="shared" si="14"/>
        <v>0</v>
      </c>
      <c r="X20" s="15">
        <f t="shared" si="15"/>
        <v>0</v>
      </c>
      <c r="Y20" s="11">
        <f t="shared" si="16"/>
        <v>0.05</v>
      </c>
      <c r="Z20" s="11">
        <f t="shared" si="17"/>
        <v>0.1</v>
      </c>
      <c r="AA20" s="11">
        <f t="shared" si="18"/>
        <v>0.15000000000000002</v>
      </c>
      <c r="AB20" s="11">
        <f t="shared" si="19"/>
        <v>0.2</v>
      </c>
      <c r="AC20" s="18">
        <f t="shared" si="20"/>
        <v>0.25</v>
      </c>
      <c r="AD20" s="10">
        <f t="shared" si="21"/>
        <v>0.3</v>
      </c>
      <c r="AE20" s="11">
        <f t="shared" si="22"/>
        <v>0.35</v>
      </c>
      <c r="AF20" s="11">
        <f t="shared" si="23"/>
        <v>0.39999999999999997</v>
      </c>
      <c r="AG20" s="11">
        <f t="shared" si="24"/>
        <v>0.44999999999999996</v>
      </c>
      <c r="AH20" s="18">
        <f t="shared" si="25"/>
        <v>0.49999999999999994</v>
      </c>
      <c r="AI20" s="10">
        <f t="shared" si="26"/>
        <v>0.54999999999999993</v>
      </c>
      <c r="AJ20" s="11">
        <f t="shared" si="27"/>
        <v>0.6</v>
      </c>
      <c r="AK20" s="11">
        <f t="shared" si="28"/>
        <v>0.65</v>
      </c>
      <c r="AL20" s="11">
        <f t="shared" si="29"/>
        <v>0.70000000000000007</v>
      </c>
      <c r="AM20" s="18">
        <f t="shared" si="30"/>
        <v>0.75000000000000011</v>
      </c>
      <c r="AN20" s="10">
        <f t="shared" si="31"/>
        <v>0.80000000000000016</v>
      </c>
      <c r="AO20" s="11">
        <f t="shared" si="32"/>
        <v>0.8500000000000002</v>
      </c>
      <c r="AP20" s="11">
        <f t="shared" si="33"/>
        <v>0.90000000000000024</v>
      </c>
      <c r="AQ20" s="11">
        <f t="shared" si="34"/>
        <v>0.95000000000000029</v>
      </c>
      <c r="AR20" s="15">
        <v>1</v>
      </c>
      <c r="AS20" s="10">
        <v>1</v>
      </c>
      <c r="AT20" s="11">
        <v>1</v>
      </c>
      <c r="AU20" s="11">
        <v>1</v>
      </c>
      <c r="AV20" s="11">
        <v>1</v>
      </c>
      <c r="AW20" s="18">
        <v>1</v>
      </c>
      <c r="AX20" s="10">
        <v>1</v>
      </c>
      <c r="AY20" s="11">
        <v>1</v>
      </c>
      <c r="AZ20" s="11">
        <v>1</v>
      </c>
      <c r="BA20" s="11">
        <v>1</v>
      </c>
      <c r="BB20" s="15">
        <v>1</v>
      </c>
      <c r="BC20" s="10">
        <v>1</v>
      </c>
      <c r="BD20" s="11">
        <v>1</v>
      </c>
      <c r="BE20" s="11">
        <v>1</v>
      </c>
      <c r="BF20" s="11">
        <v>1</v>
      </c>
      <c r="BG20" s="18">
        <v>1</v>
      </c>
      <c r="BH20" s="10">
        <v>1</v>
      </c>
      <c r="BI20" s="11">
        <v>1</v>
      </c>
      <c r="BJ20" s="11">
        <v>1</v>
      </c>
      <c r="BK20" s="11">
        <v>1</v>
      </c>
      <c r="BL20" s="15">
        <v>1</v>
      </c>
      <c r="BM20" s="10">
        <v>1</v>
      </c>
      <c r="BN20" s="11">
        <v>1</v>
      </c>
      <c r="BO20" s="11">
        <v>1</v>
      </c>
      <c r="BP20" s="11">
        <v>1</v>
      </c>
      <c r="BQ20" s="18">
        <v>1</v>
      </c>
      <c r="BR20" s="10">
        <v>1</v>
      </c>
      <c r="BS20" s="11">
        <v>1</v>
      </c>
      <c r="BT20" s="11">
        <v>1</v>
      </c>
      <c r="BU20" s="11">
        <v>1</v>
      </c>
      <c r="BV20" s="15">
        <v>1</v>
      </c>
    </row>
    <row r="21" spans="1:74" x14ac:dyDescent="0.25">
      <c r="A21" s="27" t="s">
        <v>138</v>
      </c>
      <c r="B21" s="24" t="s">
        <v>254</v>
      </c>
      <c r="C21" s="1" t="s">
        <v>125</v>
      </c>
      <c r="D21" s="2" t="s">
        <v>0</v>
      </c>
      <c r="E21" s="3" t="s">
        <v>4</v>
      </c>
      <c r="F21" s="3"/>
      <c r="G21" s="3"/>
      <c r="H21" s="3"/>
      <c r="I21" s="15">
        <f t="shared" si="0"/>
        <v>0</v>
      </c>
      <c r="J21" s="10">
        <f t="shared" si="1"/>
        <v>0</v>
      </c>
      <c r="K21" s="11">
        <f t="shared" si="2"/>
        <v>0</v>
      </c>
      <c r="L21" s="11">
        <f t="shared" si="3"/>
        <v>0</v>
      </c>
      <c r="M21" s="11">
        <f t="shared" si="4"/>
        <v>0</v>
      </c>
      <c r="N21" s="15">
        <f t="shared" si="5"/>
        <v>0</v>
      </c>
      <c r="O21" s="10">
        <f t="shared" si="6"/>
        <v>0</v>
      </c>
      <c r="P21" s="11">
        <f t="shared" si="7"/>
        <v>0</v>
      </c>
      <c r="Q21" s="11">
        <f t="shared" si="8"/>
        <v>0</v>
      </c>
      <c r="R21" s="11">
        <f t="shared" si="9"/>
        <v>0</v>
      </c>
      <c r="S21" s="15">
        <f t="shared" si="10"/>
        <v>0</v>
      </c>
      <c r="T21" s="10">
        <f t="shared" si="11"/>
        <v>0</v>
      </c>
      <c r="U21" s="11">
        <f t="shared" si="12"/>
        <v>0</v>
      </c>
      <c r="V21" s="11">
        <f t="shared" si="13"/>
        <v>0</v>
      </c>
      <c r="W21" s="11">
        <f t="shared" si="14"/>
        <v>0</v>
      </c>
      <c r="X21" s="15">
        <f t="shared" si="15"/>
        <v>0</v>
      </c>
      <c r="Y21" s="11">
        <f t="shared" si="16"/>
        <v>0.05</v>
      </c>
      <c r="Z21" s="11">
        <f t="shared" si="17"/>
        <v>0.1</v>
      </c>
      <c r="AA21" s="11">
        <f t="shared" si="18"/>
        <v>0.15000000000000002</v>
      </c>
      <c r="AB21" s="11">
        <f t="shared" si="19"/>
        <v>0.2</v>
      </c>
      <c r="AC21" s="18">
        <f t="shared" si="20"/>
        <v>0.25</v>
      </c>
      <c r="AD21" s="10">
        <f t="shared" si="21"/>
        <v>0.3</v>
      </c>
      <c r="AE21" s="11">
        <f t="shared" si="22"/>
        <v>0.35</v>
      </c>
      <c r="AF21" s="11">
        <f t="shared" si="23"/>
        <v>0.39999999999999997</v>
      </c>
      <c r="AG21" s="11">
        <f t="shared" si="24"/>
        <v>0.44999999999999996</v>
      </c>
      <c r="AH21" s="18">
        <f t="shared" si="25"/>
        <v>0.49999999999999994</v>
      </c>
      <c r="AI21" s="10">
        <f t="shared" si="26"/>
        <v>0.54999999999999993</v>
      </c>
      <c r="AJ21" s="11">
        <f t="shared" si="27"/>
        <v>0.6</v>
      </c>
      <c r="AK21" s="11">
        <f t="shared" si="28"/>
        <v>0.65</v>
      </c>
      <c r="AL21" s="11">
        <f t="shared" si="29"/>
        <v>0.70000000000000007</v>
      </c>
      <c r="AM21" s="18">
        <f t="shared" si="30"/>
        <v>0.75000000000000011</v>
      </c>
      <c r="AN21" s="10">
        <f t="shared" si="31"/>
        <v>0.80000000000000016</v>
      </c>
      <c r="AO21" s="11">
        <f t="shared" si="32"/>
        <v>0.8500000000000002</v>
      </c>
      <c r="AP21" s="11">
        <f t="shared" si="33"/>
        <v>0.90000000000000024</v>
      </c>
      <c r="AQ21" s="11">
        <f t="shared" si="34"/>
        <v>0.95000000000000029</v>
      </c>
      <c r="AR21" s="15">
        <v>1</v>
      </c>
      <c r="AS21" s="10">
        <v>1</v>
      </c>
      <c r="AT21" s="11">
        <v>1</v>
      </c>
      <c r="AU21" s="11">
        <v>1</v>
      </c>
      <c r="AV21" s="11">
        <v>1</v>
      </c>
      <c r="AW21" s="18">
        <v>1</v>
      </c>
      <c r="AX21" s="10">
        <v>1</v>
      </c>
      <c r="AY21" s="11">
        <v>1</v>
      </c>
      <c r="AZ21" s="11">
        <v>1</v>
      </c>
      <c r="BA21" s="11">
        <v>1</v>
      </c>
      <c r="BB21" s="15">
        <v>1</v>
      </c>
      <c r="BC21" s="10">
        <v>1</v>
      </c>
      <c r="BD21" s="11">
        <v>1</v>
      </c>
      <c r="BE21" s="11">
        <v>1</v>
      </c>
      <c r="BF21" s="11">
        <v>1</v>
      </c>
      <c r="BG21" s="18">
        <v>1</v>
      </c>
      <c r="BH21" s="10">
        <v>1</v>
      </c>
      <c r="BI21" s="11">
        <v>1</v>
      </c>
      <c r="BJ21" s="11">
        <v>1</v>
      </c>
      <c r="BK21" s="11">
        <v>1</v>
      </c>
      <c r="BL21" s="15">
        <v>1</v>
      </c>
      <c r="BM21" s="10">
        <v>1</v>
      </c>
      <c r="BN21" s="11">
        <v>1</v>
      </c>
      <c r="BO21" s="11">
        <v>1</v>
      </c>
      <c r="BP21" s="11">
        <v>1</v>
      </c>
      <c r="BQ21" s="18">
        <v>1</v>
      </c>
      <c r="BR21" s="10">
        <v>1</v>
      </c>
      <c r="BS21" s="11">
        <v>1</v>
      </c>
      <c r="BT21" s="11">
        <v>1</v>
      </c>
      <c r="BU21" s="11">
        <v>1</v>
      </c>
      <c r="BV21" s="15">
        <v>1</v>
      </c>
    </row>
    <row r="22" spans="1:74" x14ac:dyDescent="0.25">
      <c r="A22" s="27" t="s">
        <v>138</v>
      </c>
      <c r="B22" s="24" t="s">
        <v>254</v>
      </c>
      <c r="C22" s="1" t="s">
        <v>125</v>
      </c>
      <c r="D22" s="2" t="s">
        <v>5</v>
      </c>
      <c r="E22" s="3" t="s">
        <v>1</v>
      </c>
      <c r="F22" s="3"/>
      <c r="G22" s="3"/>
      <c r="H22" s="3"/>
      <c r="I22" s="15">
        <f t="shared" si="0"/>
        <v>0</v>
      </c>
      <c r="J22" s="10">
        <f t="shared" si="1"/>
        <v>0</v>
      </c>
      <c r="K22" s="11">
        <f t="shared" si="2"/>
        <v>0</v>
      </c>
      <c r="L22" s="11">
        <f t="shared" si="3"/>
        <v>0</v>
      </c>
      <c r="M22" s="11">
        <f t="shared" si="4"/>
        <v>0</v>
      </c>
      <c r="N22" s="15">
        <f t="shared" si="5"/>
        <v>0</v>
      </c>
      <c r="O22" s="10">
        <f t="shared" si="6"/>
        <v>0</v>
      </c>
      <c r="P22" s="11">
        <f t="shared" si="7"/>
        <v>0</v>
      </c>
      <c r="Q22" s="11">
        <f t="shared" si="8"/>
        <v>0</v>
      </c>
      <c r="R22" s="11">
        <f t="shared" si="9"/>
        <v>0</v>
      </c>
      <c r="S22" s="15">
        <f t="shared" si="10"/>
        <v>0</v>
      </c>
      <c r="T22" s="10">
        <f t="shared" si="11"/>
        <v>0</v>
      </c>
      <c r="U22" s="11">
        <f t="shared" si="12"/>
        <v>0</v>
      </c>
      <c r="V22" s="11">
        <f t="shared" si="13"/>
        <v>0</v>
      </c>
      <c r="W22" s="11">
        <f t="shared" si="14"/>
        <v>0</v>
      </c>
      <c r="X22" s="15">
        <f t="shared" si="15"/>
        <v>0</v>
      </c>
      <c r="Y22" s="11">
        <f t="shared" si="16"/>
        <v>0.05</v>
      </c>
      <c r="Z22" s="11">
        <f t="shared" si="17"/>
        <v>0.1</v>
      </c>
      <c r="AA22" s="11">
        <f t="shared" si="18"/>
        <v>0.15000000000000002</v>
      </c>
      <c r="AB22" s="11">
        <f t="shared" si="19"/>
        <v>0.2</v>
      </c>
      <c r="AC22" s="18">
        <f t="shared" si="20"/>
        <v>0.25</v>
      </c>
      <c r="AD22" s="10">
        <f t="shared" si="21"/>
        <v>0.3</v>
      </c>
      <c r="AE22" s="11">
        <f t="shared" si="22"/>
        <v>0.35</v>
      </c>
      <c r="AF22" s="11">
        <f t="shared" si="23"/>
        <v>0.39999999999999997</v>
      </c>
      <c r="AG22" s="11">
        <f t="shared" si="24"/>
        <v>0.44999999999999996</v>
      </c>
      <c r="AH22" s="18">
        <f t="shared" si="25"/>
        <v>0.49999999999999994</v>
      </c>
      <c r="AI22" s="10">
        <f t="shared" si="26"/>
        <v>0.54999999999999993</v>
      </c>
      <c r="AJ22" s="11">
        <f t="shared" si="27"/>
        <v>0.6</v>
      </c>
      <c r="AK22" s="11">
        <f t="shared" si="28"/>
        <v>0.65</v>
      </c>
      <c r="AL22" s="11">
        <f t="shared" si="29"/>
        <v>0.70000000000000007</v>
      </c>
      <c r="AM22" s="18">
        <f t="shared" si="30"/>
        <v>0.75000000000000011</v>
      </c>
      <c r="AN22" s="10">
        <f t="shared" si="31"/>
        <v>0.80000000000000016</v>
      </c>
      <c r="AO22" s="11">
        <f t="shared" si="32"/>
        <v>0.8500000000000002</v>
      </c>
      <c r="AP22" s="11">
        <f t="shared" si="33"/>
        <v>0.90000000000000024</v>
      </c>
      <c r="AQ22" s="11">
        <f t="shared" si="34"/>
        <v>0.95000000000000029</v>
      </c>
      <c r="AR22" s="15">
        <v>1</v>
      </c>
      <c r="AS22" s="10">
        <v>1</v>
      </c>
      <c r="AT22" s="11">
        <v>1</v>
      </c>
      <c r="AU22" s="11">
        <v>1</v>
      </c>
      <c r="AV22" s="11">
        <v>1</v>
      </c>
      <c r="AW22" s="18">
        <v>1</v>
      </c>
      <c r="AX22" s="10">
        <v>1</v>
      </c>
      <c r="AY22" s="11">
        <v>1</v>
      </c>
      <c r="AZ22" s="11">
        <v>1</v>
      </c>
      <c r="BA22" s="11">
        <v>1</v>
      </c>
      <c r="BB22" s="15">
        <v>1</v>
      </c>
      <c r="BC22" s="10">
        <v>1</v>
      </c>
      <c r="BD22" s="11">
        <v>1</v>
      </c>
      <c r="BE22" s="11">
        <v>1</v>
      </c>
      <c r="BF22" s="11">
        <v>1</v>
      </c>
      <c r="BG22" s="18">
        <v>1</v>
      </c>
      <c r="BH22" s="10">
        <v>1</v>
      </c>
      <c r="BI22" s="11">
        <v>1</v>
      </c>
      <c r="BJ22" s="11">
        <v>1</v>
      </c>
      <c r="BK22" s="11">
        <v>1</v>
      </c>
      <c r="BL22" s="15">
        <v>1</v>
      </c>
      <c r="BM22" s="10">
        <v>1</v>
      </c>
      <c r="BN22" s="11">
        <v>1</v>
      </c>
      <c r="BO22" s="11">
        <v>1</v>
      </c>
      <c r="BP22" s="11">
        <v>1</v>
      </c>
      <c r="BQ22" s="18">
        <v>1</v>
      </c>
      <c r="BR22" s="10">
        <v>1</v>
      </c>
      <c r="BS22" s="11">
        <v>1</v>
      </c>
      <c r="BT22" s="11">
        <v>1</v>
      </c>
      <c r="BU22" s="11">
        <v>1</v>
      </c>
      <c r="BV22" s="15">
        <v>1</v>
      </c>
    </row>
    <row r="23" spans="1:74" x14ac:dyDescent="0.25">
      <c r="A23" s="27" t="s">
        <v>138</v>
      </c>
      <c r="B23" s="24" t="s">
        <v>254</v>
      </c>
      <c r="C23" s="1" t="s">
        <v>125</v>
      </c>
      <c r="D23" s="2" t="s">
        <v>5</v>
      </c>
      <c r="E23" s="3" t="s">
        <v>2</v>
      </c>
      <c r="F23" s="3"/>
      <c r="G23" s="3"/>
      <c r="H23" s="3"/>
      <c r="I23" s="15">
        <f t="shared" si="0"/>
        <v>0</v>
      </c>
      <c r="J23" s="10">
        <f t="shared" si="1"/>
        <v>0</v>
      </c>
      <c r="K23" s="11">
        <f t="shared" si="2"/>
        <v>0</v>
      </c>
      <c r="L23" s="11">
        <f t="shared" si="3"/>
        <v>0</v>
      </c>
      <c r="M23" s="11">
        <f t="shared" si="4"/>
        <v>0</v>
      </c>
      <c r="N23" s="15">
        <f t="shared" si="5"/>
        <v>0</v>
      </c>
      <c r="O23" s="10">
        <f t="shared" si="6"/>
        <v>0</v>
      </c>
      <c r="P23" s="11">
        <f t="shared" si="7"/>
        <v>0</v>
      </c>
      <c r="Q23" s="11">
        <f t="shared" si="8"/>
        <v>0</v>
      </c>
      <c r="R23" s="11">
        <f t="shared" si="9"/>
        <v>0</v>
      </c>
      <c r="S23" s="15">
        <f t="shared" si="10"/>
        <v>0</v>
      </c>
      <c r="T23" s="10">
        <f t="shared" si="11"/>
        <v>0</v>
      </c>
      <c r="U23" s="11">
        <f t="shared" si="12"/>
        <v>0</v>
      </c>
      <c r="V23" s="11">
        <f t="shared" si="13"/>
        <v>0</v>
      </c>
      <c r="W23" s="11">
        <f t="shared" si="14"/>
        <v>0</v>
      </c>
      <c r="X23" s="15">
        <f t="shared" si="15"/>
        <v>0</v>
      </c>
      <c r="Y23" s="11">
        <f t="shared" si="16"/>
        <v>0.05</v>
      </c>
      <c r="Z23" s="11">
        <f t="shared" si="17"/>
        <v>0.1</v>
      </c>
      <c r="AA23" s="11">
        <f t="shared" si="18"/>
        <v>0.15000000000000002</v>
      </c>
      <c r="AB23" s="11">
        <f t="shared" si="19"/>
        <v>0.2</v>
      </c>
      <c r="AC23" s="18">
        <f t="shared" si="20"/>
        <v>0.25</v>
      </c>
      <c r="AD23" s="10">
        <f t="shared" si="21"/>
        <v>0.3</v>
      </c>
      <c r="AE23" s="11">
        <f t="shared" si="22"/>
        <v>0.35</v>
      </c>
      <c r="AF23" s="11">
        <f t="shared" si="23"/>
        <v>0.39999999999999997</v>
      </c>
      <c r="AG23" s="11">
        <f t="shared" si="24"/>
        <v>0.44999999999999996</v>
      </c>
      <c r="AH23" s="18">
        <f t="shared" si="25"/>
        <v>0.49999999999999994</v>
      </c>
      <c r="AI23" s="10">
        <f t="shared" si="26"/>
        <v>0.54999999999999993</v>
      </c>
      <c r="AJ23" s="11">
        <f t="shared" si="27"/>
        <v>0.6</v>
      </c>
      <c r="AK23" s="11">
        <f t="shared" si="28"/>
        <v>0.65</v>
      </c>
      <c r="AL23" s="11">
        <f t="shared" si="29"/>
        <v>0.70000000000000007</v>
      </c>
      <c r="AM23" s="18">
        <f t="shared" si="30"/>
        <v>0.75000000000000011</v>
      </c>
      <c r="AN23" s="10">
        <f t="shared" si="31"/>
        <v>0.80000000000000016</v>
      </c>
      <c r="AO23" s="11">
        <f t="shared" si="32"/>
        <v>0.8500000000000002</v>
      </c>
      <c r="AP23" s="11">
        <f t="shared" si="33"/>
        <v>0.90000000000000024</v>
      </c>
      <c r="AQ23" s="11">
        <f t="shared" si="34"/>
        <v>0.95000000000000029</v>
      </c>
      <c r="AR23" s="15">
        <v>1</v>
      </c>
      <c r="AS23" s="10">
        <v>1</v>
      </c>
      <c r="AT23" s="11">
        <v>1</v>
      </c>
      <c r="AU23" s="11">
        <v>1</v>
      </c>
      <c r="AV23" s="11">
        <v>1</v>
      </c>
      <c r="AW23" s="18">
        <v>1</v>
      </c>
      <c r="AX23" s="10">
        <v>1</v>
      </c>
      <c r="AY23" s="11">
        <v>1</v>
      </c>
      <c r="AZ23" s="11">
        <v>1</v>
      </c>
      <c r="BA23" s="11">
        <v>1</v>
      </c>
      <c r="BB23" s="15">
        <v>1</v>
      </c>
      <c r="BC23" s="10">
        <v>1</v>
      </c>
      <c r="BD23" s="11">
        <v>1</v>
      </c>
      <c r="BE23" s="11">
        <v>1</v>
      </c>
      <c r="BF23" s="11">
        <v>1</v>
      </c>
      <c r="BG23" s="18">
        <v>1</v>
      </c>
      <c r="BH23" s="10">
        <v>1</v>
      </c>
      <c r="BI23" s="11">
        <v>1</v>
      </c>
      <c r="BJ23" s="11">
        <v>1</v>
      </c>
      <c r="BK23" s="11">
        <v>1</v>
      </c>
      <c r="BL23" s="15">
        <v>1</v>
      </c>
      <c r="BM23" s="10">
        <v>1</v>
      </c>
      <c r="BN23" s="11">
        <v>1</v>
      </c>
      <c r="BO23" s="11">
        <v>1</v>
      </c>
      <c r="BP23" s="11">
        <v>1</v>
      </c>
      <c r="BQ23" s="18">
        <v>1</v>
      </c>
      <c r="BR23" s="10">
        <v>1</v>
      </c>
      <c r="BS23" s="11">
        <v>1</v>
      </c>
      <c r="BT23" s="11">
        <v>1</v>
      </c>
      <c r="BU23" s="11">
        <v>1</v>
      </c>
      <c r="BV23" s="15">
        <v>1</v>
      </c>
    </row>
    <row r="24" spans="1:74" x14ac:dyDescent="0.25">
      <c r="A24" s="27" t="s">
        <v>138</v>
      </c>
      <c r="B24" s="24" t="s">
        <v>254</v>
      </c>
      <c r="C24" s="1" t="s">
        <v>125</v>
      </c>
      <c r="D24" s="2" t="s">
        <v>5</v>
      </c>
      <c r="E24" s="3" t="s">
        <v>3</v>
      </c>
      <c r="F24" s="3"/>
      <c r="G24" s="3"/>
      <c r="H24" s="3"/>
      <c r="I24" s="15">
        <f t="shared" si="0"/>
        <v>0</v>
      </c>
      <c r="J24" s="10">
        <f t="shared" si="1"/>
        <v>0</v>
      </c>
      <c r="K24" s="11">
        <f t="shared" si="2"/>
        <v>0</v>
      </c>
      <c r="L24" s="11">
        <f t="shared" si="3"/>
        <v>0</v>
      </c>
      <c r="M24" s="11">
        <f t="shared" si="4"/>
        <v>0</v>
      </c>
      <c r="N24" s="15">
        <f t="shared" si="5"/>
        <v>0</v>
      </c>
      <c r="O24" s="10">
        <f t="shared" si="6"/>
        <v>0</v>
      </c>
      <c r="P24" s="11">
        <f t="shared" si="7"/>
        <v>0</v>
      </c>
      <c r="Q24" s="11">
        <f t="shared" si="8"/>
        <v>0</v>
      </c>
      <c r="R24" s="11">
        <f t="shared" si="9"/>
        <v>0</v>
      </c>
      <c r="S24" s="15">
        <f t="shared" si="10"/>
        <v>0</v>
      </c>
      <c r="T24" s="10">
        <f t="shared" si="11"/>
        <v>0</v>
      </c>
      <c r="U24" s="11">
        <f t="shared" si="12"/>
        <v>0</v>
      </c>
      <c r="V24" s="11">
        <f t="shared" si="13"/>
        <v>0</v>
      </c>
      <c r="W24" s="11">
        <f t="shared" si="14"/>
        <v>0</v>
      </c>
      <c r="X24" s="15">
        <f t="shared" si="15"/>
        <v>0</v>
      </c>
      <c r="Y24" s="11">
        <f t="shared" si="16"/>
        <v>0.05</v>
      </c>
      <c r="Z24" s="11">
        <f t="shared" si="17"/>
        <v>0.1</v>
      </c>
      <c r="AA24" s="11">
        <f t="shared" si="18"/>
        <v>0.15000000000000002</v>
      </c>
      <c r="AB24" s="11">
        <f t="shared" si="19"/>
        <v>0.2</v>
      </c>
      <c r="AC24" s="18">
        <f t="shared" si="20"/>
        <v>0.25</v>
      </c>
      <c r="AD24" s="10">
        <f t="shared" si="21"/>
        <v>0.3</v>
      </c>
      <c r="AE24" s="11">
        <f t="shared" si="22"/>
        <v>0.35</v>
      </c>
      <c r="AF24" s="11">
        <f t="shared" si="23"/>
        <v>0.39999999999999997</v>
      </c>
      <c r="AG24" s="11">
        <f t="shared" si="24"/>
        <v>0.44999999999999996</v>
      </c>
      <c r="AH24" s="18">
        <f t="shared" si="25"/>
        <v>0.49999999999999994</v>
      </c>
      <c r="AI24" s="10">
        <f t="shared" si="26"/>
        <v>0.54999999999999993</v>
      </c>
      <c r="AJ24" s="11">
        <f t="shared" si="27"/>
        <v>0.6</v>
      </c>
      <c r="AK24" s="11">
        <f t="shared" si="28"/>
        <v>0.65</v>
      </c>
      <c r="AL24" s="11">
        <f t="shared" si="29"/>
        <v>0.70000000000000007</v>
      </c>
      <c r="AM24" s="18">
        <f t="shared" si="30"/>
        <v>0.75000000000000011</v>
      </c>
      <c r="AN24" s="10">
        <f t="shared" si="31"/>
        <v>0.80000000000000016</v>
      </c>
      <c r="AO24" s="11">
        <f t="shared" si="32"/>
        <v>0.8500000000000002</v>
      </c>
      <c r="AP24" s="11">
        <f t="shared" si="33"/>
        <v>0.90000000000000024</v>
      </c>
      <c r="AQ24" s="11">
        <f t="shared" si="34"/>
        <v>0.95000000000000029</v>
      </c>
      <c r="AR24" s="15">
        <v>1</v>
      </c>
      <c r="AS24" s="10">
        <v>1</v>
      </c>
      <c r="AT24" s="11">
        <v>1</v>
      </c>
      <c r="AU24" s="11">
        <v>1</v>
      </c>
      <c r="AV24" s="11">
        <v>1</v>
      </c>
      <c r="AW24" s="18">
        <v>1</v>
      </c>
      <c r="AX24" s="10">
        <v>1</v>
      </c>
      <c r="AY24" s="11">
        <v>1</v>
      </c>
      <c r="AZ24" s="11">
        <v>1</v>
      </c>
      <c r="BA24" s="11">
        <v>1</v>
      </c>
      <c r="BB24" s="15">
        <v>1</v>
      </c>
      <c r="BC24" s="10">
        <v>1</v>
      </c>
      <c r="BD24" s="11">
        <v>1</v>
      </c>
      <c r="BE24" s="11">
        <v>1</v>
      </c>
      <c r="BF24" s="11">
        <v>1</v>
      </c>
      <c r="BG24" s="18">
        <v>1</v>
      </c>
      <c r="BH24" s="10">
        <v>1</v>
      </c>
      <c r="BI24" s="11">
        <v>1</v>
      </c>
      <c r="BJ24" s="11">
        <v>1</v>
      </c>
      <c r="BK24" s="11">
        <v>1</v>
      </c>
      <c r="BL24" s="15">
        <v>1</v>
      </c>
      <c r="BM24" s="10">
        <v>1</v>
      </c>
      <c r="BN24" s="11">
        <v>1</v>
      </c>
      <c r="BO24" s="11">
        <v>1</v>
      </c>
      <c r="BP24" s="11">
        <v>1</v>
      </c>
      <c r="BQ24" s="18">
        <v>1</v>
      </c>
      <c r="BR24" s="10">
        <v>1</v>
      </c>
      <c r="BS24" s="11">
        <v>1</v>
      </c>
      <c r="BT24" s="11">
        <v>1</v>
      </c>
      <c r="BU24" s="11">
        <v>1</v>
      </c>
      <c r="BV24" s="15">
        <v>1</v>
      </c>
    </row>
    <row r="25" spans="1:74" x14ac:dyDescent="0.25">
      <c r="A25" s="27" t="s">
        <v>138</v>
      </c>
      <c r="B25" s="24" t="s">
        <v>254</v>
      </c>
      <c r="C25" s="1" t="s">
        <v>125</v>
      </c>
      <c r="D25" s="2" t="s">
        <v>5</v>
      </c>
      <c r="E25" s="3" t="s">
        <v>4</v>
      </c>
      <c r="F25" s="3"/>
      <c r="G25" s="3"/>
      <c r="H25" s="3"/>
      <c r="I25" s="15">
        <f t="shared" si="0"/>
        <v>0</v>
      </c>
      <c r="J25" s="10">
        <f t="shared" si="1"/>
        <v>0</v>
      </c>
      <c r="K25" s="11">
        <f t="shared" si="2"/>
        <v>0</v>
      </c>
      <c r="L25" s="11">
        <f t="shared" si="3"/>
        <v>0</v>
      </c>
      <c r="M25" s="11">
        <f t="shared" si="4"/>
        <v>0</v>
      </c>
      <c r="N25" s="15">
        <f t="shared" si="5"/>
        <v>0</v>
      </c>
      <c r="O25" s="10">
        <f t="shared" si="6"/>
        <v>0</v>
      </c>
      <c r="P25" s="11">
        <f t="shared" si="7"/>
        <v>0</v>
      </c>
      <c r="Q25" s="11">
        <f t="shared" si="8"/>
        <v>0</v>
      </c>
      <c r="R25" s="11">
        <f t="shared" si="9"/>
        <v>0</v>
      </c>
      <c r="S25" s="15">
        <f t="shared" si="10"/>
        <v>0</v>
      </c>
      <c r="T25" s="10">
        <f t="shared" si="11"/>
        <v>0</v>
      </c>
      <c r="U25" s="11">
        <f t="shared" si="12"/>
        <v>0</v>
      </c>
      <c r="V25" s="11">
        <f t="shared" si="13"/>
        <v>0</v>
      </c>
      <c r="W25" s="11">
        <f t="shared" si="14"/>
        <v>0</v>
      </c>
      <c r="X25" s="15">
        <f t="shared" si="15"/>
        <v>0</v>
      </c>
      <c r="Y25" s="11">
        <f t="shared" si="16"/>
        <v>0.05</v>
      </c>
      <c r="Z25" s="11">
        <f t="shared" si="17"/>
        <v>0.1</v>
      </c>
      <c r="AA25" s="11">
        <f t="shared" si="18"/>
        <v>0.15000000000000002</v>
      </c>
      <c r="AB25" s="11">
        <f t="shared" si="19"/>
        <v>0.2</v>
      </c>
      <c r="AC25" s="18">
        <f t="shared" si="20"/>
        <v>0.25</v>
      </c>
      <c r="AD25" s="10">
        <f t="shared" si="21"/>
        <v>0.3</v>
      </c>
      <c r="AE25" s="11">
        <f t="shared" si="22"/>
        <v>0.35</v>
      </c>
      <c r="AF25" s="11">
        <f t="shared" si="23"/>
        <v>0.39999999999999997</v>
      </c>
      <c r="AG25" s="11">
        <f t="shared" si="24"/>
        <v>0.44999999999999996</v>
      </c>
      <c r="AH25" s="18">
        <f t="shared" si="25"/>
        <v>0.49999999999999994</v>
      </c>
      <c r="AI25" s="10">
        <f t="shared" si="26"/>
        <v>0.54999999999999993</v>
      </c>
      <c r="AJ25" s="11">
        <f t="shared" si="27"/>
        <v>0.6</v>
      </c>
      <c r="AK25" s="11">
        <f t="shared" si="28"/>
        <v>0.65</v>
      </c>
      <c r="AL25" s="11">
        <f t="shared" si="29"/>
        <v>0.70000000000000007</v>
      </c>
      <c r="AM25" s="18">
        <f t="shared" si="30"/>
        <v>0.75000000000000011</v>
      </c>
      <c r="AN25" s="10">
        <f t="shared" si="31"/>
        <v>0.80000000000000016</v>
      </c>
      <c r="AO25" s="11">
        <f t="shared" si="32"/>
        <v>0.8500000000000002</v>
      </c>
      <c r="AP25" s="11">
        <f t="shared" si="33"/>
        <v>0.90000000000000024</v>
      </c>
      <c r="AQ25" s="11">
        <f t="shared" si="34"/>
        <v>0.95000000000000029</v>
      </c>
      <c r="AR25" s="15">
        <v>1</v>
      </c>
      <c r="AS25" s="10">
        <v>1</v>
      </c>
      <c r="AT25" s="11">
        <v>1</v>
      </c>
      <c r="AU25" s="11">
        <v>1</v>
      </c>
      <c r="AV25" s="11">
        <v>1</v>
      </c>
      <c r="AW25" s="18">
        <v>1</v>
      </c>
      <c r="AX25" s="10">
        <v>1</v>
      </c>
      <c r="AY25" s="11">
        <v>1</v>
      </c>
      <c r="AZ25" s="11">
        <v>1</v>
      </c>
      <c r="BA25" s="11">
        <v>1</v>
      </c>
      <c r="BB25" s="15">
        <v>1</v>
      </c>
      <c r="BC25" s="10">
        <v>1</v>
      </c>
      <c r="BD25" s="11">
        <v>1</v>
      </c>
      <c r="BE25" s="11">
        <v>1</v>
      </c>
      <c r="BF25" s="11">
        <v>1</v>
      </c>
      <c r="BG25" s="18">
        <v>1</v>
      </c>
      <c r="BH25" s="10">
        <v>1</v>
      </c>
      <c r="BI25" s="11">
        <v>1</v>
      </c>
      <c r="BJ25" s="11">
        <v>1</v>
      </c>
      <c r="BK25" s="11">
        <v>1</v>
      </c>
      <c r="BL25" s="15">
        <v>1</v>
      </c>
      <c r="BM25" s="10">
        <v>1</v>
      </c>
      <c r="BN25" s="11">
        <v>1</v>
      </c>
      <c r="BO25" s="11">
        <v>1</v>
      </c>
      <c r="BP25" s="11">
        <v>1</v>
      </c>
      <c r="BQ25" s="18">
        <v>1</v>
      </c>
      <c r="BR25" s="10">
        <v>1</v>
      </c>
      <c r="BS25" s="11">
        <v>1</v>
      </c>
      <c r="BT25" s="11">
        <v>1</v>
      </c>
      <c r="BU25" s="11">
        <v>1</v>
      </c>
      <c r="BV25" s="15">
        <v>1</v>
      </c>
    </row>
    <row r="26" spans="1:74" x14ac:dyDescent="0.25">
      <c r="A26" s="27" t="s">
        <v>138</v>
      </c>
      <c r="B26" s="24" t="s">
        <v>254</v>
      </c>
      <c r="C26" s="1" t="s">
        <v>126</v>
      </c>
      <c r="D26" s="2" t="s">
        <v>0</v>
      </c>
      <c r="E26" s="3" t="s">
        <v>1</v>
      </c>
      <c r="F26" s="3"/>
      <c r="G26" s="3"/>
      <c r="H26" s="3"/>
      <c r="I26" s="15">
        <f t="shared" si="0"/>
        <v>0</v>
      </c>
      <c r="J26" s="10">
        <f t="shared" si="1"/>
        <v>0</v>
      </c>
      <c r="K26" s="11">
        <f t="shared" si="2"/>
        <v>0</v>
      </c>
      <c r="L26" s="11">
        <f t="shared" si="3"/>
        <v>0</v>
      </c>
      <c r="M26" s="11">
        <f t="shared" si="4"/>
        <v>0</v>
      </c>
      <c r="N26" s="15">
        <f t="shared" si="5"/>
        <v>0</v>
      </c>
      <c r="O26" s="10">
        <f t="shared" si="6"/>
        <v>0</v>
      </c>
      <c r="P26" s="11">
        <f t="shared" si="7"/>
        <v>0</v>
      </c>
      <c r="Q26" s="11">
        <f t="shared" si="8"/>
        <v>0</v>
      </c>
      <c r="R26" s="11">
        <f t="shared" si="9"/>
        <v>0</v>
      </c>
      <c r="S26" s="15">
        <f t="shared" si="10"/>
        <v>0</v>
      </c>
      <c r="T26" s="10">
        <f t="shared" si="11"/>
        <v>0</v>
      </c>
      <c r="U26" s="11">
        <f t="shared" si="12"/>
        <v>0</v>
      </c>
      <c r="V26" s="11">
        <f t="shared" si="13"/>
        <v>0</v>
      </c>
      <c r="W26" s="11">
        <f t="shared" si="14"/>
        <v>0</v>
      </c>
      <c r="X26" s="15">
        <f t="shared" si="15"/>
        <v>0</v>
      </c>
      <c r="Y26" s="11">
        <f t="shared" si="16"/>
        <v>0.05</v>
      </c>
      <c r="Z26" s="11">
        <f t="shared" si="17"/>
        <v>0.1</v>
      </c>
      <c r="AA26" s="11">
        <f t="shared" si="18"/>
        <v>0.15000000000000002</v>
      </c>
      <c r="AB26" s="11">
        <f t="shared" si="19"/>
        <v>0.2</v>
      </c>
      <c r="AC26" s="18">
        <f t="shared" si="20"/>
        <v>0.25</v>
      </c>
      <c r="AD26" s="10">
        <f t="shared" si="21"/>
        <v>0.3</v>
      </c>
      <c r="AE26" s="11">
        <f t="shared" si="22"/>
        <v>0.35</v>
      </c>
      <c r="AF26" s="11">
        <f t="shared" si="23"/>
        <v>0.39999999999999997</v>
      </c>
      <c r="AG26" s="11">
        <f t="shared" si="24"/>
        <v>0.44999999999999996</v>
      </c>
      <c r="AH26" s="18">
        <f t="shared" si="25"/>
        <v>0.49999999999999994</v>
      </c>
      <c r="AI26" s="10">
        <f t="shared" si="26"/>
        <v>0.54999999999999993</v>
      </c>
      <c r="AJ26" s="11">
        <f t="shared" si="27"/>
        <v>0.6</v>
      </c>
      <c r="AK26" s="11">
        <f t="shared" si="28"/>
        <v>0.65</v>
      </c>
      <c r="AL26" s="11">
        <f t="shared" si="29"/>
        <v>0.70000000000000007</v>
      </c>
      <c r="AM26" s="18">
        <f t="shared" si="30"/>
        <v>0.75000000000000011</v>
      </c>
      <c r="AN26" s="10">
        <f t="shared" si="31"/>
        <v>0.80000000000000016</v>
      </c>
      <c r="AO26" s="11">
        <f t="shared" si="32"/>
        <v>0.8500000000000002</v>
      </c>
      <c r="AP26" s="11">
        <f t="shared" si="33"/>
        <v>0.90000000000000024</v>
      </c>
      <c r="AQ26" s="11">
        <f t="shared" si="34"/>
        <v>0.95000000000000029</v>
      </c>
      <c r="AR26" s="15">
        <v>1</v>
      </c>
      <c r="AS26" s="10">
        <v>1</v>
      </c>
      <c r="AT26" s="11">
        <v>1</v>
      </c>
      <c r="AU26" s="11">
        <v>1</v>
      </c>
      <c r="AV26" s="11">
        <v>1</v>
      </c>
      <c r="AW26" s="18">
        <v>1</v>
      </c>
      <c r="AX26" s="10">
        <v>1</v>
      </c>
      <c r="AY26" s="11">
        <v>1</v>
      </c>
      <c r="AZ26" s="11">
        <v>1</v>
      </c>
      <c r="BA26" s="11">
        <v>1</v>
      </c>
      <c r="BB26" s="15">
        <v>1</v>
      </c>
      <c r="BC26" s="10">
        <v>1</v>
      </c>
      <c r="BD26" s="11">
        <v>1</v>
      </c>
      <c r="BE26" s="11">
        <v>1</v>
      </c>
      <c r="BF26" s="11">
        <v>1</v>
      </c>
      <c r="BG26" s="18">
        <v>1</v>
      </c>
      <c r="BH26" s="10">
        <v>1</v>
      </c>
      <c r="BI26" s="11">
        <v>1</v>
      </c>
      <c r="BJ26" s="11">
        <v>1</v>
      </c>
      <c r="BK26" s="11">
        <v>1</v>
      </c>
      <c r="BL26" s="15">
        <v>1</v>
      </c>
      <c r="BM26" s="10">
        <v>1</v>
      </c>
      <c r="BN26" s="11">
        <v>1</v>
      </c>
      <c r="BO26" s="11">
        <v>1</v>
      </c>
      <c r="BP26" s="11">
        <v>1</v>
      </c>
      <c r="BQ26" s="18">
        <v>1</v>
      </c>
      <c r="BR26" s="10">
        <v>1</v>
      </c>
      <c r="BS26" s="11">
        <v>1</v>
      </c>
      <c r="BT26" s="11">
        <v>1</v>
      </c>
      <c r="BU26" s="11">
        <v>1</v>
      </c>
      <c r="BV26" s="15">
        <v>1</v>
      </c>
    </row>
    <row r="27" spans="1:74" x14ac:dyDescent="0.25">
      <c r="A27" s="27" t="s">
        <v>138</v>
      </c>
      <c r="B27" s="24" t="s">
        <v>254</v>
      </c>
      <c r="C27" s="1" t="s">
        <v>126</v>
      </c>
      <c r="D27" s="2" t="s">
        <v>0</v>
      </c>
      <c r="E27" s="3" t="s">
        <v>2</v>
      </c>
      <c r="F27" s="3"/>
      <c r="G27" s="3"/>
      <c r="H27" s="3"/>
      <c r="I27" s="15">
        <f t="shared" si="0"/>
        <v>0</v>
      </c>
      <c r="J27" s="10">
        <f t="shared" si="1"/>
        <v>0</v>
      </c>
      <c r="K27" s="11">
        <f t="shared" si="2"/>
        <v>0</v>
      </c>
      <c r="L27" s="11">
        <f t="shared" si="3"/>
        <v>0</v>
      </c>
      <c r="M27" s="11">
        <f t="shared" si="4"/>
        <v>0</v>
      </c>
      <c r="N27" s="15">
        <f t="shared" si="5"/>
        <v>0</v>
      </c>
      <c r="O27" s="10">
        <f t="shared" si="6"/>
        <v>0</v>
      </c>
      <c r="P27" s="11">
        <f t="shared" si="7"/>
        <v>0</v>
      </c>
      <c r="Q27" s="11">
        <f t="shared" si="8"/>
        <v>0</v>
      </c>
      <c r="R27" s="11">
        <f t="shared" si="9"/>
        <v>0</v>
      </c>
      <c r="S27" s="15">
        <f t="shared" si="10"/>
        <v>0</v>
      </c>
      <c r="T27" s="10">
        <f t="shared" si="11"/>
        <v>0</v>
      </c>
      <c r="U27" s="11">
        <f t="shared" si="12"/>
        <v>0</v>
      </c>
      <c r="V27" s="11">
        <f t="shared" si="13"/>
        <v>0</v>
      </c>
      <c r="W27" s="11">
        <f t="shared" si="14"/>
        <v>0</v>
      </c>
      <c r="X27" s="15">
        <f t="shared" si="15"/>
        <v>0</v>
      </c>
      <c r="Y27" s="11">
        <f t="shared" si="16"/>
        <v>0.05</v>
      </c>
      <c r="Z27" s="11">
        <f t="shared" si="17"/>
        <v>0.1</v>
      </c>
      <c r="AA27" s="11">
        <f t="shared" si="18"/>
        <v>0.15000000000000002</v>
      </c>
      <c r="AB27" s="11">
        <f t="shared" si="19"/>
        <v>0.2</v>
      </c>
      <c r="AC27" s="18">
        <f t="shared" si="20"/>
        <v>0.25</v>
      </c>
      <c r="AD27" s="10">
        <f t="shared" si="21"/>
        <v>0.3</v>
      </c>
      <c r="AE27" s="11">
        <f t="shared" si="22"/>
        <v>0.35</v>
      </c>
      <c r="AF27" s="11">
        <f t="shared" si="23"/>
        <v>0.39999999999999997</v>
      </c>
      <c r="AG27" s="11">
        <f t="shared" si="24"/>
        <v>0.44999999999999996</v>
      </c>
      <c r="AH27" s="18">
        <f t="shared" si="25"/>
        <v>0.49999999999999994</v>
      </c>
      <c r="AI27" s="10">
        <f t="shared" si="26"/>
        <v>0.54999999999999993</v>
      </c>
      <c r="AJ27" s="11">
        <f t="shared" si="27"/>
        <v>0.6</v>
      </c>
      <c r="AK27" s="11">
        <f t="shared" si="28"/>
        <v>0.65</v>
      </c>
      <c r="AL27" s="11">
        <f t="shared" si="29"/>
        <v>0.70000000000000007</v>
      </c>
      <c r="AM27" s="18">
        <f t="shared" si="30"/>
        <v>0.75000000000000011</v>
      </c>
      <c r="AN27" s="10">
        <f t="shared" si="31"/>
        <v>0.80000000000000016</v>
      </c>
      <c r="AO27" s="11">
        <f t="shared" si="32"/>
        <v>0.8500000000000002</v>
      </c>
      <c r="AP27" s="11">
        <f t="shared" si="33"/>
        <v>0.90000000000000024</v>
      </c>
      <c r="AQ27" s="11">
        <f t="shared" si="34"/>
        <v>0.95000000000000029</v>
      </c>
      <c r="AR27" s="15">
        <v>1</v>
      </c>
      <c r="AS27" s="10">
        <v>1</v>
      </c>
      <c r="AT27" s="11">
        <v>1</v>
      </c>
      <c r="AU27" s="11">
        <v>1</v>
      </c>
      <c r="AV27" s="11">
        <v>1</v>
      </c>
      <c r="AW27" s="18">
        <v>1</v>
      </c>
      <c r="AX27" s="10">
        <v>1</v>
      </c>
      <c r="AY27" s="11">
        <v>1</v>
      </c>
      <c r="AZ27" s="11">
        <v>1</v>
      </c>
      <c r="BA27" s="11">
        <v>1</v>
      </c>
      <c r="BB27" s="15">
        <v>1</v>
      </c>
      <c r="BC27" s="10">
        <v>1</v>
      </c>
      <c r="BD27" s="11">
        <v>1</v>
      </c>
      <c r="BE27" s="11">
        <v>1</v>
      </c>
      <c r="BF27" s="11">
        <v>1</v>
      </c>
      <c r="BG27" s="18">
        <v>1</v>
      </c>
      <c r="BH27" s="10">
        <v>1</v>
      </c>
      <c r="BI27" s="11">
        <v>1</v>
      </c>
      <c r="BJ27" s="11">
        <v>1</v>
      </c>
      <c r="BK27" s="11">
        <v>1</v>
      </c>
      <c r="BL27" s="15">
        <v>1</v>
      </c>
      <c r="BM27" s="10">
        <v>1</v>
      </c>
      <c r="BN27" s="11">
        <v>1</v>
      </c>
      <c r="BO27" s="11">
        <v>1</v>
      </c>
      <c r="BP27" s="11">
        <v>1</v>
      </c>
      <c r="BQ27" s="18">
        <v>1</v>
      </c>
      <c r="BR27" s="10">
        <v>1</v>
      </c>
      <c r="BS27" s="11">
        <v>1</v>
      </c>
      <c r="BT27" s="11">
        <v>1</v>
      </c>
      <c r="BU27" s="11">
        <v>1</v>
      </c>
      <c r="BV27" s="15">
        <v>1</v>
      </c>
    </row>
    <row r="28" spans="1:74" x14ac:dyDescent="0.25">
      <c r="A28" s="27" t="s">
        <v>138</v>
      </c>
      <c r="B28" s="24" t="s">
        <v>254</v>
      </c>
      <c r="C28" s="1" t="s">
        <v>126</v>
      </c>
      <c r="D28" s="2" t="s">
        <v>0</v>
      </c>
      <c r="E28" s="3" t="s">
        <v>3</v>
      </c>
      <c r="F28" s="3"/>
      <c r="G28" s="3"/>
      <c r="H28" s="3"/>
      <c r="I28" s="15">
        <f t="shared" si="0"/>
        <v>0</v>
      </c>
      <c r="J28" s="10">
        <f t="shared" si="1"/>
        <v>0</v>
      </c>
      <c r="K28" s="11">
        <f t="shared" si="2"/>
        <v>0</v>
      </c>
      <c r="L28" s="11">
        <f t="shared" si="3"/>
        <v>0</v>
      </c>
      <c r="M28" s="11">
        <f t="shared" si="4"/>
        <v>0</v>
      </c>
      <c r="N28" s="15">
        <f t="shared" si="5"/>
        <v>0</v>
      </c>
      <c r="O28" s="10">
        <f t="shared" si="6"/>
        <v>0</v>
      </c>
      <c r="P28" s="11">
        <f t="shared" si="7"/>
        <v>0</v>
      </c>
      <c r="Q28" s="11">
        <f t="shared" si="8"/>
        <v>0</v>
      </c>
      <c r="R28" s="11">
        <f t="shared" si="9"/>
        <v>0</v>
      </c>
      <c r="S28" s="15">
        <f t="shared" si="10"/>
        <v>0</v>
      </c>
      <c r="T28" s="10">
        <f t="shared" si="11"/>
        <v>0</v>
      </c>
      <c r="U28" s="11">
        <f t="shared" si="12"/>
        <v>0</v>
      </c>
      <c r="V28" s="11">
        <f t="shared" si="13"/>
        <v>0</v>
      </c>
      <c r="W28" s="11">
        <f t="shared" si="14"/>
        <v>0</v>
      </c>
      <c r="X28" s="15">
        <f t="shared" si="15"/>
        <v>0</v>
      </c>
      <c r="Y28" s="11">
        <f t="shared" si="16"/>
        <v>0.05</v>
      </c>
      <c r="Z28" s="11">
        <f t="shared" si="17"/>
        <v>0.1</v>
      </c>
      <c r="AA28" s="11">
        <f t="shared" si="18"/>
        <v>0.15000000000000002</v>
      </c>
      <c r="AB28" s="11">
        <f t="shared" si="19"/>
        <v>0.2</v>
      </c>
      <c r="AC28" s="18">
        <f t="shared" si="20"/>
        <v>0.25</v>
      </c>
      <c r="AD28" s="10">
        <f t="shared" si="21"/>
        <v>0.3</v>
      </c>
      <c r="AE28" s="11">
        <f t="shared" si="22"/>
        <v>0.35</v>
      </c>
      <c r="AF28" s="11">
        <f t="shared" si="23"/>
        <v>0.39999999999999997</v>
      </c>
      <c r="AG28" s="11">
        <f t="shared" si="24"/>
        <v>0.44999999999999996</v>
      </c>
      <c r="AH28" s="18">
        <f t="shared" si="25"/>
        <v>0.49999999999999994</v>
      </c>
      <c r="AI28" s="10">
        <f t="shared" si="26"/>
        <v>0.54999999999999993</v>
      </c>
      <c r="AJ28" s="11">
        <f t="shared" si="27"/>
        <v>0.6</v>
      </c>
      <c r="AK28" s="11">
        <f t="shared" si="28"/>
        <v>0.65</v>
      </c>
      <c r="AL28" s="11">
        <f t="shared" si="29"/>
        <v>0.70000000000000007</v>
      </c>
      <c r="AM28" s="18">
        <f t="shared" si="30"/>
        <v>0.75000000000000011</v>
      </c>
      <c r="AN28" s="10">
        <f t="shared" si="31"/>
        <v>0.80000000000000016</v>
      </c>
      <c r="AO28" s="11">
        <f t="shared" si="32"/>
        <v>0.8500000000000002</v>
      </c>
      <c r="AP28" s="11">
        <f t="shared" si="33"/>
        <v>0.90000000000000024</v>
      </c>
      <c r="AQ28" s="11">
        <f t="shared" si="34"/>
        <v>0.95000000000000029</v>
      </c>
      <c r="AR28" s="15">
        <v>1</v>
      </c>
      <c r="AS28" s="10">
        <v>1</v>
      </c>
      <c r="AT28" s="11">
        <v>1</v>
      </c>
      <c r="AU28" s="11">
        <v>1</v>
      </c>
      <c r="AV28" s="11">
        <v>1</v>
      </c>
      <c r="AW28" s="18">
        <v>1</v>
      </c>
      <c r="AX28" s="10">
        <v>1</v>
      </c>
      <c r="AY28" s="11">
        <v>1</v>
      </c>
      <c r="AZ28" s="11">
        <v>1</v>
      </c>
      <c r="BA28" s="11">
        <v>1</v>
      </c>
      <c r="BB28" s="15">
        <v>1</v>
      </c>
      <c r="BC28" s="10">
        <v>1</v>
      </c>
      <c r="BD28" s="11">
        <v>1</v>
      </c>
      <c r="BE28" s="11">
        <v>1</v>
      </c>
      <c r="BF28" s="11">
        <v>1</v>
      </c>
      <c r="BG28" s="18">
        <v>1</v>
      </c>
      <c r="BH28" s="10">
        <v>1</v>
      </c>
      <c r="BI28" s="11">
        <v>1</v>
      </c>
      <c r="BJ28" s="11">
        <v>1</v>
      </c>
      <c r="BK28" s="11">
        <v>1</v>
      </c>
      <c r="BL28" s="15">
        <v>1</v>
      </c>
      <c r="BM28" s="10">
        <v>1</v>
      </c>
      <c r="BN28" s="11">
        <v>1</v>
      </c>
      <c r="BO28" s="11">
        <v>1</v>
      </c>
      <c r="BP28" s="11">
        <v>1</v>
      </c>
      <c r="BQ28" s="18">
        <v>1</v>
      </c>
      <c r="BR28" s="10">
        <v>1</v>
      </c>
      <c r="BS28" s="11">
        <v>1</v>
      </c>
      <c r="BT28" s="11">
        <v>1</v>
      </c>
      <c r="BU28" s="11">
        <v>1</v>
      </c>
      <c r="BV28" s="15">
        <v>1</v>
      </c>
    </row>
    <row r="29" spans="1:74" x14ac:dyDescent="0.25">
      <c r="A29" s="27" t="s">
        <v>138</v>
      </c>
      <c r="B29" s="24" t="s">
        <v>254</v>
      </c>
      <c r="C29" s="1" t="s">
        <v>126</v>
      </c>
      <c r="D29" s="2" t="s">
        <v>0</v>
      </c>
      <c r="E29" s="3" t="s">
        <v>4</v>
      </c>
      <c r="F29" s="3"/>
      <c r="G29" s="3"/>
      <c r="H29" s="3"/>
      <c r="I29" s="15">
        <f t="shared" si="0"/>
        <v>0</v>
      </c>
      <c r="J29" s="10">
        <f t="shared" si="1"/>
        <v>0</v>
      </c>
      <c r="K29" s="11">
        <f t="shared" si="2"/>
        <v>0</v>
      </c>
      <c r="L29" s="11">
        <f t="shared" si="3"/>
        <v>0</v>
      </c>
      <c r="M29" s="11">
        <f t="shared" si="4"/>
        <v>0</v>
      </c>
      <c r="N29" s="15">
        <f t="shared" si="5"/>
        <v>0</v>
      </c>
      <c r="O29" s="10">
        <f t="shared" si="6"/>
        <v>0</v>
      </c>
      <c r="P29" s="11">
        <f t="shared" si="7"/>
        <v>0</v>
      </c>
      <c r="Q29" s="11">
        <f t="shared" si="8"/>
        <v>0</v>
      </c>
      <c r="R29" s="11">
        <f t="shared" si="9"/>
        <v>0</v>
      </c>
      <c r="S29" s="15">
        <f t="shared" si="10"/>
        <v>0</v>
      </c>
      <c r="T29" s="10">
        <f t="shared" si="11"/>
        <v>0</v>
      </c>
      <c r="U29" s="11">
        <f t="shared" si="12"/>
        <v>0</v>
      </c>
      <c r="V29" s="11">
        <f t="shared" si="13"/>
        <v>0</v>
      </c>
      <c r="W29" s="11">
        <f t="shared" si="14"/>
        <v>0</v>
      </c>
      <c r="X29" s="15">
        <f t="shared" si="15"/>
        <v>0</v>
      </c>
      <c r="Y29" s="11">
        <f t="shared" si="16"/>
        <v>0.05</v>
      </c>
      <c r="Z29" s="11">
        <f t="shared" si="17"/>
        <v>0.1</v>
      </c>
      <c r="AA29" s="11">
        <f t="shared" si="18"/>
        <v>0.15000000000000002</v>
      </c>
      <c r="AB29" s="11">
        <f t="shared" si="19"/>
        <v>0.2</v>
      </c>
      <c r="AC29" s="18">
        <f t="shared" si="20"/>
        <v>0.25</v>
      </c>
      <c r="AD29" s="10">
        <f t="shared" si="21"/>
        <v>0.3</v>
      </c>
      <c r="AE29" s="11">
        <f t="shared" si="22"/>
        <v>0.35</v>
      </c>
      <c r="AF29" s="11">
        <f t="shared" si="23"/>
        <v>0.39999999999999997</v>
      </c>
      <c r="AG29" s="11">
        <f t="shared" si="24"/>
        <v>0.44999999999999996</v>
      </c>
      <c r="AH29" s="18">
        <f t="shared" si="25"/>
        <v>0.49999999999999994</v>
      </c>
      <c r="AI29" s="10">
        <f t="shared" si="26"/>
        <v>0.54999999999999993</v>
      </c>
      <c r="AJ29" s="11">
        <f t="shared" si="27"/>
        <v>0.6</v>
      </c>
      <c r="AK29" s="11">
        <f t="shared" si="28"/>
        <v>0.65</v>
      </c>
      <c r="AL29" s="11">
        <f t="shared" si="29"/>
        <v>0.70000000000000007</v>
      </c>
      <c r="AM29" s="18">
        <f t="shared" si="30"/>
        <v>0.75000000000000011</v>
      </c>
      <c r="AN29" s="10">
        <f t="shared" si="31"/>
        <v>0.80000000000000016</v>
      </c>
      <c r="AO29" s="11">
        <f t="shared" si="32"/>
        <v>0.8500000000000002</v>
      </c>
      <c r="AP29" s="11">
        <f t="shared" si="33"/>
        <v>0.90000000000000024</v>
      </c>
      <c r="AQ29" s="11">
        <f t="shared" si="34"/>
        <v>0.95000000000000029</v>
      </c>
      <c r="AR29" s="15">
        <v>1</v>
      </c>
      <c r="AS29" s="10">
        <v>1</v>
      </c>
      <c r="AT29" s="11">
        <v>1</v>
      </c>
      <c r="AU29" s="11">
        <v>1</v>
      </c>
      <c r="AV29" s="11">
        <v>1</v>
      </c>
      <c r="AW29" s="18">
        <v>1</v>
      </c>
      <c r="AX29" s="10">
        <v>1</v>
      </c>
      <c r="AY29" s="11">
        <v>1</v>
      </c>
      <c r="AZ29" s="11">
        <v>1</v>
      </c>
      <c r="BA29" s="11">
        <v>1</v>
      </c>
      <c r="BB29" s="15">
        <v>1</v>
      </c>
      <c r="BC29" s="10">
        <v>1</v>
      </c>
      <c r="BD29" s="11">
        <v>1</v>
      </c>
      <c r="BE29" s="11">
        <v>1</v>
      </c>
      <c r="BF29" s="11">
        <v>1</v>
      </c>
      <c r="BG29" s="18">
        <v>1</v>
      </c>
      <c r="BH29" s="10">
        <v>1</v>
      </c>
      <c r="BI29" s="11">
        <v>1</v>
      </c>
      <c r="BJ29" s="11">
        <v>1</v>
      </c>
      <c r="BK29" s="11">
        <v>1</v>
      </c>
      <c r="BL29" s="15">
        <v>1</v>
      </c>
      <c r="BM29" s="10">
        <v>1</v>
      </c>
      <c r="BN29" s="11">
        <v>1</v>
      </c>
      <c r="BO29" s="11">
        <v>1</v>
      </c>
      <c r="BP29" s="11">
        <v>1</v>
      </c>
      <c r="BQ29" s="18">
        <v>1</v>
      </c>
      <c r="BR29" s="10">
        <v>1</v>
      </c>
      <c r="BS29" s="11">
        <v>1</v>
      </c>
      <c r="BT29" s="11">
        <v>1</v>
      </c>
      <c r="BU29" s="11">
        <v>1</v>
      </c>
      <c r="BV29" s="15">
        <v>1</v>
      </c>
    </row>
    <row r="30" spans="1:74" x14ac:dyDescent="0.25">
      <c r="A30" s="27" t="s">
        <v>138</v>
      </c>
      <c r="B30" s="24" t="s">
        <v>254</v>
      </c>
      <c r="C30" s="1" t="s">
        <v>126</v>
      </c>
      <c r="D30" s="2" t="s">
        <v>5</v>
      </c>
      <c r="E30" s="3" t="s">
        <v>1</v>
      </c>
      <c r="F30" s="3"/>
      <c r="G30" s="3"/>
      <c r="H30" s="3"/>
      <c r="I30" s="15">
        <f t="shared" si="0"/>
        <v>0</v>
      </c>
      <c r="J30" s="10">
        <f t="shared" si="1"/>
        <v>0</v>
      </c>
      <c r="K30" s="11">
        <f t="shared" si="2"/>
        <v>0</v>
      </c>
      <c r="L30" s="11">
        <f t="shared" si="3"/>
        <v>0</v>
      </c>
      <c r="M30" s="11">
        <f t="shared" si="4"/>
        <v>0</v>
      </c>
      <c r="N30" s="15">
        <f t="shared" si="5"/>
        <v>0</v>
      </c>
      <c r="O30" s="10">
        <f t="shared" si="6"/>
        <v>0</v>
      </c>
      <c r="P30" s="11">
        <f t="shared" si="7"/>
        <v>0</v>
      </c>
      <c r="Q30" s="11">
        <f t="shared" si="8"/>
        <v>0</v>
      </c>
      <c r="R30" s="11">
        <f t="shared" si="9"/>
        <v>0</v>
      </c>
      <c r="S30" s="15">
        <f t="shared" si="10"/>
        <v>0</v>
      </c>
      <c r="T30" s="10">
        <f t="shared" si="11"/>
        <v>0</v>
      </c>
      <c r="U30" s="11">
        <f t="shared" si="12"/>
        <v>0</v>
      </c>
      <c r="V30" s="11">
        <f t="shared" si="13"/>
        <v>0</v>
      </c>
      <c r="W30" s="11">
        <f t="shared" si="14"/>
        <v>0</v>
      </c>
      <c r="X30" s="15">
        <f t="shared" si="15"/>
        <v>0</v>
      </c>
      <c r="Y30" s="11">
        <f t="shared" si="16"/>
        <v>0.05</v>
      </c>
      <c r="Z30" s="11">
        <f t="shared" si="17"/>
        <v>0.1</v>
      </c>
      <c r="AA30" s="11">
        <f t="shared" si="18"/>
        <v>0.15000000000000002</v>
      </c>
      <c r="AB30" s="11">
        <f t="shared" si="19"/>
        <v>0.2</v>
      </c>
      <c r="AC30" s="18">
        <f t="shared" si="20"/>
        <v>0.25</v>
      </c>
      <c r="AD30" s="10">
        <f t="shared" si="21"/>
        <v>0.3</v>
      </c>
      <c r="AE30" s="11">
        <f t="shared" si="22"/>
        <v>0.35</v>
      </c>
      <c r="AF30" s="11">
        <f t="shared" si="23"/>
        <v>0.39999999999999997</v>
      </c>
      <c r="AG30" s="11">
        <f t="shared" si="24"/>
        <v>0.44999999999999996</v>
      </c>
      <c r="AH30" s="18">
        <f t="shared" si="25"/>
        <v>0.49999999999999994</v>
      </c>
      <c r="AI30" s="10">
        <f t="shared" si="26"/>
        <v>0.54999999999999993</v>
      </c>
      <c r="AJ30" s="11">
        <f t="shared" si="27"/>
        <v>0.6</v>
      </c>
      <c r="AK30" s="11">
        <f t="shared" si="28"/>
        <v>0.65</v>
      </c>
      <c r="AL30" s="11">
        <f t="shared" si="29"/>
        <v>0.70000000000000007</v>
      </c>
      <c r="AM30" s="18">
        <f t="shared" si="30"/>
        <v>0.75000000000000011</v>
      </c>
      <c r="AN30" s="10">
        <f t="shared" si="31"/>
        <v>0.80000000000000016</v>
      </c>
      <c r="AO30" s="11">
        <f t="shared" si="32"/>
        <v>0.8500000000000002</v>
      </c>
      <c r="AP30" s="11">
        <f t="shared" si="33"/>
        <v>0.90000000000000024</v>
      </c>
      <c r="AQ30" s="11">
        <f t="shared" si="34"/>
        <v>0.95000000000000029</v>
      </c>
      <c r="AR30" s="15">
        <v>1</v>
      </c>
      <c r="AS30" s="10">
        <v>1</v>
      </c>
      <c r="AT30" s="11">
        <v>1</v>
      </c>
      <c r="AU30" s="11">
        <v>1</v>
      </c>
      <c r="AV30" s="11">
        <v>1</v>
      </c>
      <c r="AW30" s="18">
        <v>1</v>
      </c>
      <c r="AX30" s="10">
        <v>1</v>
      </c>
      <c r="AY30" s="11">
        <v>1</v>
      </c>
      <c r="AZ30" s="11">
        <v>1</v>
      </c>
      <c r="BA30" s="11">
        <v>1</v>
      </c>
      <c r="BB30" s="15">
        <v>1</v>
      </c>
      <c r="BC30" s="10">
        <v>1</v>
      </c>
      <c r="BD30" s="11">
        <v>1</v>
      </c>
      <c r="BE30" s="11">
        <v>1</v>
      </c>
      <c r="BF30" s="11">
        <v>1</v>
      </c>
      <c r="BG30" s="18">
        <v>1</v>
      </c>
      <c r="BH30" s="10">
        <v>1</v>
      </c>
      <c r="BI30" s="11">
        <v>1</v>
      </c>
      <c r="BJ30" s="11">
        <v>1</v>
      </c>
      <c r="BK30" s="11">
        <v>1</v>
      </c>
      <c r="BL30" s="15">
        <v>1</v>
      </c>
      <c r="BM30" s="10">
        <v>1</v>
      </c>
      <c r="BN30" s="11">
        <v>1</v>
      </c>
      <c r="BO30" s="11">
        <v>1</v>
      </c>
      <c r="BP30" s="11">
        <v>1</v>
      </c>
      <c r="BQ30" s="18">
        <v>1</v>
      </c>
      <c r="BR30" s="10">
        <v>1</v>
      </c>
      <c r="BS30" s="11">
        <v>1</v>
      </c>
      <c r="BT30" s="11">
        <v>1</v>
      </c>
      <c r="BU30" s="11">
        <v>1</v>
      </c>
      <c r="BV30" s="15">
        <v>1</v>
      </c>
    </row>
    <row r="31" spans="1:74" x14ac:dyDescent="0.25">
      <c r="A31" s="27" t="s">
        <v>138</v>
      </c>
      <c r="B31" s="24" t="s">
        <v>254</v>
      </c>
      <c r="C31" s="1" t="s">
        <v>126</v>
      </c>
      <c r="D31" s="2" t="s">
        <v>5</v>
      </c>
      <c r="E31" s="3" t="s">
        <v>2</v>
      </c>
      <c r="F31" s="3"/>
      <c r="G31" s="3"/>
      <c r="H31" s="3"/>
      <c r="I31" s="15">
        <f t="shared" si="0"/>
        <v>0</v>
      </c>
      <c r="J31" s="10">
        <f t="shared" si="1"/>
        <v>0</v>
      </c>
      <c r="K31" s="11">
        <f t="shared" si="2"/>
        <v>0</v>
      </c>
      <c r="L31" s="11">
        <f t="shared" si="3"/>
        <v>0</v>
      </c>
      <c r="M31" s="11">
        <f t="shared" si="4"/>
        <v>0</v>
      </c>
      <c r="N31" s="15">
        <f t="shared" si="5"/>
        <v>0</v>
      </c>
      <c r="O31" s="10">
        <f t="shared" si="6"/>
        <v>0</v>
      </c>
      <c r="P31" s="11">
        <f t="shared" si="7"/>
        <v>0</v>
      </c>
      <c r="Q31" s="11">
        <f t="shared" si="8"/>
        <v>0</v>
      </c>
      <c r="R31" s="11">
        <f t="shared" si="9"/>
        <v>0</v>
      </c>
      <c r="S31" s="15">
        <f t="shared" si="10"/>
        <v>0</v>
      </c>
      <c r="T31" s="10">
        <f t="shared" si="11"/>
        <v>0</v>
      </c>
      <c r="U31" s="11">
        <f t="shared" si="12"/>
        <v>0</v>
      </c>
      <c r="V31" s="11">
        <f t="shared" si="13"/>
        <v>0</v>
      </c>
      <c r="W31" s="11">
        <f t="shared" si="14"/>
        <v>0</v>
      </c>
      <c r="X31" s="15">
        <f t="shared" si="15"/>
        <v>0</v>
      </c>
      <c r="Y31" s="11">
        <f t="shared" si="16"/>
        <v>0.05</v>
      </c>
      <c r="Z31" s="11">
        <f t="shared" si="17"/>
        <v>0.1</v>
      </c>
      <c r="AA31" s="11">
        <f t="shared" si="18"/>
        <v>0.15000000000000002</v>
      </c>
      <c r="AB31" s="11">
        <f t="shared" si="19"/>
        <v>0.2</v>
      </c>
      <c r="AC31" s="18">
        <f t="shared" si="20"/>
        <v>0.25</v>
      </c>
      <c r="AD31" s="10">
        <f t="shared" si="21"/>
        <v>0.3</v>
      </c>
      <c r="AE31" s="11">
        <f t="shared" si="22"/>
        <v>0.35</v>
      </c>
      <c r="AF31" s="11">
        <f t="shared" si="23"/>
        <v>0.39999999999999997</v>
      </c>
      <c r="AG31" s="11">
        <f t="shared" si="24"/>
        <v>0.44999999999999996</v>
      </c>
      <c r="AH31" s="18">
        <f t="shared" si="25"/>
        <v>0.49999999999999994</v>
      </c>
      <c r="AI31" s="10">
        <f t="shared" si="26"/>
        <v>0.54999999999999993</v>
      </c>
      <c r="AJ31" s="11">
        <f t="shared" si="27"/>
        <v>0.6</v>
      </c>
      <c r="AK31" s="11">
        <f t="shared" si="28"/>
        <v>0.65</v>
      </c>
      <c r="AL31" s="11">
        <f t="shared" si="29"/>
        <v>0.70000000000000007</v>
      </c>
      <c r="AM31" s="18">
        <f t="shared" si="30"/>
        <v>0.75000000000000011</v>
      </c>
      <c r="AN31" s="10">
        <f t="shared" si="31"/>
        <v>0.80000000000000016</v>
      </c>
      <c r="AO31" s="11">
        <f t="shared" si="32"/>
        <v>0.8500000000000002</v>
      </c>
      <c r="AP31" s="11">
        <f t="shared" si="33"/>
        <v>0.90000000000000024</v>
      </c>
      <c r="AQ31" s="11">
        <f t="shared" si="34"/>
        <v>0.95000000000000029</v>
      </c>
      <c r="AR31" s="15">
        <v>1</v>
      </c>
      <c r="AS31" s="10">
        <v>1</v>
      </c>
      <c r="AT31" s="11">
        <v>1</v>
      </c>
      <c r="AU31" s="11">
        <v>1</v>
      </c>
      <c r="AV31" s="11">
        <v>1</v>
      </c>
      <c r="AW31" s="18">
        <v>1</v>
      </c>
      <c r="AX31" s="10">
        <v>1</v>
      </c>
      <c r="AY31" s="11">
        <v>1</v>
      </c>
      <c r="AZ31" s="11">
        <v>1</v>
      </c>
      <c r="BA31" s="11">
        <v>1</v>
      </c>
      <c r="BB31" s="15">
        <v>1</v>
      </c>
      <c r="BC31" s="10">
        <v>1</v>
      </c>
      <c r="BD31" s="11">
        <v>1</v>
      </c>
      <c r="BE31" s="11">
        <v>1</v>
      </c>
      <c r="BF31" s="11">
        <v>1</v>
      </c>
      <c r="BG31" s="18">
        <v>1</v>
      </c>
      <c r="BH31" s="10">
        <v>1</v>
      </c>
      <c r="BI31" s="11">
        <v>1</v>
      </c>
      <c r="BJ31" s="11">
        <v>1</v>
      </c>
      <c r="BK31" s="11">
        <v>1</v>
      </c>
      <c r="BL31" s="15">
        <v>1</v>
      </c>
      <c r="BM31" s="10">
        <v>1</v>
      </c>
      <c r="BN31" s="11">
        <v>1</v>
      </c>
      <c r="BO31" s="11">
        <v>1</v>
      </c>
      <c r="BP31" s="11">
        <v>1</v>
      </c>
      <c r="BQ31" s="18">
        <v>1</v>
      </c>
      <c r="BR31" s="10">
        <v>1</v>
      </c>
      <c r="BS31" s="11">
        <v>1</v>
      </c>
      <c r="BT31" s="11">
        <v>1</v>
      </c>
      <c r="BU31" s="11">
        <v>1</v>
      </c>
      <c r="BV31" s="15">
        <v>1</v>
      </c>
    </row>
    <row r="32" spans="1:74" x14ac:dyDescent="0.25">
      <c r="A32" s="27" t="s">
        <v>138</v>
      </c>
      <c r="B32" s="24" t="s">
        <v>254</v>
      </c>
      <c r="C32" s="1" t="s">
        <v>126</v>
      </c>
      <c r="D32" s="2" t="s">
        <v>5</v>
      </c>
      <c r="E32" s="3" t="s">
        <v>3</v>
      </c>
      <c r="F32" s="3"/>
      <c r="G32" s="3"/>
      <c r="H32" s="3"/>
      <c r="I32" s="15">
        <f t="shared" si="0"/>
        <v>0</v>
      </c>
      <c r="J32" s="10">
        <f t="shared" si="1"/>
        <v>0</v>
      </c>
      <c r="K32" s="11">
        <f t="shared" si="2"/>
        <v>0</v>
      </c>
      <c r="L32" s="11">
        <f t="shared" si="3"/>
        <v>0</v>
      </c>
      <c r="M32" s="11">
        <f t="shared" si="4"/>
        <v>0</v>
      </c>
      <c r="N32" s="15">
        <f t="shared" si="5"/>
        <v>0</v>
      </c>
      <c r="O32" s="10">
        <f t="shared" si="6"/>
        <v>0</v>
      </c>
      <c r="P32" s="11">
        <f t="shared" si="7"/>
        <v>0</v>
      </c>
      <c r="Q32" s="11">
        <f t="shared" si="8"/>
        <v>0</v>
      </c>
      <c r="R32" s="11">
        <f t="shared" si="9"/>
        <v>0</v>
      </c>
      <c r="S32" s="15">
        <f t="shared" si="10"/>
        <v>0</v>
      </c>
      <c r="T32" s="10">
        <f t="shared" si="11"/>
        <v>0</v>
      </c>
      <c r="U32" s="11">
        <f t="shared" si="12"/>
        <v>0</v>
      </c>
      <c r="V32" s="11">
        <f t="shared" si="13"/>
        <v>0</v>
      </c>
      <c r="W32" s="11">
        <f t="shared" si="14"/>
        <v>0</v>
      </c>
      <c r="X32" s="15">
        <f t="shared" si="15"/>
        <v>0</v>
      </c>
      <c r="Y32" s="11">
        <f t="shared" si="16"/>
        <v>0.05</v>
      </c>
      <c r="Z32" s="11">
        <f t="shared" si="17"/>
        <v>0.1</v>
      </c>
      <c r="AA32" s="11">
        <f t="shared" si="18"/>
        <v>0.15000000000000002</v>
      </c>
      <c r="AB32" s="11">
        <f t="shared" si="19"/>
        <v>0.2</v>
      </c>
      <c r="AC32" s="18">
        <f t="shared" si="20"/>
        <v>0.25</v>
      </c>
      <c r="AD32" s="10">
        <f t="shared" si="21"/>
        <v>0.3</v>
      </c>
      <c r="AE32" s="11">
        <f t="shared" si="22"/>
        <v>0.35</v>
      </c>
      <c r="AF32" s="11">
        <f t="shared" si="23"/>
        <v>0.39999999999999997</v>
      </c>
      <c r="AG32" s="11">
        <f t="shared" si="24"/>
        <v>0.44999999999999996</v>
      </c>
      <c r="AH32" s="18">
        <f t="shared" si="25"/>
        <v>0.49999999999999994</v>
      </c>
      <c r="AI32" s="10">
        <f t="shared" si="26"/>
        <v>0.54999999999999993</v>
      </c>
      <c r="AJ32" s="11">
        <f t="shared" si="27"/>
        <v>0.6</v>
      </c>
      <c r="AK32" s="11">
        <f t="shared" si="28"/>
        <v>0.65</v>
      </c>
      <c r="AL32" s="11">
        <f t="shared" si="29"/>
        <v>0.70000000000000007</v>
      </c>
      <c r="AM32" s="18">
        <f t="shared" si="30"/>
        <v>0.75000000000000011</v>
      </c>
      <c r="AN32" s="10">
        <f t="shared" si="31"/>
        <v>0.80000000000000016</v>
      </c>
      <c r="AO32" s="11">
        <f t="shared" si="32"/>
        <v>0.8500000000000002</v>
      </c>
      <c r="AP32" s="11">
        <f t="shared" si="33"/>
        <v>0.90000000000000024</v>
      </c>
      <c r="AQ32" s="11">
        <f t="shared" si="34"/>
        <v>0.95000000000000029</v>
      </c>
      <c r="AR32" s="15">
        <v>1</v>
      </c>
      <c r="AS32" s="10">
        <v>1</v>
      </c>
      <c r="AT32" s="11">
        <v>1</v>
      </c>
      <c r="AU32" s="11">
        <v>1</v>
      </c>
      <c r="AV32" s="11">
        <v>1</v>
      </c>
      <c r="AW32" s="18">
        <v>1</v>
      </c>
      <c r="AX32" s="10">
        <v>1</v>
      </c>
      <c r="AY32" s="11">
        <v>1</v>
      </c>
      <c r="AZ32" s="11">
        <v>1</v>
      </c>
      <c r="BA32" s="11">
        <v>1</v>
      </c>
      <c r="BB32" s="15">
        <v>1</v>
      </c>
      <c r="BC32" s="10">
        <v>1</v>
      </c>
      <c r="BD32" s="11">
        <v>1</v>
      </c>
      <c r="BE32" s="11">
        <v>1</v>
      </c>
      <c r="BF32" s="11">
        <v>1</v>
      </c>
      <c r="BG32" s="18">
        <v>1</v>
      </c>
      <c r="BH32" s="10">
        <v>1</v>
      </c>
      <c r="BI32" s="11">
        <v>1</v>
      </c>
      <c r="BJ32" s="11">
        <v>1</v>
      </c>
      <c r="BK32" s="11">
        <v>1</v>
      </c>
      <c r="BL32" s="15">
        <v>1</v>
      </c>
      <c r="BM32" s="10">
        <v>1</v>
      </c>
      <c r="BN32" s="11">
        <v>1</v>
      </c>
      <c r="BO32" s="11">
        <v>1</v>
      </c>
      <c r="BP32" s="11">
        <v>1</v>
      </c>
      <c r="BQ32" s="18">
        <v>1</v>
      </c>
      <c r="BR32" s="10">
        <v>1</v>
      </c>
      <c r="BS32" s="11">
        <v>1</v>
      </c>
      <c r="BT32" s="11">
        <v>1</v>
      </c>
      <c r="BU32" s="11">
        <v>1</v>
      </c>
      <c r="BV32" s="15">
        <v>1</v>
      </c>
    </row>
    <row r="33" spans="1:74" x14ac:dyDescent="0.25">
      <c r="A33" s="27" t="s">
        <v>138</v>
      </c>
      <c r="B33" s="24" t="s">
        <v>254</v>
      </c>
      <c r="C33" s="1" t="s">
        <v>126</v>
      </c>
      <c r="D33" s="2" t="s">
        <v>5</v>
      </c>
      <c r="E33" s="3" t="s">
        <v>4</v>
      </c>
      <c r="F33" s="3"/>
      <c r="G33" s="3"/>
      <c r="H33" s="3"/>
      <c r="I33" s="15">
        <f t="shared" si="0"/>
        <v>0</v>
      </c>
      <c r="J33" s="10">
        <f t="shared" si="1"/>
        <v>0</v>
      </c>
      <c r="K33" s="11">
        <f t="shared" si="2"/>
        <v>0</v>
      </c>
      <c r="L33" s="11">
        <f t="shared" si="3"/>
        <v>0</v>
      </c>
      <c r="M33" s="11">
        <f t="shared" si="4"/>
        <v>0</v>
      </c>
      <c r="N33" s="15">
        <f t="shared" si="5"/>
        <v>0</v>
      </c>
      <c r="O33" s="10">
        <f t="shared" si="6"/>
        <v>0</v>
      </c>
      <c r="P33" s="11">
        <f t="shared" si="7"/>
        <v>0</v>
      </c>
      <c r="Q33" s="11">
        <f t="shared" si="8"/>
        <v>0</v>
      </c>
      <c r="R33" s="11">
        <f t="shared" si="9"/>
        <v>0</v>
      </c>
      <c r="S33" s="15">
        <f t="shared" si="10"/>
        <v>0</v>
      </c>
      <c r="T33" s="10">
        <f t="shared" si="11"/>
        <v>0</v>
      </c>
      <c r="U33" s="11">
        <f t="shared" si="12"/>
        <v>0</v>
      </c>
      <c r="V33" s="11">
        <f t="shared" si="13"/>
        <v>0</v>
      </c>
      <c r="W33" s="11">
        <f t="shared" si="14"/>
        <v>0</v>
      </c>
      <c r="X33" s="15">
        <f t="shared" si="15"/>
        <v>0</v>
      </c>
      <c r="Y33" s="11">
        <f t="shared" si="16"/>
        <v>0.05</v>
      </c>
      <c r="Z33" s="11">
        <f t="shared" si="17"/>
        <v>0.1</v>
      </c>
      <c r="AA33" s="11">
        <f t="shared" si="18"/>
        <v>0.15000000000000002</v>
      </c>
      <c r="AB33" s="11">
        <f t="shared" si="19"/>
        <v>0.2</v>
      </c>
      <c r="AC33" s="18">
        <f t="shared" si="20"/>
        <v>0.25</v>
      </c>
      <c r="AD33" s="10">
        <f t="shared" si="21"/>
        <v>0.3</v>
      </c>
      <c r="AE33" s="11">
        <f t="shared" si="22"/>
        <v>0.35</v>
      </c>
      <c r="AF33" s="11">
        <f t="shared" si="23"/>
        <v>0.39999999999999997</v>
      </c>
      <c r="AG33" s="11">
        <f t="shared" si="24"/>
        <v>0.44999999999999996</v>
      </c>
      <c r="AH33" s="18">
        <f t="shared" si="25"/>
        <v>0.49999999999999994</v>
      </c>
      <c r="AI33" s="10">
        <f t="shared" si="26"/>
        <v>0.54999999999999993</v>
      </c>
      <c r="AJ33" s="11">
        <f t="shared" si="27"/>
        <v>0.6</v>
      </c>
      <c r="AK33" s="11">
        <f t="shared" si="28"/>
        <v>0.65</v>
      </c>
      <c r="AL33" s="11">
        <f t="shared" si="29"/>
        <v>0.70000000000000007</v>
      </c>
      <c r="AM33" s="18">
        <f t="shared" si="30"/>
        <v>0.75000000000000011</v>
      </c>
      <c r="AN33" s="10">
        <f t="shared" si="31"/>
        <v>0.80000000000000016</v>
      </c>
      <c r="AO33" s="11">
        <f t="shared" si="32"/>
        <v>0.8500000000000002</v>
      </c>
      <c r="AP33" s="11">
        <f t="shared" si="33"/>
        <v>0.90000000000000024</v>
      </c>
      <c r="AQ33" s="11">
        <f t="shared" si="34"/>
        <v>0.95000000000000029</v>
      </c>
      <c r="AR33" s="15">
        <v>1</v>
      </c>
      <c r="AS33" s="10">
        <v>1</v>
      </c>
      <c r="AT33" s="11">
        <v>1</v>
      </c>
      <c r="AU33" s="11">
        <v>1</v>
      </c>
      <c r="AV33" s="11">
        <v>1</v>
      </c>
      <c r="AW33" s="18">
        <v>1</v>
      </c>
      <c r="AX33" s="10">
        <v>1</v>
      </c>
      <c r="AY33" s="11">
        <v>1</v>
      </c>
      <c r="AZ33" s="11">
        <v>1</v>
      </c>
      <c r="BA33" s="11">
        <v>1</v>
      </c>
      <c r="BB33" s="15">
        <v>1</v>
      </c>
      <c r="BC33" s="10">
        <v>1</v>
      </c>
      <c r="BD33" s="11">
        <v>1</v>
      </c>
      <c r="BE33" s="11">
        <v>1</v>
      </c>
      <c r="BF33" s="11">
        <v>1</v>
      </c>
      <c r="BG33" s="18">
        <v>1</v>
      </c>
      <c r="BH33" s="10">
        <v>1</v>
      </c>
      <c r="BI33" s="11">
        <v>1</v>
      </c>
      <c r="BJ33" s="11">
        <v>1</v>
      </c>
      <c r="BK33" s="11">
        <v>1</v>
      </c>
      <c r="BL33" s="15">
        <v>1</v>
      </c>
      <c r="BM33" s="10">
        <v>1</v>
      </c>
      <c r="BN33" s="11">
        <v>1</v>
      </c>
      <c r="BO33" s="11">
        <v>1</v>
      </c>
      <c r="BP33" s="11">
        <v>1</v>
      </c>
      <c r="BQ33" s="18">
        <v>1</v>
      </c>
      <c r="BR33" s="10">
        <v>1</v>
      </c>
      <c r="BS33" s="11">
        <v>1</v>
      </c>
      <c r="BT33" s="11">
        <v>1</v>
      </c>
      <c r="BU33" s="11">
        <v>1</v>
      </c>
      <c r="BV33" s="15">
        <v>1</v>
      </c>
    </row>
    <row r="34" spans="1:74" x14ac:dyDescent="0.25">
      <c r="A34" s="27" t="s">
        <v>138</v>
      </c>
      <c r="B34" s="23" t="s">
        <v>91</v>
      </c>
      <c r="C34" s="1" t="s">
        <v>125</v>
      </c>
      <c r="D34" s="2" t="s">
        <v>0</v>
      </c>
      <c r="E34" s="3" t="s">
        <v>1</v>
      </c>
      <c r="F34" s="3">
        <v>0.40328995530579526</v>
      </c>
      <c r="G34" s="3">
        <v>0.75245703548125809</v>
      </c>
      <c r="H34" s="57">
        <v>1</v>
      </c>
      <c r="I34" s="15">
        <f t="shared" si="0"/>
        <v>0.40328995530579526</v>
      </c>
      <c r="J34" s="10">
        <f t="shared" si="1"/>
        <v>0.42656776065082613</v>
      </c>
      <c r="K34" s="11">
        <f t="shared" si="2"/>
        <v>0.44984556599585701</v>
      </c>
      <c r="L34" s="11">
        <f t="shared" si="3"/>
        <v>0.47312337134088789</v>
      </c>
      <c r="M34" s="11">
        <f t="shared" si="4"/>
        <v>0.49640117668591877</v>
      </c>
      <c r="N34" s="15">
        <f t="shared" si="5"/>
        <v>0.51967898203094964</v>
      </c>
      <c r="O34" s="10">
        <f t="shared" si="6"/>
        <v>0.54295678737598052</v>
      </c>
      <c r="P34" s="11">
        <f t="shared" si="7"/>
        <v>0.5662345927210114</v>
      </c>
      <c r="Q34" s="11">
        <f t="shared" si="8"/>
        <v>0.58951239806604228</v>
      </c>
      <c r="R34" s="11">
        <f t="shared" si="9"/>
        <v>0.61279020341107315</v>
      </c>
      <c r="S34" s="15">
        <f t="shared" si="10"/>
        <v>0.63606800875610403</v>
      </c>
      <c r="T34" s="10">
        <f t="shared" si="11"/>
        <v>0.65934581410113491</v>
      </c>
      <c r="U34" s="11">
        <f t="shared" si="12"/>
        <v>0.68262361944616579</v>
      </c>
      <c r="V34" s="11">
        <f t="shared" si="13"/>
        <v>0.70590142479119666</v>
      </c>
      <c r="W34" s="11">
        <f t="shared" si="14"/>
        <v>0.72917923013622754</v>
      </c>
      <c r="X34" s="15">
        <f t="shared" si="15"/>
        <v>0.75245703548125809</v>
      </c>
      <c r="Y34" s="11">
        <f t="shared" si="16"/>
        <v>0.76483418370719514</v>
      </c>
      <c r="Z34" s="11">
        <f t="shared" si="17"/>
        <v>0.77721133193313219</v>
      </c>
      <c r="AA34" s="11">
        <f t="shared" si="18"/>
        <v>0.78958848015906924</v>
      </c>
      <c r="AB34" s="11">
        <f t="shared" si="19"/>
        <v>0.80196562838500629</v>
      </c>
      <c r="AC34" s="18">
        <f t="shared" si="20"/>
        <v>0.81434277661094334</v>
      </c>
      <c r="AD34" s="10">
        <f t="shared" si="21"/>
        <v>0.82671992483688039</v>
      </c>
      <c r="AE34" s="11">
        <f t="shared" si="22"/>
        <v>0.83909707306281744</v>
      </c>
      <c r="AF34" s="11">
        <f t="shared" si="23"/>
        <v>0.8514742212887545</v>
      </c>
      <c r="AG34" s="11">
        <f t="shared" si="24"/>
        <v>0.86385136951469155</v>
      </c>
      <c r="AH34" s="18">
        <f t="shared" si="25"/>
        <v>0.8762285177406286</v>
      </c>
      <c r="AI34" s="10">
        <f t="shared" si="26"/>
        <v>0.88860566596656565</v>
      </c>
      <c r="AJ34" s="11">
        <f t="shared" si="27"/>
        <v>0.9009828141925027</v>
      </c>
      <c r="AK34" s="11">
        <f t="shared" si="28"/>
        <v>0.91335996241843975</v>
      </c>
      <c r="AL34" s="11">
        <f t="shared" si="29"/>
        <v>0.9257371106443768</v>
      </c>
      <c r="AM34" s="18">
        <f t="shared" si="30"/>
        <v>0.93811425887031386</v>
      </c>
      <c r="AN34" s="10">
        <f t="shared" si="31"/>
        <v>0.95049140709625091</v>
      </c>
      <c r="AO34" s="11">
        <f t="shared" si="32"/>
        <v>0.96286855532218796</v>
      </c>
      <c r="AP34" s="11">
        <f t="shared" si="33"/>
        <v>0.97524570354812501</v>
      </c>
      <c r="AQ34" s="11">
        <f t="shared" si="34"/>
        <v>0.98762285177406206</v>
      </c>
      <c r="AR34" s="15">
        <v>1</v>
      </c>
      <c r="AS34" s="10">
        <v>1</v>
      </c>
      <c r="AT34" s="11">
        <v>1</v>
      </c>
      <c r="AU34" s="11">
        <v>1</v>
      </c>
      <c r="AV34" s="11">
        <v>1</v>
      </c>
      <c r="AW34" s="18">
        <v>1</v>
      </c>
      <c r="AX34" s="10">
        <v>1</v>
      </c>
      <c r="AY34" s="11">
        <v>1</v>
      </c>
      <c r="AZ34" s="11">
        <v>1</v>
      </c>
      <c r="BA34" s="11">
        <v>1</v>
      </c>
      <c r="BB34" s="15">
        <v>1</v>
      </c>
      <c r="BC34" s="10">
        <v>1</v>
      </c>
      <c r="BD34" s="11">
        <v>1</v>
      </c>
      <c r="BE34" s="11">
        <v>1</v>
      </c>
      <c r="BF34" s="11">
        <v>1</v>
      </c>
      <c r="BG34" s="18">
        <v>1</v>
      </c>
      <c r="BH34" s="10">
        <v>1</v>
      </c>
      <c r="BI34" s="11">
        <v>1</v>
      </c>
      <c r="BJ34" s="11">
        <v>1</v>
      </c>
      <c r="BK34" s="11">
        <v>1</v>
      </c>
      <c r="BL34" s="15">
        <v>1</v>
      </c>
      <c r="BM34" s="10">
        <v>1</v>
      </c>
      <c r="BN34" s="11">
        <v>1</v>
      </c>
      <c r="BO34" s="11">
        <v>1</v>
      </c>
      <c r="BP34" s="11">
        <v>1</v>
      </c>
      <c r="BQ34" s="18">
        <v>1</v>
      </c>
      <c r="BR34" s="10">
        <v>1</v>
      </c>
      <c r="BS34" s="11">
        <v>1</v>
      </c>
      <c r="BT34" s="11">
        <v>1</v>
      </c>
      <c r="BU34" s="11">
        <v>1</v>
      </c>
      <c r="BV34" s="15">
        <v>1</v>
      </c>
    </row>
    <row r="35" spans="1:74" x14ac:dyDescent="0.25">
      <c r="A35" s="27" t="s">
        <v>138</v>
      </c>
      <c r="B35" s="23" t="s">
        <v>91</v>
      </c>
      <c r="C35" s="1" t="s">
        <v>125</v>
      </c>
      <c r="D35" s="2" t="s">
        <v>0</v>
      </c>
      <c r="E35" s="3" t="s">
        <v>2</v>
      </c>
      <c r="F35" s="3">
        <f>F34</f>
        <v>0.40328995530579526</v>
      </c>
      <c r="G35" s="3">
        <f>G34</f>
        <v>0.75245703548125809</v>
      </c>
      <c r="H35" s="3">
        <f>H34</f>
        <v>1</v>
      </c>
      <c r="I35" s="15">
        <f t="shared" si="0"/>
        <v>0.40328995530579526</v>
      </c>
      <c r="J35" s="10">
        <f t="shared" si="1"/>
        <v>0.42656776065082613</v>
      </c>
      <c r="K35" s="11">
        <f t="shared" si="2"/>
        <v>0.44984556599585701</v>
      </c>
      <c r="L35" s="11">
        <f t="shared" si="3"/>
        <v>0.47312337134088789</v>
      </c>
      <c r="M35" s="11">
        <f t="shared" si="4"/>
        <v>0.49640117668591877</v>
      </c>
      <c r="N35" s="15">
        <f t="shared" si="5"/>
        <v>0.51967898203094964</v>
      </c>
      <c r="O35" s="10">
        <f t="shared" si="6"/>
        <v>0.54295678737598052</v>
      </c>
      <c r="P35" s="11">
        <f t="shared" si="7"/>
        <v>0.5662345927210114</v>
      </c>
      <c r="Q35" s="11">
        <f t="shared" si="8"/>
        <v>0.58951239806604228</v>
      </c>
      <c r="R35" s="11">
        <f t="shared" si="9"/>
        <v>0.61279020341107315</v>
      </c>
      <c r="S35" s="15">
        <f t="shared" si="10"/>
        <v>0.63606800875610403</v>
      </c>
      <c r="T35" s="10">
        <f t="shared" si="11"/>
        <v>0.65934581410113491</v>
      </c>
      <c r="U35" s="11">
        <f t="shared" si="12"/>
        <v>0.68262361944616579</v>
      </c>
      <c r="V35" s="11">
        <f t="shared" si="13"/>
        <v>0.70590142479119666</v>
      </c>
      <c r="W35" s="11">
        <f t="shared" si="14"/>
        <v>0.72917923013622754</v>
      </c>
      <c r="X35" s="15">
        <f t="shared" si="15"/>
        <v>0.75245703548125809</v>
      </c>
      <c r="Y35" s="11">
        <f t="shared" si="16"/>
        <v>0.76483418370719514</v>
      </c>
      <c r="Z35" s="11">
        <f t="shared" si="17"/>
        <v>0.77721133193313219</v>
      </c>
      <c r="AA35" s="11">
        <f t="shared" si="18"/>
        <v>0.78958848015906924</v>
      </c>
      <c r="AB35" s="11">
        <f t="shared" si="19"/>
        <v>0.80196562838500629</v>
      </c>
      <c r="AC35" s="18">
        <f t="shared" si="20"/>
        <v>0.81434277661094334</v>
      </c>
      <c r="AD35" s="10">
        <f t="shared" si="21"/>
        <v>0.82671992483688039</v>
      </c>
      <c r="AE35" s="11">
        <f t="shared" si="22"/>
        <v>0.83909707306281744</v>
      </c>
      <c r="AF35" s="11">
        <f t="shared" si="23"/>
        <v>0.8514742212887545</v>
      </c>
      <c r="AG35" s="11">
        <f t="shared" si="24"/>
        <v>0.86385136951469155</v>
      </c>
      <c r="AH35" s="18">
        <f t="shared" si="25"/>
        <v>0.8762285177406286</v>
      </c>
      <c r="AI35" s="10">
        <f t="shared" si="26"/>
        <v>0.88860566596656565</v>
      </c>
      <c r="AJ35" s="11">
        <f t="shared" si="27"/>
        <v>0.9009828141925027</v>
      </c>
      <c r="AK35" s="11">
        <f t="shared" si="28"/>
        <v>0.91335996241843975</v>
      </c>
      <c r="AL35" s="11">
        <f t="shared" si="29"/>
        <v>0.9257371106443768</v>
      </c>
      <c r="AM35" s="18">
        <f t="shared" si="30"/>
        <v>0.93811425887031386</v>
      </c>
      <c r="AN35" s="10">
        <f t="shared" si="31"/>
        <v>0.95049140709625091</v>
      </c>
      <c r="AO35" s="11">
        <f t="shared" si="32"/>
        <v>0.96286855532218796</v>
      </c>
      <c r="AP35" s="11">
        <f t="shared" si="33"/>
        <v>0.97524570354812501</v>
      </c>
      <c r="AQ35" s="11">
        <f t="shared" si="34"/>
        <v>0.98762285177406206</v>
      </c>
      <c r="AR35" s="15">
        <v>1</v>
      </c>
      <c r="AS35" s="10">
        <v>1</v>
      </c>
      <c r="AT35" s="11">
        <v>1</v>
      </c>
      <c r="AU35" s="11">
        <v>1</v>
      </c>
      <c r="AV35" s="11">
        <v>1</v>
      </c>
      <c r="AW35" s="18">
        <v>1</v>
      </c>
      <c r="AX35" s="10">
        <v>1</v>
      </c>
      <c r="AY35" s="11">
        <v>1</v>
      </c>
      <c r="AZ35" s="11">
        <v>1</v>
      </c>
      <c r="BA35" s="11">
        <v>1</v>
      </c>
      <c r="BB35" s="15">
        <v>1</v>
      </c>
      <c r="BC35" s="10">
        <v>1</v>
      </c>
      <c r="BD35" s="11">
        <v>1</v>
      </c>
      <c r="BE35" s="11">
        <v>1</v>
      </c>
      <c r="BF35" s="11">
        <v>1</v>
      </c>
      <c r="BG35" s="18">
        <v>1</v>
      </c>
      <c r="BH35" s="10">
        <v>1</v>
      </c>
      <c r="BI35" s="11">
        <v>1</v>
      </c>
      <c r="BJ35" s="11">
        <v>1</v>
      </c>
      <c r="BK35" s="11">
        <v>1</v>
      </c>
      <c r="BL35" s="15">
        <v>1</v>
      </c>
      <c r="BM35" s="10">
        <v>1</v>
      </c>
      <c r="BN35" s="11">
        <v>1</v>
      </c>
      <c r="BO35" s="11">
        <v>1</v>
      </c>
      <c r="BP35" s="11">
        <v>1</v>
      </c>
      <c r="BQ35" s="18">
        <v>1</v>
      </c>
      <c r="BR35" s="10">
        <v>1</v>
      </c>
      <c r="BS35" s="11">
        <v>1</v>
      </c>
      <c r="BT35" s="11">
        <v>1</v>
      </c>
      <c r="BU35" s="11">
        <v>1</v>
      </c>
      <c r="BV35" s="15">
        <v>1</v>
      </c>
    </row>
    <row r="36" spans="1:74" x14ac:dyDescent="0.25">
      <c r="A36" s="27" t="s">
        <v>138</v>
      </c>
      <c r="B36" s="23" t="s">
        <v>91</v>
      </c>
      <c r="C36" s="1" t="s">
        <v>125</v>
      </c>
      <c r="D36" s="2" t="s">
        <v>0</v>
      </c>
      <c r="E36" s="3" t="s">
        <v>3</v>
      </c>
      <c r="F36" s="3">
        <f t="shared" ref="F36:G49" si="36">F35</f>
        <v>0.40328995530579526</v>
      </c>
      <c r="G36" s="3">
        <f t="shared" si="36"/>
        <v>0.75245703548125809</v>
      </c>
      <c r="H36" s="3">
        <f t="shared" ref="H36:H49" si="37">H35</f>
        <v>1</v>
      </c>
      <c r="I36" s="15">
        <f t="shared" si="0"/>
        <v>0.40328995530579526</v>
      </c>
      <c r="J36" s="10">
        <f t="shared" si="1"/>
        <v>0.42656776065082613</v>
      </c>
      <c r="K36" s="11">
        <f t="shared" si="2"/>
        <v>0.44984556599585701</v>
      </c>
      <c r="L36" s="11">
        <f t="shared" si="3"/>
        <v>0.47312337134088789</v>
      </c>
      <c r="M36" s="11">
        <f t="shared" si="4"/>
        <v>0.49640117668591877</v>
      </c>
      <c r="N36" s="15">
        <f t="shared" si="5"/>
        <v>0.51967898203094964</v>
      </c>
      <c r="O36" s="10">
        <f t="shared" si="6"/>
        <v>0.54295678737598052</v>
      </c>
      <c r="P36" s="11">
        <f t="shared" si="7"/>
        <v>0.5662345927210114</v>
      </c>
      <c r="Q36" s="11">
        <f t="shared" si="8"/>
        <v>0.58951239806604228</v>
      </c>
      <c r="R36" s="11">
        <f t="shared" si="9"/>
        <v>0.61279020341107315</v>
      </c>
      <c r="S36" s="15">
        <f t="shared" si="10"/>
        <v>0.63606800875610403</v>
      </c>
      <c r="T36" s="10">
        <f t="shared" si="11"/>
        <v>0.65934581410113491</v>
      </c>
      <c r="U36" s="11">
        <f t="shared" si="12"/>
        <v>0.68262361944616579</v>
      </c>
      <c r="V36" s="11">
        <f t="shared" si="13"/>
        <v>0.70590142479119666</v>
      </c>
      <c r="W36" s="11">
        <f t="shared" si="14"/>
        <v>0.72917923013622754</v>
      </c>
      <c r="X36" s="15">
        <f t="shared" si="15"/>
        <v>0.75245703548125809</v>
      </c>
      <c r="Y36" s="11">
        <f t="shared" si="16"/>
        <v>0.76483418370719514</v>
      </c>
      <c r="Z36" s="11">
        <f t="shared" si="17"/>
        <v>0.77721133193313219</v>
      </c>
      <c r="AA36" s="11">
        <f t="shared" si="18"/>
        <v>0.78958848015906924</v>
      </c>
      <c r="AB36" s="11">
        <f t="shared" si="19"/>
        <v>0.80196562838500629</v>
      </c>
      <c r="AC36" s="18">
        <f t="shared" si="20"/>
        <v>0.81434277661094334</v>
      </c>
      <c r="AD36" s="10">
        <f t="shared" si="21"/>
        <v>0.82671992483688039</v>
      </c>
      <c r="AE36" s="11">
        <f t="shared" si="22"/>
        <v>0.83909707306281744</v>
      </c>
      <c r="AF36" s="11">
        <f t="shared" si="23"/>
        <v>0.8514742212887545</v>
      </c>
      <c r="AG36" s="11">
        <f t="shared" si="24"/>
        <v>0.86385136951469155</v>
      </c>
      <c r="AH36" s="18">
        <f t="shared" si="25"/>
        <v>0.8762285177406286</v>
      </c>
      <c r="AI36" s="10">
        <f t="shared" si="26"/>
        <v>0.88860566596656565</v>
      </c>
      <c r="AJ36" s="11">
        <f t="shared" si="27"/>
        <v>0.9009828141925027</v>
      </c>
      <c r="AK36" s="11">
        <f t="shared" si="28"/>
        <v>0.91335996241843975</v>
      </c>
      <c r="AL36" s="11">
        <f t="shared" si="29"/>
        <v>0.9257371106443768</v>
      </c>
      <c r="AM36" s="18">
        <f t="shared" si="30"/>
        <v>0.93811425887031386</v>
      </c>
      <c r="AN36" s="10">
        <f t="shared" si="31"/>
        <v>0.95049140709625091</v>
      </c>
      <c r="AO36" s="11">
        <f t="shared" si="32"/>
        <v>0.96286855532218796</v>
      </c>
      <c r="AP36" s="11">
        <f t="shared" si="33"/>
        <v>0.97524570354812501</v>
      </c>
      <c r="AQ36" s="11">
        <f t="shared" si="34"/>
        <v>0.98762285177406206</v>
      </c>
      <c r="AR36" s="15">
        <v>1</v>
      </c>
      <c r="AS36" s="10">
        <v>1</v>
      </c>
      <c r="AT36" s="11">
        <v>1</v>
      </c>
      <c r="AU36" s="11">
        <v>1</v>
      </c>
      <c r="AV36" s="11">
        <v>1</v>
      </c>
      <c r="AW36" s="18">
        <v>1</v>
      </c>
      <c r="AX36" s="10">
        <v>1</v>
      </c>
      <c r="AY36" s="11">
        <v>1</v>
      </c>
      <c r="AZ36" s="11">
        <v>1</v>
      </c>
      <c r="BA36" s="11">
        <v>1</v>
      </c>
      <c r="BB36" s="15">
        <v>1</v>
      </c>
      <c r="BC36" s="10">
        <v>1</v>
      </c>
      <c r="BD36" s="11">
        <v>1</v>
      </c>
      <c r="BE36" s="11">
        <v>1</v>
      </c>
      <c r="BF36" s="11">
        <v>1</v>
      </c>
      <c r="BG36" s="18">
        <v>1</v>
      </c>
      <c r="BH36" s="10">
        <v>1</v>
      </c>
      <c r="BI36" s="11">
        <v>1</v>
      </c>
      <c r="BJ36" s="11">
        <v>1</v>
      </c>
      <c r="BK36" s="11">
        <v>1</v>
      </c>
      <c r="BL36" s="15">
        <v>1</v>
      </c>
      <c r="BM36" s="10">
        <v>1</v>
      </c>
      <c r="BN36" s="11">
        <v>1</v>
      </c>
      <c r="BO36" s="11">
        <v>1</v>
      </c>
      <c r="BP36" s="11">
        <v>1</v>
      </c>
      <c r="BQ36" s="18">
        <v>1</v>
      </c>
      <c r="BR36" s="10">
        <v>1</v>
      </c>
      <c r="BS36" s="11">
        <v>1</v>
      </c>
      <c r="BT36" s="11">
        <v>1</v>
      </c>
      <c r="BU36" s="11">
        <v>1</v>
      </c>
      <c r="BV36" s="15">
        <v>1</v>
      </c>
    </row>
    <row r="37" spans="1:74" x14ac:dyDescent="0.25">
      <c r="A37" s="27" t="s">
        <v>138</v>
      </c>
      <c r="B37" s="23" t="s">
        <v>91</v>
      </c>
      <c r="C37" s="1" t="s">
        <v>125</v>
      </c>
      <c r="D37" s="2" t="s">
        <v>0</v>
      </c>
      <c r="E37" s="3" t="s">
        <v>4</v>
      </c>
      <c r="F37" s="3">
        <f t="shared" si="36"/>
        <v>0.40328995530579526</v>
      </c>
      <c r="G37" s="3">
        <f t="shared" si="36"/>
        <v>0.75245703548125809</v>
      </c>
      <c r="H37" s="3">
        <f t="shared" si="37"/>
        <v>1</v>
      </c>
      <c r="I37" s="15">
        <f t="shared" si="0"/>
        <v>0.40328995530579526</v>
      </c>
      <c r="J37" s="10">
        <f t="shared" si="1"/>
        <v>0.42656776065082613</v>
      </c>
      <c r="K37" s="11">
        <f t="shared" si="2"/>
        <v>0.44984556599585701</v>
      </c>
      <c r="L37" s="11">
        <f t="shared" si="3"/>
        <v>0.47312337134088789</v>
      </c>
      <c r="M37" s="11">
        <f t="shared" si="4"/>
        <v>0.49640117668591877</v>
      </c>
      <c r="N37" s="15">
        <f t="shared" si="5"/>
        <v>0.51967898203094964</v>
      </c>
      <c r="O37" s="10">
        <f t="shared" si="6"/>
        <v>0.54295678737598052</v>
      </c>
      <c r="P37" s="11">
        <f t="shared" si="7"/>
        <v>0.5662345927210114</v>
      </c>
      <c r="Q37" s="11">
        <f t="shared" si="8"/>
        <v>0.58951239806604228</v>
      </c>
      <c r="R37" s="11">
        <f t="shared" si="9"/>
        <v>0.61279020341107315</v>
      </c>
      <c r="S37" s="15">
        <f t="shared" si="10"/>
        <v>0.63606800875610403</v>
      </c>
      <c r="T37" s="10">
        <f t="shared" si="11"/>
        <v>0.65934581410113491</v>
      </c>
      <c r="U37" s="11">
        <f t="shared" si="12"/>
        <v>0.68262361944616579</v>
      </c>
      <c r="V37" s="11">
        <f t="shared" si="13"/>
        <v>0.70590142479119666</v>
      </c>
      <c r="W37" s="11">
        <f t="shared" si="14"/>
        <v>0.72917923013622754</v>
      </c>
      <c r="X37" s="15">
        <f t="shared" si="15"/>
        <v>0.75245703548125809</v>
      </c>
      <c r="Y37" s="11">
        <f t="shared" si="16"/>
        <v>0.76483418370719514</v>
      </c>
      <c r="Z37" s="11">
        <f t="shared" si="17"/>
        <v>0.77721133193313219</v>
      </c>
      <c r="AA37" s="11">
        <f t="shared" si="18"/>
        <v>0.78958848015906924</v>
      </c>
      <c r="AB37" s="11">
        <f t="shared" si="19"/>
        <v>0.80196562838500629</v>
      </c>
      <c r="AC37" s="18">
        <f t="shared" si="20"/>
        <v>0.81434277661094334</v>
      </c>
      <c r="AD37" s="10">
        <f t="shared" si="21"/>
        <v>0.82671992483688039</v>
      </c>
      <c r="AE37" s="11">
        <f t="shared" si="22"/>
        <v>0.83909707306281744</v>
      </c>
      <c r="AF37" s="11">
        <f t="shared" si="23"/>
        <v>0.8514742212887545</v>
      </c>
      <c r="AG37" s="11">
        <f t="shared" si="24"/>
        <v>0.86385136951469155</v>
      </c>
      <c r="AH37" s="18">
        <f t="shared" si="25"/>
        <v>0.8762285177406286</v>
      </c>
      <c r="AI37" s="10">
        <f t="shared" si="26"/>
        <v>0.88860566596656565</v>
      </c>
      <c r="AJ37" s="11">
        <f t="shared" si="27"/>
        <v>0.9009828141925027</v>
      </c>
      <c r="AK37" s="11">
        <f t="shared" si="28"/>
        <v>0.91335996241843975</v>
      </c>
      <c r="AL37" s="11">
        <f t="shared" si="29"/>
        <v>0.9257371106443768</v>
      </c>
      <c r="AM37" s="18">
        <f t="shared" si="30"/>
        <v>0.93811425887031386</v>
      </c>
      <c r="AN37" s="10">
        <f t="shared" si="31"/>
        <v>0.95049140709625091</v>
      </c>
      <c r="AO37" s="11">
        <f t="shared" si="32"/>
        <v>0.96286855532218796</v>
      </c>
      <c r="AP37" s="11">
        <f t="shared" si="33"/>
        <v>0.97524570354812501</v>
      </c>
      <c r="AQ37" s="11">
        <f t="shared" si="34"/>
        <v>0.98762285177406206</v>
      </c>
      <c r="AR37" s="15">
        <v>1</v>
      </c>
      <c r="AS37" s="10">
        <v>1</v>
      </c>
      <c r="AT37" s="11">
        <v>1</v>
      </c>
      <c r="AU37" s="11">
        <v>1</v>
      </c>
      <c r="AV37" s="11">
        <v>1</v>
      </c>
      <c r="AW37" s="18">
        <v>1</v>
      </c>
      <c r="AX37" s="10">
        <v>1</v>
      </c>
      <c r="AY37" s="11">
        <v>1</v>
      </c>
      <c r="AZ37" s="11">
        <v>1</v>
      </c>
      <c r="BA37" s="11">
        <v>1</v>
      </c>
      <c r="BB37" s="15">
        <v>1</v>
      </c>
      <c r="BC37" s="10">
        <v>1</v>
      </c>
      <c r="BD37" s="11">
        <v>1</v>
      </c>
      <c r="BE37" s="11">
        <v>1</v>
      </c>
      <c r="BF37" s="11">
        <v>1</v>
      </c>
      <c r="BG37" s="18">
        <v>1</v>
      </c>
      <c r="BH37" s="10">
        <v>1</v>
      </c>
      <c r="BI37" s="11">
        <v>1</v>
      </c>
      <c r="BJ37" s="11">
        <v>1</v>
      </c>
      <c r="BK37" s="11">
        <v>1</v>
      </c>
      <c r="BL37" s="15">
        <v>1</v>
      </c>
      <c r="BM37" s="10">
        <v>1</v>
      </c>
      <c r="BN37" s="11">
        <v>1</v>
      </c>
      <c r="BO37" s="11">
        <v>1</v>
      </c>
      <c r="BP37" s="11">
        <v>1</v>
      </c>
      <c r="BQ37" s="18">
        <v>1</v>
      </c>
      <c r="BR37" s="10">
        <v>1</v>
      </c>
      <c r="BS37" s="11">
        <v>1</v>
      </c>
      <c r="BT37" s="11">
        <v>1</v>
      </c>
      <c r="BU37" s="11">
        <v>1</v>
      </c>
      <c r="BV37" s="15">
        <v>1</v>
      </c>
    </row>
    <row r="38" spans="1:74" x14ac:dyDescent="0.25">
      <c r="A38" s="27" t="s">
        <v>138</v>
      </c>
      <c r="B38" s="23" t="s">
        <v>91</v>
      </c>
      <c r="C38" s="1" t="s">
        <v>125</v>
      </c>
      <c r="D38" s="2" t="s">
        <v>5</v>
      </c>
      <c r="E38" s="3" t="s">
        <v>1</v>
      </c>
      <c r="F38" s="3">
        <f t="shared" si="36"/>
        <v>0.40328995530579526</v>
      </c>
      <c r="G38" s="3">
        <f t="shared" si="36"/>
        <v>0.75245703548125809</v>
      </c>
      <c r="H38" s="3">
        <f t="shared" si="37"/>
        <v>1</v>
      </c>
      <c r="I38" s="15">
        <f t="shared" si="0"/>
        <v>0.40328995530579526</v>
      </c>
      <c r="J38" s="10">
        <f t="shared" si="1"/>
        <v>0.42656776065082613</v>
      </c>
      <c r="K38" s="11">
        <f t="shared" si="2"/>
        <v>0.44984556599585701</v>
      </c>
      <c r="L38" s="11">
        <f t="shared" si="3"/>
        <v>0.47312337134088789</v>
      </c>
      <c r="M38" s="11">
        <f t="shared" si="4"/>
        <v>0.49640117668591877</v>
      </c>
      <c r="N38" s="15">
        <f t="shared" si="5"/>
        <v>0.51967898203094964</v>
      </c>
      <c r="O38" s="10">
        <f t="shared" si="6"/>
        <v>0.54295678737598052</v>
      </c>
      <c r="P38" s="11">
        <f t="shared" si="7"/>
        <v>0.5662345927210114</v>
      </c>
      <c r="Q38" s="11">
        <f t="shared" si="8"/>
        <v>0.58951239806604228</v>
      </c>
      <c r="R38" s="11">
        <f t="shared" si="9"/>
        <v>0.61279020341107315</v>
      </c>
      <c r="S38" s="15">
        <f t="shared" si="10"/>
        <v>0.63606800875610403</v>
      </c>
      <c r="T38" s="10">
        <f t="shared" si="11"/>
        <v>0.65934581410113491</v>
      </c>
      <c r="U38" s="11">
        <f t="shared" si="12"/>
        <v>0.68262361944616579</v>
      </c>
      <c r="V38" s="11">
        <f t="shared" si="13"/>
        <v>0.70590142479119666</v>
      </c>
      <c r="W38" s="11">
        <f t="shared" si="14"/>
        <v>0.72917923013622754</v>
      </c>
      <c r="X38" s="15">
        <f t="shared" si="15"/>
        <v>0.75245703548125809</v>
      </c>
      <c r="Y38" s="11">
        <f t="shared" si="16"/>
        <v>0.76483418370719514</v>
      </c>
      <c r="Z38" s="11">
        <f t="shared" si="17"/>
        <v>0.77721133193313219</v>
      </c>
      <c r="AA38" s="11">
        <f t="shared" si="18"/>
        <v>0.78958848015906924</v>
      </c>
      <c r="AB38" s="11">
        <f t="shared" si="19"/>
        <v>0.80196562838500629</v>
      </c>
      <c r="AC38" s="18">
        <f t="shared" si="20"/>
        <v>0.81434277661094334</v>
      </c>
      <c r="AD38" s="10">
        <f t="shared" si="21"/>
        <v>0.82671992483688039</v>
      </c>
      <c r="AE38" s="11">
        <f t="shared" si="22"/>
        <v>0.83909707306281744</v>
      </c>
      <c r="AF38" s="11">
        <f t="shared" si="23"/>
        <v>0.8514742212887545</v>
      </c>
      <c r="AG38" s="11">
        <f t="shared" si="24"/>
        <v>0.86385136951469155</v>
      </c>
      <c r="AH38" s="18">
        <f t="shared" si="25"/>
        <v>0.8762285177406286</v>
      </c>
      <c r="AI38" s="10">
        <f t="shared" si="26"/>
        <v>0.88860566596656565</v>
      </c>
      <c r="AJ38" s="11">
        <f t="shared" si="27"/>
        <v>0.9009828141925027</v>
      </c>
      <c r="AK38" s="11">
        <f t="shared" si="28"/>
        <v>0.91335996241843975</v>
      </c>
      <c r="AL38" s="11">
        <f t="shared" si="29"/>
        <v>0.9257371106443768</v>
      </c>
      <c r="AM38" s="18">
        <f t="shared" si="30"/>
        <v>0.93811425887031386</v>
      </c>
      <c r="AN38" s="10">
        <f t="shared" si="31"/>
        <v>0.95049140709625091</v>
      </c>
      <c r="AO38" s="11">
        <f t="shared" si="32"/>
        <v>0.96286855532218796</v>
      </c>
      <c r="AP38" s="11">
        <f t="shared" si="33"/>
        <v>0.97524570354812501</v>
      </c>
      <c r="AQ38" s="11">
        <f t="shared" si="34"/>
        <v>0.98762285177406206</v>
      </c>
      <c r="AR38" s="15">
        <v>1</v>
      </c>
      <c r="AS38" s="10">
        <v>1</v>
      </c>
      <c r="AT38" s="11">
        <v>1</v>
      </c>
      <c r="AU38" s="11">
        <v>1</v>
      </c>
      <c r="AV38" s="11">
        <v>1</v>
      </c>
      <c r="AW38" s="18">
        <v>1</v>
      </c>
      <c r="AX38" s="10">
        <v>1</v>
      </c>
      <c r="AY38" s="11">
        <v>1</v>
      </c>
      <c r="AZ38" s="11">
        <v>1</v>
      </c>
      <c r="BA38" s="11">
        <v>1</v>
      </c>
      <c r="BB38" s="15">
        <v>1</v>
      </c>
      <c r="BC38" s="10">
        <v>1</v>
      </c>
      <c r="BD38" s="11">
        <v>1</v>
      </c>
      <c r="BE38" s="11">
        <v>1</v>
      </c>
      <c r="BF38" s="11">
        <v>1</v>
      </c>
      <c r="BG38" s="18">
        <v>1</v>
      </c>
      <c r="BH38" s="10">
        <v>1</v>
      </c>
      <c r="BI38" s="11">
        <v>1</v>
      </c>
      <c r="BJ38" s="11">
        <v>1</v>
      </c>
      <c r="BK38" s="11">
        <v>1</v>
      </c>
      <c r="BL38" s="15">
        <v>1</v>
      </c>
      <c r="BM38" s="10">
        <v>1</v>
      </c>
      <c r="BN38" s="11">
        <v>1</v>
      </c>
      <c r="BO38" s="11">
        <v>1</v>
      </c>
      <c r="BP38" s="11">
        <v>1</v>
      </c>
      <c r="BQ38" s="18">
        <v>1</v>
      </c>
      <c r="BR38" s="10">
        <v>1</v>
      </c>
      <c r="BS38" s="11">
        <v>1</v>
      </c>
      <c r="BT38" s="11">
        <v>1</v>
      </c>
      <c r="BU38" s="11">
        <v>1</v>
      </c>
      <c r="BV38" s="15">
        <v>1</v>
      </c>
    </row>
    <row r="39" spans="1:74" x14ac:dyDescent="0.25">
      <c r="A39" s="27" t="s">
        <v>138</v>
      </c>
      <c r="B39" s="23" t="s">
        <v>91</v>
      </c>
      <c r="C39" s="1" t="s">
        <v>125</v>
      </c>
      <c r="D39" s="2" t="s">
        <v>5</v>
      </c>
      <c r="E39" s="3" t="s">
        <v>2</v>
      </c>
      <c r="F39" s="3">
        <f t="shared" si="36"/>
        <v>0.40328995530579526</v>
      </c>
      <c r="G39" s="3">
        <f t="shared" si="36"/>
        <v>0.75245703548125809</v>
      </c>
      <c r="H39" s="3">
        <f t="shared" si="37"/>
        <v>1</v>
      </c>
      <c r="I39" s="15">
        <f t="shared" si="0"/>
        <v>0.40328995530579526</v>
      </c>
      <c r="J39" s="10">
        <f t="shared" si="1"/>
        <v>0.42656776065082613</v>
      </c>
      <c r="K39" s="11">
        <f t="shared" si="2"/>
        <v>0.44984556599585701</v>
      </c>
      <c r="L39" s="11">
        <f t="shared" si="3"/>
        <v>0.47312337134088789</v>
      </c>
      <c r="M39" s="11">
        <f t="shared" si="4"/>
        <v>0.49640117668591877</v>
      </c>
      <c r="N39" s="15">
        <f t="shared" si="5"/>
        <v>0.51967898203094964</v>
      </c>
      <c r="O39" s="10">
        <f t="shared" si="6"/>
        <v>0.54295678737598052</v>
      </c>
      <c r="P39" s="11">
        <f t="shared" si="7"/>
        <v>0.5662345927210114</v>
      </c>
      <c r="Q39" s="11">
        <f t="shared" si="8"/>
        <v>0.58951239806604228</v>
      </c>
      <c r="R39" s="11">
        <f t="shared" si="9"/>
        <v>0.61279020341107315</v>
      </c>
      <c r="S39" s="15">
        <f t="shared" si="10"/>
        <v>0.63606800875610403</v>
      </c>
      <c r="T39" s="10">
        <f t="shared" si="11"/>
        <v>0.65934581410113491</v>
      </c>
      <c r="U39" s="11">
        <f t="shared" si="12"/>
        <v>0.68262361944616579</v>
      </c>
      <c r="V39" s="11">
        <f t="shared" si="13"/>
        <v>0.70590142479119666</v>
      </c>
      <c r="W39" s="11">
        <f t="shared" si="14"/>
        <v>0.72917923013622754</v>
      </c>
      <c r="X39" s="15">
        <f t="shared" si="15"/>
        <v>0.75245703548125809</v>
      </c>
      <c r="Y39" s="11">
        <f t="shared" si="16"/>
        <v>0.76483418370719514</v>
      </c>
      <c r="Z39" s="11">
        <f t="shared" si="17"/>
        <v>0.77721133193313219</v>
      </c>
      <c r="AA39" s="11">
        <f t="shared" si="18"/>
        <v>0.78958848015906924</v>
      </c>
      <c r="AB39" s="11">
        <f t="shared" si="19"/>
        <v>0.80196562838500629</v>
      </c>
      <c r="AC39" s="18">
        <f t="shared" si="20"/>
        <v>0.81434277661094334</v>
      </c>
      <c r="AD39" s="10">
        <f t="shared" si="21"/>
        <v>0.82671992483688039</v>
      </c>
      <c r="AE39" s="11">
        <f t="shared" si="22"/>
        <v>0.83909707306281744</v>
      </c>
      <c r="AF39" s="11">
        <f t="shared" si="23"/>
        <v>0.8514742212887545</v>
      </c>
      <c r="AG39" s="11">
        <f t="shared" si="24"/>
        <v>0.86385136951469155</v>
      </c>
      <c r="AH39" s="18">
        <f t="shared" si="25"/>
        <v>0.8762285177406286</v>
      </c>
      <c r="AI39" s="10">
        <f t="shared" si="26"/>
        <v>0.88860566596656565</v>
      </c>
      <c r="AJ39" s="11">
        <f t="shared" si="27"/>
        <v>0.9009828141925027</v>
      </c>
      <c r="AK39" s="11">
        <f t="shared" si="28"/>
        <v>0.91335996241843975</v>
      </c>
      <c r="AL39" s="11">
        <f t="shared" si="29"/>
        <v>0.9257371106443768</v>
      </c>
      <c r="AM39" s="18">
        <f t="shared" si="30"/>
        <v>0.93811425887031386</v>
      </c>
      <c r="AN39" s="10">
        <f t="shared" si="31"/>
        <v>0.95049140709625091</v>
      </c>
      <c r="AO39" s="11">
        <f t="shared" si="32"/>
        <v>0.96286855532218796</v>
      </c>
      <c r="AP39" s="11">
        <f t="shared" si="33"/>
        <v>0.97524570354812501</v>
      </c>
      <c r="AQ39" s="11">
        <f t="shared" si="34"/>
        <v>0.98762285177406206</v>
      </c>
      <c r="AR39" s="15">
        <v>1</v>
      </c>
      <c r="AS39" s="10">
        <v>1</v>
      </c>
      <c r="AT39" s="11">
        <v>1</v>
      </c>
      <c r="AU39" s="11">
        <v>1</v>
      </c>
      <c r="AV39" s="11">
        <v>1</v>
      </c>
      <c r="AW39" s="18">
        <v>1</v>
      </c>
      <c r="AX39" s="10">
        <v>1</v>
      </c>
      <c r="AY39" s="11">
        <v>1</v>
      </c>
      <c r="AZ39" s="11">
        <v>1</v>
      </c>
      <c r="BA39" s="11">
        <v>1</v>
      </c>
      <c r="BB39" s="15">
        <v>1</v>
      </c>
      <c r="BC39" s="10">
        <v>1</v>
      </c>
      <c r="BD39" s="11">
        <v>1</v>
      </c>
      <c r="BE39" s="11">
        <v>1</v>
      </c>
      <c r="BF39" s="11">
        <v>1</v>
      </c>
      <c r="BG39" s="18">
        <v>1</v>
      </c>
      <c r="BH39" s="10">
        <v>1</v>
      </c>
      <c r="BI39" s="11">
        <v>1</v>
      </c>
      <c r="BJ39" s="11">
        <v>1</v>
      </c>
      <c r="BK39" s="11">
        <v>1</v>
      </c>
      <c r="BL39" s="15">
        <v>1</v>
      </c>
      <c r="BM39" s="10">
        <v>1</v>
      </c>
      <c r="BN39" s="11">
        <v>1</v>
      </c>
      <c r="BO39" s="11">
        <v>1</v>
      </c>
      <c r="BP39" s="11">
        <v>1</v>
      </c>
      <c r="BQ39" s="18">
        <v>1</v>
      </c>
      <c r="BR39" s="10">
        <v>1</v>
      </c>
      <c r="BS39" s="11">
        <v>1</v>
      </c>
      <c r="BT39" s="11">
        <v>1</v>
      </c>
      <c r="BU39" s="11">
        <v>1</v>
      </c>
      <c r="BV39" s="15">
        <v>1</v>
      </c>
    </row>
    <row r="40" spans="1:74" x14ac:dyDescent="0.25">
      <c r="A40" s="27" t="s">
        <v>138</v>
      </c>
      <c r="B40" s="23" t="s">
        <v>91</v>
      </c>
      <c r="C40" s="1" t="s">
        <v>125</v>
      </c>
      <c r="D40" s="2" t="s">
        <v>5</v>
      </c>
      <c r="E40" s="3" t="s">
        <v>3</v>
      </c>
      <c r="F40" s="3">
        <f t="shared" si="36"/>
        <v>0.40328995530579526</v>
      </c>
      <c r="G40" s="3">
        <f t="shared" si="36"/>
        <v>0.75245703548125809</v>
      </c>
      <c r="H40" s="3">
        <f t="shared" si="37"/>
        <v>1</v>
      </c>
      <c r="I40" s="15">
        <f t="shared" si="0"/>
        <v>0.40328995530579526</v>
      </c>
      <c r="J40" s="10">
        <f t="shared" si="1"/>
        <v>0.42656776065082613</v>
      </c>
      <c r="K40" s="11">
        <f t="shared" si="2"/>
        <v>0.44984556599585701</v>
      </c>
      <c r="L40" s="11">
        <f t="shared" si="3"/>
        <v>0.47312337134088789</v>
      </c>
      <c r="M40" s="11">
        <f t="shared" si="4"/>
        <v>0.49640117668591877</v>
      </c>
      <c r="N40" s="15">
        <f t="shared" si="5"/>
        <v>0.51967898203094964</v>
      </c>
      <c r="O40" s="10">
        <f t="shared" si="6"/>
        <v>0.54295678737598052</v>
      </c>
      <c r="P40" s="11">
        <f t="shared" si="7"/>
        <v>0.5662345927210114</v>
      </c>
      <c r="Q40" s="11">
        <f t="shared" si="8"/>
        <v>0.58951239806604228</v>
      </c>
      <c r="R40" s="11">
        <f t="shared" si="9"/>
        <v>0.61279020341107315</v>
      </c>
      <c r="S40" s="15">
        <f t="shared" si="10"/>
        <v>0.63606800875610403</v>
      </c>
      <c r="T40" s="10">
        <f t="shared" si="11"/>
        <v>0.65934581410113491</v>
      </c>
      <c r="U40" s="11">
        <f t="shared" si="12"/>
        <v>0.68262361944616579</v>
      </c>
      <c r="V40" s="11">
        <f t="shared" si="13"/>
        <v>0.70590142479119666</v>
      </c>
      <c r="W40" s="11">
        <f t="shared" si="14"/>
        <v>0.72917923013622754</v>
      </c>
      <c r="X40" s="15">
        <f t="shared" si="15"/>
        <v>0.75245703548125809</v>
      </c>
      <c r="Y40" s="11">
        <f t="shared" si="16"/>
        <v>0.76483418370719514</v>
      </c>
      <c r="Z40" s="11">
        <f t="shared" si="17"/>
        <v>0.77721133193313219</v>
      </c>
      <c r="AA40" s="11">
        <f t="shared" si="18"/>
        <v>0.78958848015906924</v>
      </c>
      <c r="AB40" s="11">
        <f t="shared" si="19"/>
        <v>0.80196562838500629</v>
      </c>
      <c r="AC40" s="18">
        <f t="shared" si="20"/>
        <v>0.81434277661094334</v>
      </c>
      <c r="AD40" s="10">
        <f t="shared" si="21"/>
        <v>0.82671992483688039</v>
      </c>
      <c r="AE40" s="11">
        <f t="shared" si="22"/>
        <v>0.83909707306281744</v>
      </c>
      <c r="AF40" s="11">
        <f t="shared" si="23"/>
        <v>0.8514742212887545</v>
      </c>
      <c r="AG40" s="11">
        <f t="shared" si="24"/>
        <v>0.86385136951469155</v>
      </c>
      <c r="AH40" s="18">
        <f t="shared" si="25"/>
        <v>0.8762285177406286</v>
      </c>
      <c r="AI40" s="10">
        <f t="shared" si="26"/>
        <v>0.88860566596656565</v>
      </c>
      <c r="AJ40" s="11">
        <f t="shared" si="27"/>
        <v>0.9009828141925027</v>
      </c>
      <c r="AK40" s="11">
        <f t="shared" si="28"/>
        <v>0.91335996241843975</v>
      </c>
      <c r="AL40" s="11">
        <f t="shared" si="29"/>
        <v>0.9257371106443768</v>
      </c>
      <c r="AM40" s="18">
        <f t="shared" si="30"/>
        <v>0.93811425887031386</v>
      </c>
      <c r="AN40" s="10">
        <f t="shared" si="31"/>
        <v>0.95049140709625091</v>
      </c>
      <c r="AO40" s="11">
        <f t="shared" si="32"/>
        <v>0.96286855532218796</v>
      </c>
      <c r="AP40" s="11">
        <f t="shared" si="33"/>
        <v>0.97524570354812501</v>
      </c>
      <c r="AQ40" s="11">
        <f t="shared" si="34"/>
        <v>0.98762285177406206</v>
      </c>
      <c r="AR40" s="15">
        <v>1</v>
      </c>
      <c r="AS40" s="10">
        <v>1</v>
      </c>
      <c r="AT40" s="11">
        <v>1</v>
      </c>
      <c r="AU40" s="11">
        <v>1</v>
      </c>
      <c r="AV40" s="11">
        <v>1</v>
      </c>
      <c r="AW40" s="18">
        <v>1</v>
      </c>
      <c r="AX40" s="10">
        <v>1</v>
      </c>
      <c r="AY40" s="11">
        <v>1</v>
      </c>
      <c r="AZ40" s="11">
        <v>1</v>
      </c>
      <c r="BA40" s="11">
        <v>1</v>
      </c>
      <c r="BB40" s="15">
        <v>1</v>
      </c>
      <c r="BC40" s="10">
        <v>1</v>
      </c>
      <c r="BD40" s="11">
        <v>1</v>
      </c>
      <c r="BE40" s="11">
        <v>1</v>
      </c>
      <c r="BF40" s="11">
        <v>1</v>
      </c>
      <c r="BG40" s="18">
        <v>1</v>
      </c>
      <c r="BH40" s="10">
        <v>1</v>
      </c>
      <c r="BI40" s="11">
        <v>1</v>
      </c>
      <c r="BJ40" s="11">
        <v>1</v>
      </c>
      <c r="BK40" s="11">
        <v>1</v>
      </c>
      <c r="BL40" s="15">
        <v>1</v>
      </c>
      <c r="BM40" s="10">
        <v>1</v>
      </c>
      <c r="BN40" s="11">
        <v>1</v>
      </c>
      <c r="BO40" s="11">
        <v>1</v>
      </c>
      <c r="BP40" s="11">
        <v>1</v>
      </c>
      <c r="BQ40" s="18">
        <v>1</v>
      </c>
      <c r="BR40" s="10">
        <v>1</v>
      </c>
      <c r="BS40" s="11">
        <v>1</v>
      </c>
      <c r="BT40" s="11">
        <v>1</v>
      </c>
      <c r="BU40" s="11">
        <v>1</v>
      </c>
      <c r="BV40" s="15">
        <v>1</v>
      </c>
    </row>
    <row r="41" spans="1:74" x14ac:dyDescent="0.25">
      <c r="A41" s="27" t="s">
        <v>138</v>
      </c>
      <c r="B41" s="23" t="s">
        <v>91</v>
      </c>
      <c r="C41" s="1" t="s">
        <v>125</v>
      </c>
      <c r="D41" s="2" t="s">
        <v>5</v>
      </c>
      <c r="E41" s="3" t="s">
        <v>4</v>
      </c>
      <c r="F41" s="3">
        <f t="shared" si="36"/>
        <v>0.40328995530579526</v>
      </c>
      <c r="G41" s="3">
        <f t="shared" si="36"/>
        <v>0.75245703548125809</v>
      </c>
      <c r="H41" s="3">
        <f t="shared" si="37"/>
        <v>1</v>
      </c>
      <c r="I41" s="15">
        <f t="shared" si="0"/>
        <v>0.40328995530579526</v>
      </c>
      <c r="J41" s="10">
        <f t="shared" si="1"/>
        <v>0.42656776065082613</v>
      </c>
      <c r="K41" s="11">
        <f t="shared" si="2"/>
        <v>0.44984556599585701</v>
      </c>
      <c r="L41" s="11">
        <f t="shared" si="3"/>
        <v>0.47312337134088789</v>
      </c>
      <c r="M41" s="11">
        <f t="shared" si="4"/>
        <v>0.49640117668591877</v>
      </c>
      <c r="N41" s="15">
        <f t="shared" si="5"/>
        <v>0.51967898203094964</v>
      </c>
      <c r="O41" s="10">
        <f t="shared" si="6"/>
        <v>0.54295678737598052</v>
      </c>
      <c r="P41" s="11">
        <f t="shared" si="7"/>
        <v>0.5662345927210114</v>
      </c>
      <c r="Q41" s="11">
        <f t="shared" si="8"/>
        <v>0.58951239806604228</v>
      </c>
      <c r="R41" s="11">
        <f t="shared" si="9"/>
        <v>0.61279020341107315</v>
      </c>
      <c r="S41" s="15">
        <f t="shared" si="10"/>
        <v>0.63606800875610403</v>
      </c>
      <c r="T41" s="10">
        <f t="shared" si="11"/>
        <v>0.65934581410113491</v>
      </c>
      <c r="U41" s="11">
        <f t="shared" si="12"/>
        <v>0.68262361944616579</v>
      </c>
      <c r="V41" s="11">
        <f t="shared" si="13"/>
        <v>0.70590142479119666</v>
      </c>
      <c r="W41" s="11">
        <f t="shared" si="14"/>
        <v>0.72917923013622754</v>
      </c>
      <c r="X41" s="15">
        <f t="shared" si="15"/>
        <v>0.75245703548125809</v>
      </c>
      <c r="Y41" s="11">
        <f t="shared" si="16"/>
        <v>0.76483418370719514</v>
      </c>
      <c r="Z41" s="11">
        <f t="shared" si="17"/>
        <v>0.77721133193313219</v>
      </c>
      <c r="AA41" s="11">
        <f t="shared" si="18"/>
        <v>0.78958848015906924</v>
      </c>
      <c r="AB41" s="11">
        <f t="shared" si="19"/>
        <v>0.80196562838500629</v>
      </c>
      <c r="AC41" s="18">
        <f t="shared" si="20"/>
        <v>0.81434277661094334</v>
      </c>
      <c r="AD41" s="10">
        <f t="shared" si="21"/>
        <v>0.82671992483688039</v>
      </c>
      <c r="AE41" s="11">
        <f t="shared" si="22"/>
        <v>0.83909707306281744</v>
      </c>
      <c r="AF41" s="11">
        <f t="shared" si="23"/>
        <v>0.8514742212887545</v>
      </c>
      <c r="AG41" s="11">
        <f t="shared" si="24"/>
        <v>0.86385136951469155</v>
      </c>
      <c r="AH41" s="18">
        <f t="shared" si="25"/>
        <v>0.8762285177406286</v>
      </c>
      <c r="AI41" s="10">
        <f t="shared" si="26"/>
        <v>0.88860566596656565</v>
      </c>
      <c r="AJ41" s="11">
        <f t="shared" si="27"/>
        <v>0.9009828141925027</v>
      </c>
      <c r="AK41" s="11">
        <f t="shared" si="28"/>
        <v>0.91335996241843975</v>
      </c>
      <c r="AL41" s="11">
        <f t="shared" si="29"/>
        <v>0.9257371106443768</v>
      </c>
      <c r="AM41" s="18">
        <f t="shared" si="30"/>
        <v>0.93811425887031386</v>
      </c>
      <c r="AN41" s="10">
        <f t="shared" si="31"/>
        <v>0.95049140709625091</v>
      </c>
      <c r="AO41" s="11">
        <f t="shared" si="32"/>
        <v>0.96286855532218796</v>
      </c>
      <c r="AP41" s="11">
        <f t="shared" si="33"/>
        <v>0.97524570354812501</v>
      </c>
      <c r="AQ41" s="11">
        <f t="shared" si="34"/>
        <v>0.98762285177406206</v>
      </c>
      <c r="AR41" s="15">
        <v>1</v>
      </c>
      <c r="AS41" s="10">
        <v>1</v>
      </c>
      <c r="AT41" s="11">
        <v>1</v>
      </c>
      <c r="AU41" s="11">
        <v>1</v>
      </c>
      <c r="AV41" s="11">
        <v>1</v>
      </c>
      <c r="AW41" s="18">
        <v>1</v>
      </c>
      <c r="AX41" s="10">
        <v>1</v>
      </c>
      <c r="AY41" s="11">
        <v>1</v>
      </c>
      <c r="AZ41" s="11">
        <v>1</v>
      </c>
      <c r="BA41" s="11">
        <v>1</v>
      </c>
      <c r="BB41" s="15">
        <v>1</v>
      </c>
      <c r="BC41" s="10">
        <v>1</v>
      </c>
      <c r="BD41" s="11">
        <v>1</v>
      </c>
      <c r="BE41" s="11">
        <v>1</v>
      </c>
      <c r="BF41" s="11">
        <v>1</v>
      </c>
      <c r="BG41" s="18">
        <v>1</v>
      </c>
      <c r="BH41" s="10">
        <v>1</v>
      </c>
      <c r="BI41" s="11">
        <v>1</v>
      </c>
      <c r="BJ41" s="11">
        <v>1</v>
      </c>
      <c r="BK41" s="11">
        <v>1</v>
      </c>
      <c r="BL41" s="15">
        <v>1</v>
      </c>
      <c r="BM41" s="10">
        <v>1</v>
      </c>
      <c r="BN41" s="11">
        <v>1</v>
      </c>
      <c r="BO41" s="11">
        <v>1</v>
      </c>
      <c r="BP41" s="11">
        <v>1</v>
      </c>
      <c r="BQ41" s="18">
        <v>1</v>
      </c>
      <c r="BR41" s="10">
        <v>1</v>
      </c>
      <c r="BS41" s="11">
        <v>1</v>
      </c>
      <c r="BT41" s="11">
        <v>1</v>
      </c>
      <c r="BU41" s="11">
        <v>1</v>
      </c>
      <c r="BV41" s="15">
        <v>1</v>
      </c>
    </row>
    <row r="42" spans="1:74" x14ac:dyDescent="0.25">
      <c r="A42" s="27" t="s">
        <v>138</v>
      </c>
      <c r="B42" s="23" t="s">
        <v>91</v>
      </c>
      <c r="C42" s="1" t="s">
        <v>126</v>
      </c>
      <c r="D42" s="2" t="s">
        <v>0</v>
      </c>
      <c r="E42" s="3" t="s">
        <v>1</v>
      </c>
      <c r="F42" s="3">
        <f t="shared" si="36"/>
        <v>0.40328995530579526</v>
      </c>
      <c r="G42" s="3">
        <f t="shared" si="36"/>
        <v>0.75245703548125809</v>
      </c>
      <c r="H42" s="3">
        <f t="shared" si="37"/>
        <v>1</v>
      </c>
      <c r="I42" s="15">
        <f t="shared" si="0"/>
        <v>0.40328995530579526</v>
      </c>
      <c r="J42" s="10">
        <f t="shared" si="1"/>
        <v>0.42656776065082613</v>
      </c>
      <c r="K42" s="11">
        <f t="shared" si="2"/>
        <v>0.44984556599585701</v>
      </c>
      <c r="L42" s="11">
        <f t="shared" si="3"/>
        <v>0.47312337134088789</v>
      </c>
      <c r="M42" s="11">
        <f t="shared" si="4"/>
        <v>0.49640117668591877</v>
      </c>
      <c r="N42" s="15">
        <f t="shared" si="5"/>
        <v>0.51967898203094964</v>
      </c>
      <c r="O42" s="10">
        <f t="shared" si="6"/>
        <v>0.54295678737598052</v>
      </c>
      <c r="P42" s="11">
        <f t="shared" si="7"/>
        <v>0.5662345927210114</v>
      </c>
      <c r="Q42" s="11">
        <f t="shared" si="8"/>
        <v>0.58951239806604228</v>
      </c>
      <c r="R42" s="11">
        <f t="shared" si="9"/>
        <v>0.61279020341107315</v>
      </c>
      <c r="S42" s="15">
        <f t="shared" si="10"/>
        <v>0.63606800875610403</v>
      </c>
      <c r="T42" s="10">
        <f t="shared" si="11"/>
        <v>0.65934581410113491</v>
      </c>
      <c r="U42" s="11">
        <f t="shared" si="12"/>
        <v>0.68262361944616579</v>
      </c>
      <c r="V42" s="11">
        <f t="shared" si="13"/>
        <v>0.70590142479119666</v>
      </c>
      <c r="W42" s="11">
        <f t="shared" si="14"/>
        <v>0.72917923013622754</v>
      </c>
      <c r="X42" s="15">
        <f t="shared" si="15"/>
        <v>0.75245703548125809</v>
      </c>
      <c r="Y42" s="11">
        <f t="shared" si="16"/>
        <v>0.76483418370719514</v>
      </c>
      <c r="Z42" s="11">
        <f t="shared" si="17"/>
        <v>0.77721133193313219</v>
      </c>
      <c r="AA42" s="11">
        <f t="shared" si="18"/>
        <v>0.78958848015906924</v>
      </c>
      <c r="AB42" s="11">
        <f t="shared" si="19"/>
        <v>0.80196562838500629</v>
      </c>
      <c r="AC42" s="18">
        <f t="shared" si="20"/>
        <v>0.81434277661094334</v>
      </c>
      <c r="AD42" s="10">
        <f t="shared" si="21"/>
        <v>0.82671992483688039</v>
      </c>
      <c r="AE42" s="11">
        <f t="shared" si="22"/>
        <v>0.83909707306281744</v>
      </c>
      <c r="AF42" s="11">
        <f t="shared" si="23"/>
        <v>0.8514742212887545</v>
      </c>
      <c r="AG42" s="11">
        <f t="shared" si="24"/>
        <v>0.86385136951469155</v>
      </c>
      <c r="AH42" s="18">
        <f t="shared" si="25"/>
        <v>0.8762285177406286</v>
      </c>
      <c r="AI42" s="10">
        <f t="shared" si="26"/>
        <v>0.88860566596656565</v>
      </c>
      <c r="AJ42" s="11">
        <f t="shared" si="27"/>
        <v>0.9009828141925027</v>
      </c>
      <c r="AK42" s="11">
        <f t="shared" si="28"/>
        <v>0.91335996241843975</v>
      </c>
      <c r="AL42" s="11">
        <f t="shared" si="29"/>
        <v>0.9257371106443768</v>
      </c>
      <c r="AM42" s="18">
        <f t="shared" si="30"/>
        <v>0.93811425887031386</v>
      </c>
      <c r="AN42" s="10">
        <f t="shared" si="31"/>
        <v>0.95049140709625091</v>
      </c>
      <c r="AO42" s="11">
        <f t="shared" si="32"/>
        <v>0.96286855532218796</v>
      </c>
      <c r="AP42" s="11">
        <f t="shared" si="33"/>
        <v>0.97524570354812501</v>
      </c>
      <c r="AQ42" s="11">
        <f t="shared" si="34"/>
        <v>0.98762285177406206</v>
      </c>
      <c r="AR42" s="15">
        <v>1</v>
      </c>
      <c r="AS42" s="10">
        <v>1</v>
      </c>
      <c r="AT42" s="11">
        <v>1</v>
      </c>
      <c r="AU42" s="11">
        <v>1</v>
      </c>
      <c r="AV42" s="11">
        <v>1</v>
      </c>
      <c r="AW42" s="18">
        <v>1</v>
      </c>
      <c r="AX42" s="10">
        <v>1</v>
      </c>
      <c r="AY42" s="11">
        <v>1</v>
      </c>
      <c r="AZ42" s="11">
        <v>1</v>
      </c>
      <c r="BA42" s="11">
        <v>1</v>
      </c>
      <c r="BB42" s="15">
        <v>1</v>
      </c>
      <c r="BC42" s="10">
        <v>1</v>
      </c>
      <c r="BD42" s="11">
        <v>1</v>
      </c>
      <c r="BE42" s="11">
        <v>1</v>
      </c>
      <c r="BF42" s="11">
        <v>1</v>
      </c>
      <c r="BG42" s="18">
        <v>1</v>
      </c>
      <c r="BH42" s="10">
        <v>1</v>
      </c>
      <c r="BI42" s="11">
        <v>1</v>
      </c>
      <c r="BJ42" s="11">
        <v>1</v>
      </c>
      <c r="BK42" s="11">
        <v>1</v>
      </c>
      <c r="BL42" s="15">
        <v>1</v>
      </c>
      <c r="BM42" s="10">
        <v>1</v>
      </c>
      <c r="BN42" s="11">
        <v>1</v>
      </c>
      <c r="BO42" s="11">
        <v>1</v>
      </c>
      <c r="BP42" s="11">
        <v>1</v>
      </c>
      <c r="BQ42" s="18">
        <v>1</v>
      </c>
      <c r="BR42" s="10">
        <v>1</v>
      </c>
      <c r="BS42" s="11">
        <v>1</v>
      </c>
      <c r="BT42" s="11">
        <v>1</v>
      </c>
      <c r="BU42" s="11">
        <v>1</v>
      </c>
      <c r="BV42" s="15">
        <v>1</v>
      </c>
    </row>
    <row r="43" spans="1:74" x14ac:dyDescent="0.25">
      <c r="A43" s="27" t="s">
        <v>138</v>
      </c>
      <c r="B43" s="23" t="s">
        <v>91</v>
      </c>
      <c r="C43" s="1" t="s">
        <v>126</v>
      </c>
      <c r="D43" s="2" t="s">
        <v>0</v>
      </c>
      <c r="E43" s="3" t="s">
        <v>2</v>
      </c>
      <c r="F43" s="3">
        <f t="shared" si="36"/>
        <v>0.40328995530579526</v>
      </c>
      <c r="G43" s="3">
        <f t="shared" si="36"/>
        <v>0.75245703548125809</v>
      </c>
      <c r="H43" s="3">
        <f t="shared" si="37"/>
        <v>1</v>
      </c>
      <c r="I43" s="15">
        <f t="shared" si="0"/>
        <v>0.40328995530579526</v>
      </c>
      <c r="J43" s="10">
        <f t="shared" si="1"/>
        <v>0.42656776065082613</v>
      </c>
      <c r="K43" s="11">
        <f t="shared" si="2"/>
        <v>0.44984556599585701</v>
      </c>
      <c r="L43" s="11">
        <f t="shared" si="3"/>
        <v>0.47312337134088789</v>
      </c>
      <c r="M43" s="11">
        <f t="shared" si="4"/>
        <v>0.49640117668591877</v>
      </c>
      <c r="N43" s="15">
        <f t="shared" si="5"/>
        <v>0.51967898203094964</v>
      </c>
      <c r="O43" s="10">
        <f t="shared" si="6"/>
        <v>0.54295678737598052</v>
      </c>
      <c r="P43" s="11">
        <f t="shared" si="7"/>
        <v>0.5662345927210114</v>
      </c>
      <c r="Q43" s="11">
        <f t="shared" si="8"/>
        <v>0.58951239806604228</v>
      </c>
      <c r="R43" s="11">
        <f t="shared" si="9"/>
        <v>0.61279020341107315</v>
      </c>
      <c r="S43" s="15">
        <f t="shared" si="10"/>
        <v>0.63606800875610403</v>
      </c>
      <c r="T43" s="10">
        <f t="shared" si="11"/>
        <v>0.65934581410113491</v>
      </c>
      <c r="U43" s="11">
        <f t="shared" si="12"/>
        <v>0.68262361944616579</v>
      </c>
      <c r="V43" s="11">
        <f t="shared" si="13"/>
        <v>0.70590142479119666</v>
      </c>
      <c r="W43" s="11">
        <f t="shared" si="14"/>
        <v>0.72917923013622754</v>
      </c>
      <c r="X43" s="15">
        <f t="shared" si="15"/>
        <v>0.75245703548125809</v>
      </c>
      <c r="Y43" s="11">
        <f t="shared" si="16"/>
        <v>0.76483418370719514</v>
      </c>
      <c r="Z43" s="11">
        <f t="shared" si="17"/>
        <v>0.77721133193313219</v>
      </c>
      <c r="AA43" s="11">
        <f t="shared" si="18"/>
        <v>0.78958848015906924</v>
      </c>
      <c r="AB43" s="11">
        <f t="shared" si="19"/>
        <v>0.80196562838500629</v>
      </c>
      <c r="AC43" s="18">
        <f t="shared" si="20"/>
        <v>0.81434277661094334</v>
      </c>
      <c r="AD43" s="10">
        <f t="shared" si="21"/>
        <v>0.82671992483688039</v>
      </c>
      <c r="AE43" s="11">
        <f t="shared" si="22"/>
        <v>0.83909707306281744</v>
      </c>
      <c r="AF43" s="11">
        <f t="shared" si="23"/>
        <v>0.8514742212887545</v>
      </c>
      <c r="AG43" s="11">
        <f t="shared" si="24"/>
        <v>0.86385136951469155</v>
      </c>
      <c r="AH43" s="18">
        <f t="shared" si="25"/>
        <v>0.8762285177406286</v>
      </c>
      <c r="AI43" s="10">
        <f t="shared" si="26"/>
        <v>0.88860566596656565</v>
      </c>
      <c r="AJ43" s="11">
        <f t="shared" si="27"/>
        <v>0.9009828141925027</v>
      </c>
      <c r="AK43" s="11">
        <f t="shared" si="28"/>
        <v>0.91335996241843975</v>
      </c>
      <c r="AL43" s="11">
        <f t="shared" si="29"/>
        <v>0.9257371106443768</v>
      </c>
      <c r="AM43" s="18">
        <f t="shared" si="30"/>
        <v>0.93811425887031386</v>
      </c>
      <c r="AN43" s="10">
        <f t="shared" si="31"/>
        <v>0.95049140709625091</v>
      </c>
      <c r="AO43" s="11">
        <f t="shared" si="32"/>
        <v>0.96286855532218796</v>
      </c>
      <c r="AP43" s="11">
        <f t="shared" si="33"/>
        <v>0.97524570354812501</v>
      </c>
      <c r="AQ43" s="11">
        <f t="shared" si="34"/>
        <v>0.98762285177406206</v>
      </c>
      <c r="AR43" s="15">
        <v>1</v>
      </c>
      <c r="AS43" s="10">
        <v>1</v>
      </c>
      <c r="AT43" s="11">
        <v>1</v>
      </c>
      <c r="AU43" s="11">
        <v>1</v>
      </c>
      <c r="AV43" s="11">
        <v>1</v>
      </c>
      <c r="AW43" s="18">
        <v>1</v>
      </c>
      <c r="AX43" s="10">
        <v>1</v>
      </c>
      <c r="AY43" s="11">
        <v>1</v>
      </c>
      <c r="AZ43" s="11">
        <v>1</v>
      </c>
      <c r="BA43" s="11">
        <v>1</v>
      </c>
      <c r="BB43" s="15">
        <v>1</v>
      </c>
      <c r="BC43" s="10">
        <v>1</v>
      </c>
      <c r="BD43" s="11">
        <v>1</v>
      </c>
      <c r="BE43" s="11">
        <v>1</v>
      </c>
      <c r="BF43" s="11">
        <v>1</v>
      </c>
      <c r="BG43" s="18">
        <v>1</v>
      </c>
      <c r="BH43" s="10">
        <v>1</v>
      </c>
      <c r="BI43" s="11">
        <v>1</v>
      </c>
      <c r="BJ43" s="11">
        <v>1</v>
      </c>
      <c r="BK43" s="11">
        <v>1</v>
      </c>
      <c r="BL43" s="15">
        <v>1</v>
      </c>
      <c r="BM43" s="10">
        <v>1</v>
      </c>
      <c r="BN43" s="11">
        <v>1</v>
      </c>
      <c r="BO43" s="11">
        <v>1</v>
      </c>
      <c r="BP43" s="11">
        <v>1</v>
      </c>
      <c r="BQ43" s="18">
        <v>1</v>
      </c>
      <c r="BR43" s="10">
        <v>1</v>
      </c>
      <c r="BS43" s="11">
        <v>1</v>
      </c>
      <c r="BT43" s="11">
        <v>1</v>
      </c>
      <c r="BU43" s="11">
        <v>1</v>
      </c>
      <c r="BV43" s="15">
        <v>1</v>
      </c>
    </row>
    <row r="44" spans="1:74" x14ac:dyDescent="0.25">
      <c r="A44" s="27" t="s">
        <v>138</v>
      </c>
      <c r="B44" s="23" t="s">
        <v>91</v>
      </c>
      <c r="C44" s="1" t="s">
        <v>126</v>
      </c>
      <c r="D44" s="2" t="s">
        <v>0</v>
      </c>
      <c r="E44" s="3" t="s">
        <v>3</v>
      </c>
      <c r="F44" s="3">
        <f t="shared" si="36"/>
        <v>0.40328995530579526</v>
      </c>
      <c r="G44" s="3">
        <f t="shared" si="36"/>
        <v>0.75245703548125809</v>
      </c>
      <c r="H44" s="3">
        <f t="shared" si="37"/>
        <v>1</v>
      </c>
      <c r="I44" s="15">
        <f t="shared" si="0"/>
        <v>0.40328995530579526</v>
      </c>
      <c r="J44" s="10">
        <f t="shared" si="1"/>
        <v>0.42656776065082613</v>
      </c>
      <c r="K44" s="11">
        <f t="shared" si="2"/>
        <v>0.44984556599585701</v>
      </c>
      <c r="L44" s="11">
        <f t="shared" si="3"/>
        <v>0.47312337134088789</v>
      </c>
      <c r="M44" s="11">
        <f t="shared" si="4"/>
        <v>0.49640117668591877</v>
      </c>
      <c r="N44" s="15">
        <f t="shared" si="5"/>
        <v>0.51967898203094964</v>
      </c>
      <c r="O44" s="10">
        <f t="shared" si="6"/>
        <v>0.54295678737598052</v>
      </c>
      <c r="P44" s="11">
        <f t="shared" si="7"/>
        <v>0.5662345927210114</v>
      </c>
      <c r="Q44" s="11">
        <f t="shared" si="8"/>
        <v>0.58951239806604228</v>
      </c>
      <c r="R44" s="11">
        <f t="shared" si="9"/>
        <v>0.61279020341107315</v>
      </c>
      <c r="S44" s="15">
        <f t="shared" si="10"/>
        <v>0.63606800875610403</v>
      </c>
      <c r="T44" s="10">
        <f t="shared" si="11"/>
        <v>0.65934581410113491</v>
      </c>
      <c r="U44" s="11">
        <f t="shared" si="12"/>
        <v>0.68262361944616579</v>
      </c>
      <c r="V44" s="11">
        <f t="shared" si="13"/>
        <v>0.70590142479119666</v>
      </c>
      <c r="W44" s="11">
        <f t="shared" si="14"/>
        <v>0.72917923013622754</v>
      </c>
      <c r="X44" s="15">
        <f t="shared" si="15"/>
        <v>0.75245703548125809</v>
      </c>
      <c r="Y44" s="11">
        <f t="shared" si="16"/>
        <v>0.76483418370719514</v>
      </c>
      <c r="Z44" s="11">
        <f t="shared" si="17"/>
        <v>0.77721133193313219</v>
      </c>
      <c r="AA44" s="11">
        <f t="shared" si="18"/>
        <v>0.78958848015906924</v>
      </c>
      <c r="AB44" s="11">
        <f t="shared" si="19"/>
        <v>0.80196562838500629</v>
      </c>
      <c r="AC44" s="18">
        <f t="shared" si="20"/>
        <v>0.81434277661094334</v>
      </c>
      <c r="AD44" s="10">
        <f t="shared" si="21"/>
        <v>0.82671992483688039</v>
      </c>
      <c r="AE44" s="11">
        <f t="shared" si="22"/>
        <v>0.83909707306281744</v>
      </c>
      <c r="AF44" s="11">
        <f t="shared" si="23"/>
        <v>0.8514742212887545</v>
      </c>
      <c r="AG44" s="11">
        <f t="shared" si="24"/>
        <v>0.86385136951469155</v>
      </c>
      <c r="AH44" s="18">
        <f t="shared" si="25"/>
        <v>0.8762285177406286</v>
      </c>
      <c r="AI44" s="10">
        <f t="shared" si="26"/>
        <v>0.88860566596656565</v>
      </c>
      <c r="AJ44" s="11">
        <f t="shared" si="27"/>
        <v>0.9009828141925027</v>
      </c>
      <c r="AK44" s="11">
        <f t="shared" si="28"/>
        <v>0.91335996241843975</v>
      </c>
      <c r="AL44" s="11">
        <f t="shared" si="29"/>
        <v>0.9257371106443768</v>
      </c>
      <c r="AM44" s="18">
        <f t="shared" si="30"/>
        <v>0.93811425887031386</v>
      </c>
      <c r="AN44" s="10">
        <f t="shared" si="31"/>
        <v>0.95049140709625091</v>
      </c>
      <c r="AO44" s="11">
        <f t="shared" si="32"/>
        <v>0.96286855532218796</v>
      </c>
      <c r="AP44" s="11">
        <f t="shared" si="33"/>
        <v>0.97524570354812501</v>
      </c>
      <c r="AQ44" s="11">
        <f t="shared" si="34"/>
        <v>0.98762285177406206</v>
      </c>
      <c r="AR44" s="15">
        <v>1</v>
      </c>
      <c r="AS44" s="10">
        <v>1</v>
      </c>
      <c r="AT44" s="11">
        <v>1</v>
      </c>
      <c r="AU44" s="11">
        <v>1</v>
      </c>
      <c r="AV44" s="11">
        <v>1</v>
      </c>
      <c r="AW44" s="18">
        <v>1</v>
      </c>
      <c r="AX44" s="10">
        <v>1</v>
      </c>
      <c r="AY44" s="11">
        <v>1</v>
      </c>
      <c r="AZ44" s="11">
        <v>1</v>
      </c>
      <c r="BA44" s="11">
        <v>1</v>
      </c>
      <c r="BB44" s="15">
        <v>1</v>
      </c>
      <c r="BC44" s="10">
        <v>1</v>
      </c>
      <c r="BD44" s="11">
        <v>1</v>
      </c>
      <c r="BE44" s="11">
        <v>1</v>
      </c>
      <c r="BF44" s="11">
        <v>1</v>
      </c>
      <c r="BG44" s="18">
        <v>1</v>
      </c>
      <c r="BH44" s="10">
        <v>1</v>
      </c>
      <c r="BI44" s="11">
        <v>1</v>
      </c>
      <c r="BJ44" s="11">
        <v>1</v>
      </c>
      <c r="BK44" s="11">
        <v>1</v>
      </c>
      <c r="BL44" s="15">
        <v>1</v>
      </c>
      <c r="BM44" s="10">
        <v>1</v>
      </c>
      <c r="BN44" s="11">
        <v>1</v>
      </c>
      <c r="BO44" s="11">
        <v>1</v>
      </c>
      <c r="BP44" s="11">
        <v>1</v>
      </c>
      <c r="BQ44" s="18">
        <v>1</v>
      </c>
      <c r="BR44" s="10">
        <v>1</v>
      </c>
      <c r="BS44" s="11">
        <v>1</v>
      </c>
      <c r="BT44" s="11">
        <v>1</v>
      </c>
      <c r="BU44" s="11">
        <v>1</v>
      </c>
      <c r="BV44" s="15">
        <v>1</v>
      </c>
    </row>
    <row r="45" spans="1:74" x14ac:dyDescent="0.25">
      <c r="A45" s="27" t="s">
        <v>138</v>
      </c>
      <c r="B45" s="23" t="s">
        <v>91</v>
      </c>
      <c r="C45" s="1" t="s">
        <v>126</v>
      </c>
      <c r="D45" s="2" t="s">
        <v>0</v>
      </c>
      <c r="E45" s="3" t="s">
        <v>4</v>
      </c>
      <c r="F45" s="3">
        <f t="shared" si="36"/>
        <v>0.40328995530579526</v>
      </c>
      <c r="G45" s="3">
        <f t="shared" si="36"/>
        <v>0.75245703548125809</v>
      </c>
      <c r="H45" s="3">
        <f t="shared" si="37"/>
        <v>1</v>
      </c>
      <c r="I45" s="15">
        <f t="shared" si="0"/>
        <v>0.40328995530579526</v>
      </c>
      <c r="J45" s="10">
        <f t="shared" si="1"/>
        <v>0.42656776065082613</v>
      </c>
      <c r="K45" s="11">
        <f t="shared" si="2"/>
        <v>0.44984556599585701</v>
      </c>
      <c r="L45" s="11">
        <f t="shared" si="3"/>
        <v>0.47312337134088789</v>
      </c>
      <c r="M45" s="11">
        <f t="shared" si="4"/>
        <v>0.49640117668591877</v>
      </c>
      <c r="N45" s="15">
        <f t="shared" si="5"/>
        <v>0.51967898203094964</v>
      </c>
      <c r="O45" s="10">
        <f t="shared" si="6"/>
        <v>0.54295678737598052</v>
      </c>
      <c r="P45" s="11">
        <f t="shared" si="7"/>
        <v>0.5662345927210114</v>
      </c>
      <c r="Q45" s="11">
        <f t="shared" si="8"/>
        <v>0.58951239806604228</v>
      </c>
      <c r="R45" s="11">
        <f t="shared" si="9"/>
        <v>0.61279020341107315</v>
      </c>
      <c r="S45" s="15">
        <f t="shared" si="10"/>
        <v>0.63606800875610403</v>
      </c>
      <c r="T45" s="10">
        <f t="shared" si="11"/>
        <v>0.65934581410113491</v>
      </c>
      <c r="U45" s="11">
        <f t="shared" si="12"/>
        <v>0.68262361944616579</v>
      </c>
      <c r="V45" s="11">
        <f t="shared" si="13"/>
        <v>0.70590142479119666</v>
      </c>
      <c r="W45" s="11">
        <f t="shared" si="14"/>
        <v>0.72917923013622754</v>
      </c>
      <c r="X45" s="15">
        <f t="shared" si="15"/>
        <v>0.75245703548125809</v>
      </c>
      <c r="Y45" s="11">
        <f t="shared" si="16"/>
        <v>0.76483418370719514</v>
      </c>
      <c r="Z45" s="11">
        <f t="shared" si="17"/>
        <v>0.77721133193313219</v>
      </c>
      <c r="AA45" s="11">
        <f t="shared" si="18"/>
        <v>0.78958848015906924</v>
      </c>
      <c r="AB45" s="11">
        <f t="shared" si="19"/>
        <v>0.80196562838500629</v>
      </c>
      <c r="AC45" s="18">
        <f t="shared" si="20"/>
        <v>0.81434277661094334</v>
      </c>
      <c r="AD45" s="10">
        <f t="shared" si="21"/>
        <v>0.82671992483688039</v>
      </c>
      <c r="AE45" s="11">
        <f t="shared" si="22"/>
        <v>0.83909707306281744</v>
      </c>
      <c r="AF45" s="11">
        <f t="shared" si="23"/>
        <v>0.8514742212887545</v>
      </c>
      <c r="AG45" s="11">
        <f t="shared" si="24"/>
        <v>0.86385136951469155</v>
      </c>
      <c r="AH45" s="18">
        <f t="shared" si="25"/>
        <v>0.8762285177406286</v>
      </c>
      <c r="AI45" s="10">
        <f t="shared" si="26"/>
        <v>0.88860566596656565</v>
      </c>
      <c r="AJ45" s="11">
        <f t="shared" si="27"/>
        <v>0.9009828141925027</v>
      </c>
      <c r="AK45" s="11">
        <f t="shared" si="28"/>
        <v>0.91335996241843975</v>
      </c>
      <c r="AL45" s="11">
        <f t="shared" si="29"/>
        <v>0.9257371106443768</v>
      </c>
      <c r="AM45" s="18">
        <f t="shared" si="30"/>
        <v>0.93811425887031386</v>
      </c>
      <c r="AN45" s="10">
        <f t="shared" si="31"/>
        <v>0.95049140709625091</v>
      </c>
      <c r="AO45" s="11">
        <f t="shared" si="32"/>
        <v>0.96286855532218796</v>
      </c>
      <c r="AP45" s="11">
        <f t="shared" si="33"/>
        <v>0.97524570354812501</v>
      </c>
      <c r="AQ45" s="11">
        <f t="shared" si="34"/>
        <v>0.98762285177406206</v>
      </c>
      <c r="AR45" s="15">
        <v>1</v>
      </c>
      <c r="AS45" s="10">
        <v>1</v>
      </c>
      <c r="AT45" s="11">
        <v>1</v>
      </c>
      <c r="AU45" s="11">
        <v>1</v>
      </c>
      <c r="AV45" s="11">
        <v>1</v>
      </c>
      <c r="AW45" s="18">
        <v>1</v>
      </c>
      <c r="AX45" s="10">
        <v>1</v>
      </c>
      <c r="AY45" s="11">
        <v>1</v>
      </c>
      <c r="AZ45" s="11">
        <v>1</v>
      </c>
      <c r="BA45" s="11">
        <v>1</v>
      </c>
      <c r="BB45" s="15">
        <v>1</v>
      </c>
      <c r="BC45" s="10">
        <v>1</v>
      </c>
      <c r="BD45" s="11">
        <v>1</v>
      </c>
      <c r="BE45" s="11">
        <v>1</v>
      </c>
      <c r="BF45" s="11">
        <v>1</v>
      </c>
      <c r="BG45" s="18">
        <v>1</v>
      </c>
      <c r="BH45" s="10">
        <v>1</v>
      </c>
      <c r="BI45" s="11">
        <v>1</v>
      </c>
      <c r="BJ45" s="11">
        <v>1</v>
      </c>
      <c r="BK45" s="11">
        <v>1</v>
      </c>
      <c r="BL45" s="15">
        <v>1</v>
      </c>
      <c r="BM45" s="10">
        <v>1</v>
      </c>
      <c r="BN45" s="11">
        <v>1</v>
      </c>
      <c r="BO45" s="11">
        <v>1</v>
      </c>
      <c r="BP45" s="11">
        <v>1</v>
      </c>
      <c r="BQ45" s="18">
        <v>1</v>
      </c>
      <c r="BR45" s="10">
        <v>1</v>
      </c>
      <c r="BS45" s="11">
        <v>1</v>
      </c>
      <c r="BT45" s="11">
        <v>1</v>
      </c>
      <c r="BU45" s="11">
        <v>1</v>
      </c>
      <c r="BV45" s="15">
        <v>1</v>
      </c>
    </row>
    <row r="46" spans="1:74" x14ac:dyDescent="0.25">
      <c r="A46" s="27" t="s">
        <v>138</v>
      </c>
      <c r="B46" s="23" t="s">
        <v>91</v>
      </c>
      <c r="C46" s="1" t="s">
        <v>126</v>
      </c>
      <c r="D46" s="2" t="s">
        <v>5</v>
      </c>
      <c r="E46" s="3" t="s">
        <v>1</v>
      </c>
      <c r="F46" s="3">
        <f t="shared" si="36"/>
        <v>0.40328995530579526</v>
      </c>
      <c r="G46" s="3">
        <f t="shared" si="36"/>
        <v>0.75245703548125809</v>
      </c>
      <c r="H46" s="3">
        <f t="shared" si="37"/>
        <v>1</v>
      </c>
      <c r="I46" s="15">
        <f t="shared" si="0"/>
        <v>0.40328995530579526</v>
      </c>
      <c r="J46" s="10">
        <f t="shared" si="1"/>
        <v>0.42656776065082613</v>
      </c>
      <c r="K46" s="11">
        <f t="shared" si="2"/>
        <v>0.44984556599585701</v>
      </c>
      <c r="L46" s="11">
        <f t="shared" si="3"/>
        <v>0.47312337134088789</v>
      </c>
      <c r="M46" s="11">
        <f t="shared" si="4"/>
        <v>0.49640117668591877</v>
      </c>
      <c r="N46" s="15">
        <f t="shared" si="5"/>
        <v>0.51967898203094964</v>
      </c>
      <c r="O46" s="10">
        <f t="shared" si="6"/>
        <v>0.54295678737598052</v>
      </c>
      <c r="P46" s="11">
        <f t="shared" si="7"/>
        <v>0.5662345927210114</v>
      </c>
      <c r="Q46" s="11">
        <f t="shared" si="8"/>
        <v>0.58951239806604228</v>
      </c>
      <c r="R46" s="11">
        <f t="shared" si="9"/>
        <v>0.61279020341107315</v>
      </c>
      <c r="S46" s="15">
        <f t="shared" si="10"/>
        <v>0.63606800875610403</v>
      </c>
      <c r="T46" s="10">
        <f t="shared" si="11"/>
        <v>0.65934581410113491</v>
      </c>
      <c r="U46" s="11">
        <f t="shared" si="12"/>
        <v>0.68262361944616579</v>
      </c>
      <c r="V46" s="11">
        <f t="shared" si="13"/>
        <v>0.70590142479119666</v>
      </c>
      <c r="W46" s="11">
        <f t="shared" si="14"/>
        <v>0.72917923013622754</v>
      </c>
      <c r="X46" s="15">
        <f t="shared" si="15"/>
        <v>0.75245703548125809</v>
      </c>
      <c r="Y46" s="11">
        <f t="shared" si="16"/>
        <v>0.76483418370719514</v>
      </c>
      <c r="Z46" s="11">
        <f t="shared" si="17"/>
        <v>0.77721133193313219</v>
      </c>
      <c r="AA46" s="11">
        <f t="shared" si="18"/>
        <v>0.78958848015906924</v>
      </c>
      <c r="AB46" s="11">
        <f t="shared" si="19"/>
        <v>0.80196562838500629</v>
      </c>
      <c r="AC46" s="18">
        <f t="shared" si="20"/>
        <v>0.81434277661094334</v>
      </c>
      <c r="AD46" s="10">
        <f t="shared" si="21"/>
        <v>0.82671992483688039</v>
      </c>
      <c r="AE46" s="11">
        <f t="shared" si="22"/>
        <v>0.83909707306281744</v>
      </c>
      <c r="AF46" s="11">
        <f t="shared" si="23"/>
        <v>0.8514742212887545</v>
      </c>
      <c r="AG46" s="11">
        <f t="shared" si="24"/>
        <v>0.86385136951469155</v>
      </c>
      <c r="AH46" s="18">
        <f t="shared" si="25"/>
        <v>0.8762285177406286</v>
      </c>
      <c r="AI46" s="10">
        <f t="shared" si="26"/>
        <v>0.88860566596656565</v>
      </c>
      <c r="AJ46" s="11">
        <f t="shared" si="27"/>
        <v>0.9009828141925027</v>
      </c>
      <c r="AK46" s="11">
        <f t="shared" si="28"/>
        <v>0.91335996241843975</v>
      </c>
      <c r="AL46" s="11">
        <f t="shared" si="29"/>
        <v>0.9257371106443768</v>
      </c>
      <c r="AM46" s="18">
        <f t="shared" si="30"/>
        <v>0.93811425887031386</v>
      </c>
      <c r="AN46" s="10">
        <f t="shared" si="31"/>
        <v>0.95049140709625091</v>
      </c>
      <c r="AO46" s="11">
        <f t="shared" si="32"/>
        <v>0.96286855532218796</v>
      </c>
      <c r="AP46" s="11">
        <f t="shared" si="33"/>
        <v>0.97524570354812501</v>
      </c>
      <c r="AQ46" s="11">
        <f t="shared" si="34"/>
        <v>0.98762285177406206</v>
      </c>
      <c r="AR46" s="15">
        <v>1</v>
      </c>
      <c r="AS46" s="10">
        <v>1</v>
      </c>
      <c r="AT46" s="11">
        <v>1</v>
      </c>
      <c r="AU46" s="11">
        <v>1</v>
      </c>
      <c r="AV46" s="11">
        <v>1</v>
      </c>
      <c r="AW46" s="18">
        <v>1</v>
      </c>
      <c r="AX46" s="10">
        <v>1</v>
      </c>
      <c r="AY46" s="11">
        <v>1</v>
      </c>
      <c r="AZ46" s="11">
        <v>1</v>
      </c>
      <c r="BA46" s="11">
        <v>1</v>
      </c>
      <c r="BB46" s="15">
        <v>1</v>
      </c>
      <c r="BC46" s="10">
        <v>1</v>
      </c>
      <c r="BD46" s="11">
        <v>1</v>
      </c>
      <c r="BE46" s="11">
        <v>1</v>
      </c>
      <c r="BF46" s="11">
        <v>1</v>
      </c>
      <c r="BG46" s="18">
        <v>1</v>
      </c>
      <c r="BH46" s="10">
        <v>1</v>
      </c>
      <c r="BI46" s="11">
        <v>1</v>
      </c>
      <c r="BJ46" s="11">
        <v>1</v>
      </c>
      <c r="BK46" s="11">
        <v>1</v>
      </c>
      <c r="BL46" s="15">
        <v>1</v>
      </c>
      <c r="BM46" s="10">
        <v>1</v>
      </c>
      <c r="BN46" s="11">
        <v>1</v>
      </c>
      <c r="BO46" s="11">
        <v>1</v>
      </c>
      <c r="BP46" s="11">
        <v>1</v>
      </c>
      <c r="BQ46" s="18">
        <v>1</v>
      </c>
      <c r="BR46" s="10">
        <v>1</v>
      </c>
      <c r="BS46" s="11">
        <v>1</v>
      </c>
      <c r="BT46" s="11">
        <v>1</v>
      </c>
      <c r="BU46" s="11">
        <v>1</v>
      </c>
      <c r="BV46" s="15">
        <v>1</v>
      </c>
    </row>
    <row r="47" spans="1:74" x14ac:dyDescent="0.25">
      <c r="A47" s="27" t="s">
        <v>138</v>
      </c>
      <c r="B47" s="23" t="s">
        <v>91</v>
      </c>
      <c r="C47" s="1" t="s">
        <v>126</v>
      </c>
      <c r="D47" s="2" t="s">
        <v>5</v>
      </c>
      <c r="E47" s="3" t="s">
        <v>2</v>
      </c>
      <c r="F47" s="3">
        <f t="shared" si="36"/>
        <v>0.40328995530579526</v>
      </c>
      <c r="G47" s="3">
        <f t="shared" si="36"/>
        <v>0.75245703548125809</v>
      </c>
      <c r="H47" s="3">
        <f t="shared" si="37"/>
        <v>1</v>
      </c>
      <c r="I47" s="15">
        <f t="shared" si="0"/>
        <v>0.40328995530579526</v>
      </c>
      <c r="J47" s="10">
        <f t="shared" si="1"/>
        <v>0.42656776065082613</v>
      </c>
      <c r="K47" s="11">
        <f t="shared" si="2"/>
        <v>0.44984556599585701</v>
      </c>
      <c r="L47" s="11">
        <f t="shared" si="3"/>
        <v>0.47312337134088789</v>
      </c>
      <c r="M47" s="11">
        <f t="shared" si="4"/>
        <v>0.49640117668591877</v>
      </c>
      <c r="N47" s="15">
        <f t="shared" si="5"/>
        <v>0.51967898203094964</v>
      </c>
      <c r="O47" s="10">
        <f t="shared" si="6"/>
        <v>0.54295678737598052</v>
      </c>
      <c r="P47" s="11">
        <f t="shared" si="7"/>
        <v>0.5662345927210114</v>
      </c>
      <c r="Q47" s="11">
        <f t="shared" si="8"/>
        <v>0.58951239806604228</v>
      </c>
      <c r="R47" s="11">
        <f t="shared" si="9"/>
        <v>0.61279020341107315</v>
      </c>
      <c r="S47" s="15">
        <f t="shared" si="10"/>
        <v>0.63606800875610403</v>
      </c>
      <c r="T47" s="10">
        <f t="shared" si="11"/>
        <v>0.65934581410113491</v>
      </c>
      <c r="U47" s="11">
        <f t="shared" si="12"/>
        <v>0.68262361944616579</v>
      </c>
      <c r="V47" s="11">
        <f t="shared" si="13"/>
        <v>0.70590142479119666</v>
      </c>
      <c r="W47" s="11">
        <f t="shared" si="14"/>
        <v>0.72917923013622754</v>
      </c>
      <c r="X47" s="15">
        <f t="shared" si="15"/>
        <v>0.75245703548125809</v>
      </c>
      <c r="Y47" s="11">
        <f t="shared" si="16"/>
        <v>0.76483418370719514</v>
      </c>
      <c r="Z47" s="11">
        <f t="shared" si="17"/>
        <v>0.77721133193313219</v>
      </c>
      <c r="AA47" s="11">
        <f t="shared" si="18"/>
        <v>0.78958848015906924</v>
      </c>
      <c r="AB47" s="11">
        <f t="shared" si="19"/>
        <v>0.80196562838500629</v>
      </c>
      <c r="AC47" s="18">
        <f t="shared" si="20"/>
        <v>0.81434277661094334</v>
      </c>
      <c r="AD47" s="10">
        <f t="shared" si="21"/>
        <v>0.82671992483688039</v>
      </c>
      <c r="AE47" s="11">
        <f t="shared" si="22"/>
        <v>0.83909707306281744</v>
      </c>
      <c r="AF47" s="11">
        <f t="shared" si="23"/>
        <v>0.8514742212887545</v>
      </c>
      <c r="AG47" s="11">
        <f t="shared" si="24"/>
        <v>0.86385136951469155</v>
      </c>
      <c r="AH47" s="18">
        <f t="shared" si="25"/>
        <v>0.8762285177406286</v>
      </c>
      <c r="AI47" s="10">
        <f t="shared" si="26"/>
        <v>0.88860566596656565</v>
      </c>
      <c r="AJ47" s="11">
        <f t="shared" si="27"/>
        <v>0.9009828141925027</v>
      </c>
      <c r="AK47" s="11">
        <f t="shared" si="28"/>
        <v>0.91335996241843975</v>
      </c>
      <c r="AL47" s="11">
        <f t="shared" si="29"/>
        <v>0.9257371106443768</v>
      </c>
      <c r="AM47" s="18">
        <f t="shared" si="30"/>
        <v>0.93811425887031386</v>
      </c>
      <c r="AN47" s="10">
        <f t="shared" si="31"/>
        <v>0.95049140709625091</v>
      </c>
      <c r="AO47" s="11">
        <f t="shared" si="32"/>
        <v>0.96286855532218796</v>
      </c>
      <c r="AP47" s="11">
        <f t="shared" si="33"/>
        <v>0.97524570354812501</v>
      </c>
      <c r="AQ47" s="11">
        <f t="shared" si="34"/>
        <v>0.98762285177406206</v>
      </c>
      <c r="AR47" s="15">
        <v>1</v>
      </c>
      <c r="AS47" s="10">
        <v>1</v>
      </c>
      <c r="AT47" s="11">
        <v>1</v>
      </c>
      <c r="AU47" s="11">
        <v>1</v>
      </c>
      <c r="AV47" s="11">
        <v>1</v>
      </c>
      <c r="AW47" s="18">
        <v>1</v>
      </c>
      <c r="AX47" s="10">
        <v>1</v>
      </c>
      <c r="AY47" s="11">
        <v>1</v>
      </c>
      <c r="AZ47" s="11">
        <v>1</v>
      </c>
      <c r="BA47" s="11">
        <v>1</v>
      </c>
      <c r="BB47" s="15">
        <v>1</v>
      </c>
      <c r="BC47" s="10">
        <v>1</v>
      </c>
      <c r="BD47" s="11">
        <v>1</v>
      </c>
      <c r="BE47" s="11">
        <v>1</v>
      </c>
      <c r="BF47" s="11">
        <v>1</v>
      </c>
      <c r="BG47" s="18">
        <v>1</v>
      </c>
      <c r="BH47" s="10">
        <v>1</v>
      </c>
      <c r="BI47" s="11">
        <v>1</v>
      </c>
      <c r="BJ47" s="11">
        <v>1</v>
      </c>
      <c r="BK47" s="11">
        <v>1</v>
      </c>
      <c r="BL47" s="15">
        <v>1</v>
      </c>
      <c r="BM47" s="10">
        <v>1</v>
      </c>
      <c r="BN47" s="11">
        <v>1</v>
      </c>
      <c r="BO47" s="11">
        <v>1</v>
      </c>
      <c r="BP47" s="11">
        <v>1</v>
      </c>
      <c r="BQ47" s="18">
        <v>1</v>
      </c>
      <c r="BR47" s="10">
        <v>1</v>
      </c>
      <c r="BS47" s="11">
        <v>1</v>
      </c>
      <c r="BT47" s="11">
        <v>1</v>
      </c>
      <c r="BU47" s="11">
        <v>1</v>
      </c>
      <c r="BV47" s="15">
        <v>1</v>
      </c>
    </row>
    <row r="48" spans="1:74" x14ac:dyDescent="0.25">
      <c r="A48" s="27" t="s">
        <v>138</v>
      </c>
      <c r="B48" s="23" t="s">
        <v>91</v>
      </c>
      <c r="C48" s="1" t="s">
        <v>126</v>
      </c>
      <c r="D48" s="2" t="s">
        <v>5</v>
      </c>
      <c r="E48" s="3" t="s">
        <v>3</v>
      </c>
      <c r="F48" s="3">
        <f t="shared" si="36"/>
        <v>0.40328995530579526</v>
      </c>
      <c r="G48" s="3">
        <f t="shared" si="36"/>
        <v>0.75245703548125809</v>
      </c>
      <c r="H48" s="3">
        <f t="shared" si="37"/>
        <v>1</v>
      </c>
      <c r="I48" s="15">
        <f t="shared" si="0"/>
        <v>0.40328995530579526</v>
      </c>
      <c r="J48" s="10">
        <f t="shared" si="1"/>
        <v>0.42656776065082613</v>
      </c>
      <c r="K48" s="11">
        <f t="shared" si="2"/>
        <v>0.44984556599585701</v>
      </c>
      <c r="L48" s="11">
        <f t="shared" si="3"/>
        <v>0.47312337134088789</v>
      </c>
      <c r="M48" s="11">
        <f t="shared" si="4"/>
        <v>0.49640117668591877</v>
      </c>
      <c r="N48" s="15">
        <f t="shared" si="5"/>
        <v>0.51967898203094964</v>
      </c>
      <c r="O48" s="10">
        <f t="shared" si="6"/>
        <v>0.54295678737598052</v>
      </c>
      <c r="P48" s="11">
        <f t="shared" si="7"/>
        <v>0.5662345927210114</v>
      </c>
      <c r="Q48" s="11">
        <f t="shared" si="8"/>
        <v>0.58951239806604228</v>
      </c>
      <c r="R48" s="11">
        <f t="shared" si="9"/>
        <v>0.61279020341107315</v>
      </c>
      <c r="S48" s="15">
        <f t="shared" si="10"/>
        <v>0.63606800875610403</v>
      </c>
      <c r="T48" s="10">
        <f t="shared" si="11"/>
        <v>0.65934581410113491</v>
      </c>
      <c r="U48" s="11">
        <f t="shared" si="12"/>
        <v>0.68262361944616579</v>
      </c>
      <c r="V48" s="11">
        <f t="shared" si="13"/>
        <v>0.70590142479119666</v>
      </c>
      <c r="W48" s="11">
        <f t="shared" si="14"/>
        <v>0.72917923013622754</v>
      </c>
      <c r="X48" s="15">
        <f t="shared" si="15"/>
        <v>0.75245703548125809</v>
      </c>
      <c r="Y48" s="11">
        <f t="shared" si="16"/>
        <v>0.76483418370719514</v>
      </c>
      <c r="Z48" s="11">
        <f t="shared" si="17"/>
        <v>0.77721133193313219</v>
      </c>
      <c r="AA48" s="11">
        <f t="shared" si="18"/>
        <v>0.78958848015906924</v>
      </c>
      <c r="AB48" s="11">
        <f t="shared" si="19"/>
        <v>0.80196562838500629</v>
      </c>
      <c r="AC48" s="18">
        <f t="shared" si="20"/>
        <v>0.81434277661094334</v>
      </c>
      <c r="AD48" s="10">
        <f t="shared" si="21"/>
        <v>0.82671992483688039</v>
      </c>
      <c r="AE48" s="11">
        <f t="shared" si="22"/>
        <v>0.83909707306281744</v>
      </c>
      <c r="AF48" s="11">
        <f t="shared" si="23"/>
        <v>0.8514742212887545</v>
      </c>
      <c r="AG48" s="11">
        <f t="shared" si="24"/>
        <v>0.86385136951469155</v>
      </c>
      <c r="AH48" s="18">
        <f t="shared" si="25"/>
        <v>0.8762285177406286</v>
      </c>
      <c r="AI48" s="10">
        <f t="shared" si="26"/>
        <v>0.88860566596656565</v>
      </c>
      <c r="AJ48" s="11">
        <f t="shared" si="27"/>
        <v>0.9009828141925027</v>
      </c>
      <c r="AK48" s="11">
        <f t="shared" si="28"/>
        <v>0.91335996241843975</v>
      </c>
      <c r="AL48" s="11">
        <f t="shared" si="29"/>
        <v>0.9257371106443768</v>
      </c>
      <c r="AM48" s="18">
        <f t="shared" si="30"/>
        <v>0.93811425887031386</v>
      </c>
      <c r="AN48" s="10">
        <f t="shared" si="31"/>
        <v>0.95049140709625091</v>
      </c>
      <c r="AO48" s="11">
        <f t="shared" si="32"/>
        <v>0.96286855532218796</v>
      </c>
      <c r="AP48" s="11">
        <f t="shared" si="33"/>
        <v>0.97524570354812501</v>
      </c>
      <c r="AQ48" s="11">
        <f t="shared" si="34"/>
        <v>0.98762285177406206</v>
      </c>
      <c r="AR48" s="15">
        <v>1</v>
      </c>
      <c r="AS48" s="10">
        <v>1</v>
      </c>
      <c r="AT48" s="11">
        <v>1</v>
      </c>
      <c r="AU48" s="11">
        <v>1</v>
      </c>
      <c r="AV48" s="11">
        <v>1</v>
      </c>
      <c r="AW48" s="18">
        <v>1</v>
      </c>
      <c r="AX48" s="10">
        <v>1</v>
      </c>
      <c r="AY48" s="11">
        <v>1</v>
      </c>
      <c r="AZ48" s="11">
        <v>1</v>
      </c>
      <c r="BA48" s="11">
        <v>1</v>
      </c>
      <c r="BB48" s="15">
        <v>1</v>
      </c>
      <c r="BC48" s="10">
        <v>1</v>
      </c>
      <c r="BD48" s="11">
        <v>1</v>
      </c>
      <c r="BE48" s="11">
        <v>1</v>
      </c>
      <c r="BF48" s="11">
        <v>1</v>
      </c>
      <c r="BG48" s="18">
        <v>1</v>
      </c>
      <c r="BH48" s="10">
        <v>1</v>
      </c>
      <c r="BI48" s="11">
        <v>1</v>
      </c>
      <c r="BJ48" s="11">
        <v>1</v>
      </c>
      <c r="BK48" s="11">
        <v>1</v>
      </c>
      <c r="BL48" s="15">
        <v>1</v>
      </c>
      <c r="BM48" s="10">
        <v>1</v>
      </c>
      <c r="BN48" s="11">
        <v>1</v>
      </c>
      <c r="BO48" s="11">
        <v>1</v>
      </c>
      <c r="BP48" s="11">
        <v>1</v>
      </c>
      <c r="BQ48" s="18">
        <v>1</v>
      </c>
      <c r="BR48" s="10">
        <v>1</v>
      </c>
      <c r="BS48" s="11">
        <v>1</v>
      </c>
      <c r="BT48" s="11">
        <v>1</v>
      </c>
      <c r="BU48" s="11">
        <v>1</v>
      </c>
      <c r="BV48" s="15">
        <v>1</v>
      </c>
    </row>
    <row r="49" spans="1:74" x14ac:dyDescent="0.25">
      <c r="A49" s="27" t="s">
        <v>138</v>
      </c>
      <c r="B49" s="23" t="s">
        <v>91</v>
      </c>
      <c r="C49" s="1" t="s">
        <v>126</v>
      </c>
      <c r="D49" s="2" t="s">
        <v>5</v>
      </c>
      <c r="E49" s="3" t="s">
        <v>4</v>
      </c>
      <c r="F49" s="3">
        <f t="shared" si="36"/>
        <v>0.40328995530579526</v>
      </c>
      <c r="G49" s="3">
        <f t="shared" si="36"/>
        <v>0.75245703548125809</v>
      </c>
      <c r="H49" s="3">
        <f t="shared" si="37"/>
        <v>1</v>
      </c>
      <c r="I49" s="15">
        <f t="shared" si="0"/>
        <v>0.40328995530579526</v>
      </c>
      <c r="J49" s="10">
        <f t="shared" si="1"/>
        <v>0.42656776065082613</v>
      </c>
      <c r="K49" s="11">
        <f t="shared" si="2"/>
        <v>0.44984556599585701</v>
      </c>
      <c r="L49" s="11">
        <f t="shared" si="3"/>
        <v>0.47312337134088789</v>
      </c>
      <c r="M49" s="11">
        <f t="shared" si="4"/>
        <v>0.49640117668591877</v>
      </c>
      <c r="N49" s="15">
        <f t="shared" si="5"/>
        <v>0.51967898203094964</v>
      </c>
      <c r="O49" s="10">
        <f t="shared" si="6"/>
        <v>0.54295678737598052</v>
      </c>
      <c r="P49" s="11">
        <f t="shared" si="7"/>
        <v>0.5662345927210114</v>
      </c>
      <c r="Q49" s="11">
        <f t="shared" si="8"/>
        <v>0.58951239806604228</v>
      </c>
      <c r="R49" s="11">
        <f t="shared" si="9"/>
        <v>0.61279020341107315</v>
      </c>
      <c r="S49" s="15">
        <f t="shared" si="10"/>
        <v>0.63606800875610403</v>
      </c>
      <c r="T49" s="10">
        <f t="shared" si="11"/>
        <v>0.65934581410113491</v>
      </c>
      <c r="U49" s="11">
        <f t="shared" si="12"/>
        <v>0.68262361944616579</v>
      </c>
      <c r="V49" s="11">
        <f t="shared" si="13"/>
        <v>0.70590142479119666</v>
      </c>
      <c r="W49" s="11">
        <f t="shared" si="14"/>
        <v>0.72917923013622754</v>
      </c>
      <c r="X49" s="15">
        <f t="shared" si="15"/>
        <v>0.75245703548125809</v>
      </c>
      <c r="Y49" s="11">
        <f t="shared" si="16"/>
        <v>0.76483418370719514</v>
      </c>
      <c r="Z49" s="11">
        <f t="shared" si="17"/>
        <v>0.77721133193313219</v>
      </c>
      <c r="AA49" s="11">
        <f t="shared" si="18"/>
        <v>0.78958848015906924</v>
      </c>
      <c r="AB49" s="11">
        <f t="shared" si="19"/>
        <v>0.80196562838500629</v>
      </c>
      <c r="AC49" s="18">
        <f t="shared" si="20"/>
        <v>0.81434277661094334</v>
      </c>
      <c r="AD49" s="10">
        <f t="shared" si="21"/>
        <v>0.82671992483688039</v>
      </c>
      <c r="AE49" s="11">
        <f t="shared" si="22"/>
        <v>0.83909707306281744</v>
      </c>
      <c r="AF49" s="11">
        <f t="shared" si="23"/>
        <v>0.8514742212887545</v>
      </c>
      <c r="AG49" s="11">
        <f t="shared" si="24"/>
        <v>0.86385136951469155</v>
      </c>
      <c r="AH49" s="18">
        <f t="shared" si="25"/>
        <v>0.8762285177406286</v>
      </c>
      <c r="AI49" s="10">
        <f t="shared" si="26"/>
        <v>0.88860566596656565</v>
      </c>
      <c r="AJ49" s="11">
        <f t="shared" si="27"/>
        <v>0.9009828141925027</v>
      </c>
      <c r="AK49" s="11">
        <f t="shared" si="28"/>
        <v>0.91335996241843975</v>
      </c>
      <c r="AL49" s="11">
        <f t="shared" si="29"/>
        <v>0.9257371106443768</v>
      </c>
      <c r="AM49" s="18">
        <f t="shared" si="30"/>
        <v>0.93811425887031386</v>
      </c>
      <c r="AN49" s="10">
        <f t="shared" si="31"/>
        <v>0.95049140709625091</v>
      </c>
      <c r="AO49" s="11">
        <f t="shared" si="32"/>
        <v>0.96286855532218796</v>
      </c>
      <c r="AP49" s="11">
        <f t="shared" si="33"/>
        <v>0.97524570354812501</v>
      </c>
      <c r="AQ49" s="11">
        <f t="shared" si="34"/>
        <v>0.98762285177406206</v>
      </c>
      <c r="AR49" s="15">
        <v>1</v>
      </c>
      <c r="AS49" s="10">
        <v>1</v>
      </c>
      <c r="AT49" s="11">
        <v>1</v>
      </c>
      <c r="AU49" s="11">
        <v>1</v>
      </c>
      <c r="AV49" s="11">
        <v>1</v>
      </c>
      <c r="AW49" s="18">
        <v>1</v>
      </c>
      <c r="AX49" s="10">
        <v>1</v>
      </c>
      <c r="AY49" s="11">
        <v>1</v>
      </c>
      <c r="AZ49" s="11">
        <v>1</v>
      </c>
      <c r="BA49" s="11">
        <v>1</v>
      </c>
      <c r="BB49" s="15">
        <v>1</v>
      </c>
      <c r="BC49" s="10">
        <v>1</v>
      </c>
      <c r="BD49" s="11">
        <v>1</v>
      </c>
      <c r="BE49" s="11">
        <v>1</v>
      </c>
      <c r="BF49" s="11">
        <v>1</v>
      </c>
      <c r="BG49" s="18">
        <v>1</v>
      </c>
      <c r="BH49" s="10">
        <v>1</v>
      </c>
      <c r="BI49" s="11">
        <v>1</v>
      </c>
      <c r="BJ49" s="11">
        <v>1</v>
      </c>
      <c r="BK49" s="11">
        <v>1</v>
      </c>
      <c r="BL49" s="15">
        <v>1</v>
      </c>
      <c r="BM49" s="10">
        <v>1</v>
      </c>
      <c r="BN49" s="11">
        <v>1</v>
      </c>
      <c r="BO49" s="11">
        <v>1</v>
      </c>
      <c r="BP49" s="11">
        <v>1</v>
      </c>
      <c r="BQ49" s="18">
        <v>1</v>
      </c>
      <c r="BR49" s="10">
        <v>1</v>
      </c>
      <c r="BS49" s="11">
        <v>1</v>
      </c>
      <c r="BT49" s="11">
        <v>1</v>
      </c>
      <c r="BU49" s="11">
        <v>1</v>
      </c>
      <c r="BV49" s="15">
        <v>1</v>
      </c>
    </row>
    <row r="50" spans="1:74" x14ac:dyDescent="0.25">
      <c r="A50" s="27" t="s">
        <v>138</v>
      </c>
      <c r="B50" s="24" t="s">
        <v>61</v>
      </c>
      <c r="C50" s="1" t="s">
        <v>125</v>
      </c>
      <c r="D50" s="2" t="s">
        <v>0</v>
      </c>
      <c r="E50" s="3" t="s">
        <v>1</v>
      </c>
      <c r="F50" s="3"/>
      <c r="G50" s="3"/>
      <c r="H50" s="3"/>
      <c r="I50" s="15">
        <f t="shared" si="0"/>
        <v>0</v>
      </c>
      <c r="J50" s="10">
        <f t="shared" si="1"/>
        <v>0</v>
      </c>
      <c r="K50" s="11">
        <f t="shared" si="2"/>
        <v>0</v>
      </c>
      <c r="L50" s="11">
        <f t="shared" si="3"/>
        <v>0</v>
      </c>
      <c r="M50" s="11">
        <f t="shared" si="4"/>
        <v>0</v>
      </c>
      <c r="N50" s="15">
        <f t="shared" si="5"/>
        <v>0</v>
      </c>
      <c r="O50" s="10">
        <f t="shared" si="6"/>
        <v>0</v>
      </c>
      <c r="P50" s="11">
        <f t="shared" si="7"/>
        <v>0</v>
      </c>
      <c r="Q50" s="11">
        <f t="shared" si="8"/>
        <v>0</v>
      </c>
      <c r="R50" s="11">
        <f t="shared" si="9"/>
        <v>0</v>
      </c>
      <c r="S50" s="15">
        <f t="shared" si="10"/>
        <v>0</v>
      </c>
      <c r="T50" s="10">
        <f t="shared" si="11"/>
        <v>0</v>
      </c>
      <c r="U50" s="11">
        <f t="shared" si="12"/>
        <v>0</v>
      </c>
      <c r="V50" s="11">
        <f t="shared" si="13"/>
        <v>0</v>
      </c>
      <c r="W50" s="11">
        <f t="shared" si="14"/>
        <v>0</v>
      </c>
      <c r="X50" s="15">
        <f t="shared" si="15"/>
        <v>0</v>
      </c>
      <c r="Y50" s="11">
        <f t="shared" si="16"/>
        <v>0.05</v>
      </c>
      <c r="Z50" s="11">
        <f t="shared" si="17"/>
        <v>0.1</v>
      </c>
      <c r="AA50" s="11">
        <f t="shared" si="18"/>
        <v>0.15000000000000002</v>
      </c>
      <c r="AB50" s="11">
        <f t="shared" si="19"/>
        <v>0.2</v>
      </c>
      <c r="AC50" s="18">
        <f t="shared" si="20"/>
        <v>0.25</v>
      </c>
      <c r="AD50" s="10">
        <f t="shared" si="21"/>
        <v>0.3</v>
      </c>
      <c r="AE50" s="11">
        <f t="shared" si="22"/>
        <v>0.35</v>
      </c>
      <c r="AF50" s="11">
        <f t="shared" si="23"/>
        <v>0.39999999999999997</v>
      </c>
      <c r="AG50" s="11">
        <f t="shared" si="24"/>
        <v>0.44999999999999996</v>
      </c>
      <c r="AH50" s="18">
        <f t="shared" si="25"/>
        <v>0.49999999999999994</v>
      </c>
      <c r="AI50" s="10">
        <f t="shared" si="26"/>
        <v>0.54999999999999993</v>
      </c>
      <c r="AJ50" s="11">
        <f t="shared" si="27"/>
        <v>0.6</v>
      </c>
      <c r="AK50" s="11">
        <f t="shared" si="28"/>
        <v>0.65</v>
      </c>
      <c r="AL50" s="11">
        <f t="shared" si="29"/>
        <v>0.70000000000000007</v>
      </c>
      <c r="AM50" s="18">
        <f t="shared" si="30"/>
        <v>0.75000000000000011</v>
      </c>
      <c r="AN50" s="10">
        <f t="shared" si="31"/>
        <v>0.80000000000000016</v>
      </c>
      <c r="AO50" s="11">
        <f t="shared" si="32"/>
        <v>0.8500000000000002</v>
      </c>
      <c r="AP50" s="11">
        <f t="shared" si="33"/>
        <v>0.90000000000000024</v>
      </c>
      <c r="AQ50" s="11">
        <f t="shared" si="34"/>
        <v>0.95000000000000029</v>
      </c>
      <c r="AR50" s="15">
        <v>1</v>
      </c>
      <c r="AS50" s="10">
        <v>1</v>
      </c>
      <c r="AT50" s="11">
        <v>1</v>
      </c>
      <c r="AU50" s="11">
        <v>1</v>
      </c>
      <c r="AV50" s="11">
        <v>1</v>
      </c>
      <c r="AW50" s="18">
        <v>1</v>
      </c>
      <c r="AX50" s="10">
        <v>1</v>
      </c>
      <c r="AY50" s="11">
        <v>1</v>
      </c>
      <c r="AZ50" s="11">
        <v>1</v>
      </c>
      <c r="BA50" s="11">
        <v>1</v>
      </c>
      <c r="BB50" s="15">
        <v>1</v>
      </c>
      <c r="BC50" s="10">
        <v>1</v>
      </c>
      <c r="BD50" s="11">
        <v>1</v>
      </c>
      <c r="BE50" s="11">
        <v>1</v>
      </c>
      <c r="BF50" s="11">
        <v>1</v>
      </c>
      <c r="BG50" s="18">
        <v>1</v>
      </c>
      <c r="BH50" s="10">
        <v>1</v>
      </c>
      <c r="BI50" s="11">
        <v>1</v>
      </c>
      <c r="BJ50" s="11">
        <v>1</v>
      </c>
      <c r="BK50" s="11">
        <v>1</v>
      </c>
      <c r="BL50" s="15">
        <v>1</v>
      </c>
      <c r="BM50" s="10">
        <v>1</v>
      </c>
      <c r="BN50" s="11">
        <v>1</v>
      </c>
      <c r="BO50" s="11">
        <v>1</v>
      </c>
      <c r="BP50" s="11">
        <v>1</v>
      </c>
      <c r="BQ50" s="18">
        <v>1</v>
      </c>
      <c r="BR50" s="10">
        <v>1</v>
      </c>
      <c r="BS50" s="11">
        <v>1</v>
      </c>
      <c r="BT50" s="11">
        <v>1</v>
      </c>
      <c r="BU50" s="11">
        <v>1</v>
      </c>
      <c r="BV50" s="15">
        <v>1</v>
      </c>
    </row>
    <row r="51" spans="1:74" x14ac:dyDescent="0.25">
      <c r="A51" s="27" t="s">
        <v>138</v>
      </c>
      <c r="B51" s="24" t="s">
        <v>61</v>
      </c>
      <c r="C51" s="1" t="s">
        <v>125</v>
      </c>
      <c r="D51" s="2" t="s">
        <v>0</v>
      </c>
      <c r="E51" s="3" t="s">
        <v>2</v>
      </c>
      <c r="F51" s="3"/>
      <c r="G51" s="3"/>
      <c r="H51" s="3"/>
      <c r="I51" s="15">
        <f t="shared" si="0"/>
        <v>0</v>
      </c>
      <c r="J51" s="10">
        <f t="shared" si="1"/>
        <v>0</v>
      </c>
      <c r="K51" s="11">
        <f t="shared" si="2"/>
        <v>0</v>
      </c>
      <c r="L51" s="11">
        <f t="shared" si="3"/>
        <v>0</v>
      </c>
      <c r="M51" s="11">
        <f t="shared" si="4"/>
        <v>0</v>
      </c>
      <c r="N51" s="15">
        <f t="shared" si="5"/>
        <v>0</v>
      </c>
      <c r="O51" s="10">
        <f t="shared" si="6"/>
        <v>0</v>
      </c>
      <c r="P51" s="11">
        <f t="shared" si="7"/>
        <v>0</v>
      </c>
      <c r="Q51" s="11">
        <f t="shared" si="8"/>
        <v>0</v>
      </c>
      <c r="R51" s="11">
        <f t="shared" si="9"/>
        <v>0</v>
      </c>
      <c r="S51" s="15">
        <f t="shared" si="10"/>
        <v>0</v>
      </c>
      <c r="T51" s="10">
        <f t="shared" si="11"/>
        <v>0</v>
      </c>
      <c r="U51" s="11">
        <f t="shared" si="12"/>
        <v>0</v>
      </c>
      <c r="V51" s="11">
        <f t="shared" si="13"/>
        <v>0</v>
      </c>
      <c r="W51" s="11">
        <f t="shared" si="14"/>
        <v>0</v>
      </c>
      <c r="X51" s="15">
        <f t="shared" si="15"/>
        <v>0</v>
      </c>
      <c r="Y51" s="11">
        <f t="shared" si="16"/>
        <v>0.05</v>
      </c>
      <c r="Z51" s="11">
        <f t="shared" si="17"/>
        <v>0.1</v>
      </c>
      <c r="AA51" s="11">
        <f t="shared" si="18"/>
        <v>0.15000000000000002</v>
      </c>
      <c r="AB51" s="11">
        <f t="shared" si="19"/>
        <v>0.2</v>
      </c>
      <c r="AC51" s="18">
        <f t="shared" si="20"/>
        <v>0.25</v>
      </c>
      <c r="AD51" s="10">
        <f t="shared" si="21"/>
        <v>0.3</v>
      </c>
      <c r="AE51" s="11">
        <f t="shared" si="22"/>
        <v>0.35</v>
      </c>
      <c r="AF51" s="11">
        <f t="shared" si="23"/>
        <v>0.39999999999999997</v>
      </c>
      <c r="AG51" s="11">
        <f t="shared" si="24"/>
        <v>0.44999999999999996</v>
      </c>
      <c r="AH51" s="18">
        <f t="shared" si="25"/>
        <v>0.49999999999999994</v>
      </c>
      <c r="AI51" s="10">
        <f t="shared" si="26"/>
        <v>0.54999999999999993</v>
      </c>
      <c r="AJ51" s="11">
        <f t="shared" si="27"/>
        <v>0.6</v>
      </c>
      <c r="AK51" s="11">
        <f t="shared" si="28"/>
        <v>0.65</v>
      </c>
      <c r="AL51" s="11">
        <f t="shared" si="29"/>
        <v>0.70000000000000007</v>
      </c>
      <c r="AM51" s="18">
        <f t="shared" si="30"/>
        <v>0.75000000000000011</v>
      </c>
      <c r="AN51" s="10">
        <f t="shared" si="31"/>
        <v>0.80000000000000016</v>
      </c>
      <c r="AO51" s="11">
        <f t="shared" si="32"/>
        <v>0.8500000000000002</v>
      </c>
      <c r="AP51" s="11">
        <f t="shared" si="33"/>
        <v>0.90000000000000024</v>
      </c>
      <c r="AQ51" s="11">
        <f t="shared" si="34"/>
        <v>0.95000000000000029</v>
      </c>
      <c r="AR51" s="15">
        <v>1</v>
      </c>
      <c r="AS51" s="10">
        <v>1</v>
      </c>
      <c r="AT51" s="11">
        <v>1</v>
      </c>
      <c r="AU51" s="11">
        <v>1</v>
      </c>
      <c r="AV51" s="11">
        <v>1</v>
      </c>
      <c r="AW51" s="18">
        <v>1</v>
      </c>
      <c r="AX51" s="10">
        <v>1</v>
      </c>
      <c r="AY51" s="11">
        <v>1</v>
      </c>
      <c r="AZ51" s="11">
        <v>1</v>
      </c>
      <c r="BA51" s="11">
        <v>1</v>
      </c>
      <c r="BB51" s="15">
        <v>1</v>
      </c>
      <c r="BC51" s="10">
        <v>1</v>
      </c>
      <c r="BD51" s="11">
        <v>1</v>
      </c>
      <c r="BE51" s="11">
        <v>1</v>
      </c>
      <c r="BF51" s="11">
        <v>1</v>
      </c>
      <c r="BG51" s="18">
        <v>1</v>
      </c>
      <c r="BH51" s="10">
        <v>1</v>
      </c>
      <c r="BI51" s="11">
        <v>1</v>
      </c>
      <c r="BJ51" s="11">
        <v>1</v>
      </c>
      <c r="BK51" s="11">
        <v>1</v>
      </c>
      <c r="BL51" s="15">
        <v>1</v>
      </c>
      <c r="BM51" s="10">
        <v>1</v>
      </c>
      <c r="BN51" s="11">
        <v>1</v>
      </c>
      <c r="BO51" s="11">
        <v>1</v>
      </c>
      <c r="BP51" s="11">
        <v>1</v>
      </c>
      <c r="BQ51" s="18">
        <v>1</v>
      </c>
      <c r="BR51" s="10">
        <v>1</v>
      </c>
      <c r="BS51" s="11">
        <v>1</v>
      </c>
      <c r="BT51" s="11">
        <v>1</v>
      </c>
      <c r="BU51" s="11">
        <v>1</v>
      </c>
      <c r="BV51" s="15">
        <v>1</v>
      </c>
    </row>
    <row r="52" spans="1:74" x14ac:dyDescent="0.25">
      <c r="A52" s="27" t="s">
        <v>138</v>
      </c>
      <c r="B52" s="24" t="s">
        <v>61</v>
      </c>
      <c r="C52" s="1" t="s">
        <v>125</v>
      </c>
      <c r="D52" s="2" t="s">
        <v>0</v>
      </c>
      <c r="E52" s="3" t="s">
        <v>3</v>
      </c>
      <c r="F52" s="3"/>
      <c r="G52" s="3"/>
      <c r="H52" s="3"/>
      <c r="I52" s="15">
        <f t="shared" si="0"/>
        <v>0</v>
      </c>
      <c r="J52" s="10">
        <f t="shared" si="1"/>
        <v>0</v>
      </c>
      <c r="K52" s="11">
        <f t="shared" si="2"/>
        <v>0</v>
      </c>
      <c r="L52" s="11">
        <f t="shared" si="3"/>
        <v>0</v>
      </c>
      <c r="M52" s="11">
        <f t="shared" si="4"/>
        <v>0</v>
      </c>
      <c r="N52" s="15">
        <f t="shared" si="5"/>
        <v>0</v>
      </c>
      <c r="O52" s="10">
        <f t="shared" si="6"/>
        <v>0</v>
      </c>
      <c r="P52" s="11">
        <f t="shared" si="7"/>
        <v>0</v>
      </c>
      <c r="Q52" s="11">
        <f t="shared" si="8"/>
        <v>0</v>
      </c>
      <c r="R52" s="11">
        <f t="shared" si="9"/>
        <v>0</v>
      </c>
      <c r="S52" s="15">
        <f t="shared" si="10"/>
        <v>0</v>
      </c>
      <c r="T52" s="10">
        <f t="shared" si="11"/>
        <v>0</v>
      </c>
      <c r="U52" s="11">
        <f t="shared" si="12"/>
        <v>0</v>
      </c>
      <c r="V52" s="11">
        <f t="shared" si="13"/>
        <v>0</v>
      </c>
      <c r="W52" s="11">
        <f t="shared" si="14"/>
        <v>0</v>
      </c>
      <c r="X52" s="15">
        <f t="shared" si="15"/>
        <v>0</v>
      </c>
      <c r="Y52" s="11">
        <f t="shared" si="16"/>
        <v>0.05</v>
      </c>
      <c r="Z52" s="11">
        <f t="shared" si="17"/>
        <v>0.1</v>
      </c>
      <c r="AA52" s="11">
        <f t="shared" si="18"/>
        <v>0.15000000000000002</v>
      </c>
      <c r="AB52" s="11">
        <f t="shared" si="19"/>
        <v>0.2</v>
      </c>
      <c r="AC52" s="18">
        <f t="shared" si="20"/>
        <v>0.25</v>
      </c>
      <c r="AD52" s="10">
        <f t="shared" si="21"/>
        <v>0.3</v>
      </c>
      <c r="AE52" s="11">
        <f t="shared" si="22"/>
        <v>0.35</v>
      </c>
      <c r="AF52" s="11">
        <f t="shared" si="23"/>
        <v>0.39999999999999997</v>
      </c>
      <c r="AG52" s="11">
        <f t="shared" si="24"/>
        <v>0.44999999999999996</v>
      </c>
      <c r="AH52" s="18">
        <f t="shared" si="25"/>
        <v>0.49999999999999994</v>
      </c>
      <c r="AI52" s="10">
        <f t="shared" si="26"/>
        <v>0.54999999999999993</v>
      </c>
      <c r="AJ52" s="11">
        <f t="shared" si="27"/>
        <v>0.6</v>
      </c>
      <c r="AK52" s="11">
        <f t="shared" si="28"/>
        <v>0.65</v>
      </c>
      <c r="AL52" s="11">
        <f t="shared" si="29"/>
        <v>0.70000000000000007</v>
      </c>
      <c r="AM52" s="18">
        <f t="shared" si="30"/>
        <v>0.75000000000000011</v>
      </c>
      <c r="AN52" s="10">
        <f t="shared" si="31"/>
        <v>0.80000000000000016</v>
      </c>
      <c r="AO52" s="11">
        <f t="shared" si="32"/>
        <v>0.8500000000000002</v>
      </c>
      <c r="AP52" s="11">
        <f t="shared" si="33"/>
        <v>0.90000000000000024</v>
      </c>
      <c r="AQ52" s="11">
        <f t="shared" si="34"/>
        <v>0.95000000000000029</v>
      </c>
      <c r="AR52" s="15">
        <v>1</v>
      </c>
      <c r="AS52" s="10">
        <v>1</v>
      </c>
      <c r="AT52" s="11">
        <v>1</v>
      </c>
      <c r="AU52" s="11">
        <v>1</v>
      </c>
      <c r="AV52" s="11">
        <v>1</v>
      </c>
      <c r="AW52" s="18">
        <v>1</v>
      </c>
      <c r="AX52" s="10">
        <v>1</v>
      </c>
      <c r="AY52" s="11">
        <v>1</v>
      </c>
      <c r="AZ52" s="11">
        <v>1</v>
      </c>
      <c r="BA52" s="11">
        <v>1</v>
      </c>
      <c r="BB52" s="15">
        <v>1</v>
      </c>
      <c r="BC52" s="10">
        <v>1</v>
      </c>
      <c r="BD52" s="11">
        <v>1</v>
      </c>
      <c r="BE52" s="11">
        <v>1</v>
      </c>
      <c r="BF52" s="11">
        <v>1</v>
      </c>
      <c r="BG52" s="18">
        <v>1</v>
      </c>
      <c r="BH52" s="10">
        <v>1</v>
      </c>
      <c r="BI52" s="11">
        <v>1</v>
      </c>
      <c r="BJ52" s="11">
        <v>1</v>
      </c>
      <c r="BK52" s="11">
        <v>1</v>
      </c>
      <c r="BL52" s="15">
        <v>1</v>
      </c>
      <c r="BM52" s="10">
        <v>1</v>
      </c>
      <c r="BN52" s="11">
        <v>1</v>
      </c>
      <c r="BO52" s="11">
        <v>1</v>
      </c>
      <c r="BP52" s="11">
        <v>1</v>
      </c>
      <c r="BQ52" s="18">
        <v>1</v>
      </c>
      <c r="BR52" s="10">
        <v>1</v>
      </c>
      <c r="BS52" s="11">
        <v>1</v>
      </c>
      <c r="BT52" s="11">
        <v>1</v>
      </c>
      <c r="BU52" s="11">
        <v>1</v>
      </c>
      <c r="BV52" s="15">
        <v>1</v>
      </c>
    </row>
    <row r="53" spans="1:74" x14ac:dyDescent="0.25">
      <c r="A53" s="27" t="s">
        <v>138</v>
      </c>
      <c r="B53" s="24" t="s">
        <v>61</v>
      </c>
      <c r="C53" s="1" t="s">
        <v>125</v>
      </c>
      <c r="D53" s="2" t="s">
        <v>0</v>
      </c>
      <c r="E53" s="3" t="s">
        <v>4</v>
      </c>
      <c r="F53" s="3"/>
      <c r="G53" s="3"/>
      <c r="H53" s="3"/>
      <c r="I53" s="15">
        <f t="shared" si="0"/>
        <v>0</v>
      </c>
      <c r="J53" s="10">
        <f t="shared" si="1"/>
        <v>0</v>
      </c>
      <c r="K53" s="11">
        <f t="shared" si="2"/>
        <v>0</v>
      </c>
      <c r="L53" s="11">
        <f t="shared" si="3"/>
        <v>0</v>
      </c>
      <c r="M53" s="11">
        <f t="shared" si="4"/>
        <v>0</v>
      </c>
      <c r="N53" s="15">
        <f t="shared" si="5"/>
        <v>0</v>
      </c>
      <c r="O53" s="10">
        <f t="shared" si="6"/>
        <v>0</v>
      </c>
      <c r="P53" s="11">
        <f t="shared" si="7"/>
        <v>0</v>
      </c>
      <c r="Q53" s="11">
        <f t="shared" si="8"/>
        <v>0</v>
      </c>
      <c r="R53" s="11">
        <f t="shared" si="9"/>
        <v>0</v>
      </c>
      <c r="S53" s="15">
        <f t="shared" si="10"/>
        <v>0</v>
      </c>
      <c r="T53" s="10">
        <f t="shared" si="11"/>
        <v>0</v>
      </c>
      <c r="U53" s="11">
        <f t="shared" si="12"/>
        <v>0</v>
      </c>
      <c r="V53" s="11">
        <f t="shared" si="13"/>
        <v>0</v>
      </c>
      <c r="W53" s="11">
        <f t="shared" si="14"/>
        <v>0</v>
      </c>
      <c r="X53" s="15">
        <f t="shared" si="15"/>
        <v>0</v>
      </c>
      <c r="Y53" s="11">
        <f t="shared" si="16"/>
        <v>0.05</v>
      </c>
      <c r="Z53" s="11">
        <f t="shared" si="17"/>
        <v>0.1</v>
      </c>
      <c r="AA53" s="11">
        <f t="shared" si="18"/>
        <v>0.15000000000000002</v>
      </c>
      <c r="AB53" s="11">
        <f t="shared" si="19"/>
        <v>0.2</v>
      </c>
      <c r="AC53" s="18">
        <f t="shared" si="20"/>
        <v>0.25</v>
      </c>
      <c r="AD53" s="10">
        <f t="shared" si="21"/>
        <v>0.3</v>
      </c>
      <c r="AE53" s="11">
        <f t="shared" si="22"/>
        <v>0.35</v>
      </c>
      <c r="AF53" s="11">
        <f t="shared" si="23"/>
        <v>0.39999999999999997</v>
      </c>
      <c r="AG53" s="11">
        <f t="shared" si="24"/>
        <v>0.44999999999999996</v>
      </c>
      <c r="AH53" s="18">
        <f t="shared" si="25"/>
        <v>0.49999999999999994</v>
      </c>
      <c r="AI53" s="10">
        <f t="shared" si="26"/>
        <v>0.54999999999999993</v>
      </c>
      <c r="AJ53" s="11">
        <f t="shared" si="27"/>
        <v>0.6</v>
      </c>
      <c r="AK53" s="11">
        <f t="shared" si="28"/>
        <v>0.65</v>
      </c>
      <c r="AL53" s="11">
        <f t="shared" si="29"/>
        <v>0.70000000000000007</v>
      </c>
      <c r="AM53" s="18">
        <f t="shared" si="30"/>
        <v>0.75000000000000011</v>
      </c>
      <c r="AN53" s="10">
        <f t="shared" si="31"/>
        <v>0.80000000000000016</v>
      </c>
      <c r="AO53" s="11">
        <f t="shared" si="32"/>
        <v>0.8500000000000002</v>
      </c>
      <c r="AP53" s="11">
        <f t="shared" si="33"/>
        <v>0.90000000000000024</v>
      </c>
      <c r="AQ53" s="11">
        <f t="shared" si="34"/>
        <v>0.95000000000000029</v>
      </c>
      <c r="AR53" s="15">
        <v>1</v>
      </c>
      <c r="AS53" s="10">
        <v>1</v>
      </c>
      <c r="AT53" s="11">
        <v>1</v>
      </c>
      <c r="AU53" s="11">
        <v>1</v>
      </c>
      <c r="AV53" s="11">
        <v>1</v>
      </c>
      <c r="AW53" s="18">
        <v>1</v>
      </c>
      <c r="AX53" s="10">
        <v>1</v>
      </c>
      <c r="AY53" s="11">
        <v>1</v>
      </c>
      <c r="AZ53" s="11">
        <v>1</v>
      </c>
      <c r="BA53" s="11">
        <v>1</v>
      </c>
      <c r="BB53" s="15">
        <v>1</v>
      </c>
      <c r="BC53" s="10">
        <v>1</v>
      </c>
      <c r="BD53" s="11">
        <v>1</v>
      </c>
      <c r="BE53" s="11">
        <v>1</v>
      </c>
      <c r="BF53" s="11">
        <v>1</v>
      </c>
      <c r="BG53" s="18">
        <v>1</v>
      </c>
      <c r="BH53" s="10">
        <v>1</v>
      </c>
      <c r="BI53" s="11">
        <v>1</v>
      </c>
      <c r="BJ53" s="11">
        <v>1</v>
      </c>
      <c r="BK53" s="11">
        <v>1</v>
      </c>
      <c r="BL53" s="15">
        <v>1</v>
      </c>
      <c r="BM53" s="10">
        <v>1</v>
      </c>
      <c r="BN53" s="11">
        <v>1</v>
      </c>
      <c r="BO53" s="11">
        <v>1</v>
      </c>
      <c r="BP53" s="11">
        <v>1</v>
      </c>
      <c r="BQ53" s="18">
        <v>1</v>
      </c>
      <c r="BR53" s="10">
        <v>1</v>
      </c>
      <c r="BS53" s="11">
        <v>1</v>
      </c>
      <c r="BT53" s="11">
        <v>1</v>
      </c>
      <c r="BU53" s="11">
        <v>1</v>
      </c>
      <c r="BV53" s="15">
        <v>1</v>
      </c>
    </row>
    <row r="54" spans="1:74" x14ac:dyDescent="0.25">
      <c r="A54" s="27" t="s">
        <v>138</v>
      </c>
      <c r="B54" s="24" t="s">
        <v>61</v>
      </c>
      <c r="C54" s="1" t="s">
        <v>125</v>
      </c>
      <c r="D54" s="2" t="s">
        <v>5</v>
      </c>
      <c r="E54" s="3" t="s">
        <v>1</v>
      </c>
      <c r="F54" s="3"/>
      <c r="G54" s="3"/>
      <c r="H54" s="3"/>
      <c r="I54" s="15">
        <f t="shared" si="0"/>
        <v>0</v>
      </c>
      <c r="J54" s="10">
        <f t="shared" si="1"/>
        <v>0</v>
      </c>
      <c r="K54" s="11">
        <f t="shared" si="2"/>
        <v>0</v>
      </c>
      <c r="L54" s="11">
        <f t="shared" si="3"/>
        <v>0</v>
      </c>
      <c r="M54" s="11">
        <f t="shared" si="4"/>
        <v>0</v>
      </c>
      <c r="N54" s="15">
        <f t="shared" si="5"/>
        <v>0</v>
      </c>
      <c r="O54" s="10">
        <f t="shared" si="6"/>
        <v>0</v>
      </c>
      <c r="P54" s="11">
        <f t="shared" si="7"/>
        <v>0</v>
      </c>
      <c r="Q54" s="11">
        <f t="shared" si="8"/>
        <v>0</v>
      </c>
      <c r="R54" s="11">
        <f t="shared" si="9"/>
        <v>0</v>
      </c>
      <c r="S54" s="15">
        <f t="shared" si="10"/>
        <v>0</v>
      </c>
      <c r="T54" s="10">
        <f t="shared" si="11"/>
        <v>0</v>
      </c>
      <c r="U54" s="11">
        <f t="shared" si="12"/>
        <v>0</v>
      </c>
      <c r="V54" s="11">
        <f t="shared" si="13"/>
        <v>0</v>
      </c>
      <c r="W54" s="11">
        <f t="shared" si="14"/>
        <v>0</v>
      </c>
      <c r="X54" s="15">
        <f t="shared" si="15"/>
        <v>0</v>
      </c>
      <c r="Y54" s="11">
        <f t="shared" si="16"/>
        <v>0.05</v>
      </c>
      <c r="Z54" s="11">
        <f t="shared" si="17"/>
        <v>0.1</v>
      </c>
      <c r="AA54" s="11">
        <f t="shared" si="18"/>
        <v>0.15000000000000002</v>
      </c>
      <c r="AB54" s="11">
        <f t="shared" si="19"/>
        <v>0.2</v>
      </c>
      <c r="AC54" s="18">
        <f t="shared" si="20"/>
        <v>0.25</v>
      </c>
      <c r="AD54" s="10">
        <f t="shared" si="21"/>
        <v>0.3</v>
      </c>
      <c r="AE54" s="11">
        <f t="shared" si="22"/>
        <v>0.35</v>
      </c>
      <c r="AF54" s="11">
        <f t="shared" si="23"/>
        <v>0.39999999999999997</v>
      </c>
      <c r="AG54" s="11">
        <f t="shared" si="24"/>
        <v>0.44999999999999996</v>
      </c>
      <c r="AH54" s="18">
        <f t="shared" si="25"/>
        <v>0.49999999999999994</v>
      </c>
      <c r="AI54" s="10">
        <f t="shared" si="26"/>
        <v>0.54999999999999993</v>
      </c>
      <c r="AJ54" s="11">
        <f t="shared" si="27"/>
        <v>0.6</v>
      </c>
      <c r="AK54" s="11">
        <f t="shared" si="28"/>
        <v>0.65</v>
      </c>
      <c r="AL54" s="11">
        <f t="shared" si="29"/>
        <v>0.70000000000000007</v>
      </c>
      <c r="AM54" s="18">
        <f t="shared" si="30"/>
        <v>0.75000000000000011</v>
      </c>
      <c r="AN54" s="10">
        <f t="shared" si="31"/>
        <v>0.80000000000000016</v>
      </c>
      <c r="AO54" s="11">
        <f t="shared" si="32"/>
        <v>0.8500000000000002</v>
      </c>
      <c r="AP54" s="11">
        <f t="shared" si="33"/>
        <v>0.90000000000000024</v>
      </c>
      <c r="AQ54" s="11">
        <f t="shared" si="34"/>
        <v>0.95000000000000029</v>
      </c>
      <c r="AR54" s="15">
        <v>1</v>
      </c>
      <c r="AS54" s="10">
        <v>1</v>
      </c>
      <c r="AT54" s="11">
        <v>1</v>
      </c>
      <c r="AU54" s="11">
        <v>1</v>
      </c>
      <c r="AV54" s="11">
        <v>1</v>
      </c>
      <c r="AW54" s="18">
        <v>1</v>
      </c>
      <c r="AX54" s="10">
        <v>1</v>
      </c>
      <c r="AY54" s="11">
        <v>1</v>
      </c>
      <c r="AZ54" s="11">
        <v>1</v>
      </c>
      <c r="BA54" s="11">
        <v>1</v>
      </c>
      <c r="BB54" s="15">
        <v>1</v>
      </c>
      <c r="BC54" s="10">
        <v>1</v>
      </c>
      <c r="BD54" s="11">
        <v>1</v>
      </c>
      <c r="BE54" s="11">
        <v>1</v>
      </c>
      <c r="BF54" s="11">
        <v>1</v>
      </c>
      <c r="BG54" s="18">
        <v>1</v>
      </c>
      <c r="BH54" s="10">
        <v>1</v>
      </c>
      <c r="BI54" s="11">
        <v>1</v>
      </c>
      <c r="BJ54" s="11">
        <v>1</v>
      </c>
      <c r="BK54" s="11">
        <v>1</v>
      </c>
      <c r="BL54" s="15">
        <v>1</v>
      </c>
      <c r="BM54" s="10">
        <v>1</v>
      </c>
      <c r="BN54" s="11">
        <v>1</v>
      </c>
      <c r="BO54" s="11">
        <v>1</v>
      </c>
      <c r="BP54" s="11">
        <v>1</v>
      </c>
      <c r="BQ54" s="18">
        <v>1</v>
      </c>
      <c r="BR54" s="10">
        <v>1</v>
      </c>
      <c r="BS54" s="11">
        <v>1</v>
      </c>
      <c r="BT54" s="11">
        <v>1</v>
      </c>
      <c r="BU54" s="11">
        <v>1</v>
      </c>
      <c r="BV54" s="15">
        <v>1</v>
      </c>
    </row>
    <row r="55" spans="1:74" x14ac:dyDescent="0.25">
      <c r="A55" s="27" t="s">
        <v>138</v>
      </c>
      <c r="B55" s="24" t="s">
        <v>61</v>
      </c>
      <c r="C55" s="1" t="s">
        <v>125</v>
      </c>
      <c r="D55" s="2" t="s">
        <v>5</v>
      </c>
      <c r="E55" s="3" t="s">
        <v>2</v>
      </c>
      <c r="F55" s="3"/>
      <c r="G55" s="3"/>
      <c r="H55" s="3"/>
      <c r="I55" s="15">
        <f t="shared" si="0"/>
        <v>0</v>
      </c>
      <c r="J55" s="10">
        <f t="shared" si="1"/>
        <v>0</v>
      </c>
      <c r="K55" s="11">
        <f t="shared" si="2"/>
        <v>0</v>
      </c>
      <c r="L55" s="11">
        <f t="shared" si="3"/>
        <v>0</v>
      </c>
      <c r="M55" s="11">
        <f t="shared" si="4"/>
        <v>0</v>
      </c>
      <c r="N55" s="15">
        <f t="shared" si="5"/>
        <v>0</v>
      </c>
      <c r="O55" s="10">
        <f t="shared" si="6"/>
        <v>0</v>
      </c>
      <c r="P55" s="11">
        <f t="shared" si="7"/>
        <v>0</v>
      </c>
      <c r="Q55" s="11">
        <f t="shared" si="8"/>
        <v>0</v>
      </c>
      <c r="R55" s="11">
        <f t="shared" si="9"/>
        <v>0</v>
      </c>
      <c r="S55" s="15">
        <f t="shared" si="10"/>
        <v>0</v>
      </c>
      <c r="T55" s="10">
        <f t="shared" si="11"/>
        <v>0</v>
      </c>
      <c r="U55" s="11">
        <f t="shared" si="12"/>
        <v>0</v>
      </c>
      <c r="V55" s="11">
        <f t="shared" si="13"/>
        <v>0</v>
      </c>
      <c r="W55" s="11">
        <f t="shared" si="14"/>
        <v>0</v>
      </c>
      <c r="X55" s="15">
        <f t="shared" si="15"/>
        <v>0</v>
      </c>
      <c r="Y55" s="11">
        <f t="shared" si="16"/>
        <v>0.05</v>
      </c>
      <c r="Z55" s="11">
        <f t="shared" si="17"/>
        <v>0.1</v>
      </c>
      <c r="AA55" s="11">
        <f t="shared" si="18"/>
        <v>0.15000000000000002</v>
      </c>
      <c r="AB55" s="11">
        <f t="shared" si="19"/>
        <v>0.2</v>
      </c>
      <c r="AC55" s="18">
        <f t="shared" si="20"/>
        <v>0.25</v>
      </c>
      <c r="AD55" s="10">
        <f t="shared" si="21"/>
        <v>0.3</v>
      </c>
      <c r="AE55" s="11">
        <f t="shared" si="22"/>
        <v>0.35</v>
      </c>
      <c r="AF55" s="11">
        <f t="shared" si="23"/>
        <v>0.39999999999999997</v>
      </c>
      <c r="AG55" s="11">
        <f t="shared" si="24"/>
        <v>0.44999999999999996</v>
      </c>
      <c r="AH55" s="18">
        <f t="shared" si="25"/>
        <v>0.49999999999999994</v>
      </c>
      <c r="AI55" s="10">
        <f t="shared" si="26"/>
        <v>0.54999999999999993</v>
      </c>
      <c r="AJ55" s="11">
        <f t="shared" si="27"/>
        <v>0.6</v>
      </c>
      <c r="AK55" s="11">
        <f t="shared" si="28"/>
        <v>0.65</v>
      </c>
      <c r="AL55" s="11">
        <f t="shared" si="29"/>
        <v>0.70000000000000007</v>
      </c>
      <c r="AM55" s="18">
        <f t="shared" si="30"/>
        <v>0.75000000000000011</v>
      </c>
      <c r="AN55" s="10">
        <f t="shared" si="31"/>
        <v>0.80000000000000016</v>
      </c>
      <c r="AO55" s="11">
        <f t="shared" si="32"/>
        <v>0.8500000000000002</v>
      </c>
      <c r="AP55" s="11">
        <f t="shared" si="33"/>
        <v>0.90000000000000024</v>
      </c>
      <c r="AQ55" s="11">
        <f t="shared" si="34"/>
        <v>0.95000000000000029</v>
      </c>
      <c r="AR55" s="15">
        <v>1</v>
      </c>
      <c r="AS55" s="10">
        <v>1</v>
      </c>
      <c r="AT55" s="11">
        <v>1</v>
      </c>
      <c r="AU55" s="11">
        <v>1</v>
      </c>
      <c r="AV55" s="11">
        <v>1</v>
      </c>
      <c r="AW55" s="18">
        <v>1</v>
      </c>
      <c r="AX55" s="10">
        <v>1</v>
      </c>
      <c r="AY55" s="11">
        <v>1</v>
      </c>
      <c r="AZ55" s="11">
        <v>1</v>
      </c>
      <c r="BA55" s="11">
        <v>1</v>
      </c>
      <c r="BB55" s="15">
        <v>1</v>
      </c>
      <c r="BC55" s="10">
        <v>1</v>
      </c>
      <c r="BD55" s="11">
        <v>1</v>
      </c>
      <c r="BE55" s="11">
        <v>1</v>
      </c>
      <c r="BF55" s="11">
        <v>1</v>
      </c>
      <c r="BG55" s="18">
        <v>1</v>
      </c>
      <c r="BH55" s="10">
        <v>1</v>
      </c>
      <c r="BI55" s="11">
        <v>1</v>
      </c>
      <c r="BJ55" s="11">
        <v>1</v>
      </c>
      <c r="BK55" s="11">
        <v>1</v>
      </c>
      <c r="BL55" s="15">
        <v>1</v>
      </c>
      <c r="BM55" s="10">
        <v>1</v>
      </c>
      <c r="BN55" s="11">
        <v>1</v>
      </c>
      <c r="BO55" s="11">
        <v>1</v>
      </c>
      <c r="BP55" s="11">
        <v>1</v>
      </c>
      <c r="BQ55" s="18">
        <v>1</v>
      </c>
      <c r="BR55" s="10">
        <v>1</v>
      </c>
      <c r="BS55" s="11">
        <v>1</v>
      </c>
      <c r="BT55" s="11">
        <v>1</v>
      </c>
      <c r="BU55" s="11">
        <v>1</v>
      </c>
      <c r="BV55" s="15">
        <v>1</v>
      </c>
    </row>
    <row r="56" spans="1:74" x14ac:dyDescent="0.25">
      <c r="A56" s="27" t="s">
        <v>138</v>
      </c>
      <c r="B56" s="24" t="s">
        <v>61</v>
      </c>
      <c r="C56" s="1" t="s">
        <v>125</v>
      </c>
      <c r="D56" s="2" t="s">
        <v>5</v>
      </c>
      <c r="E56" s="3" t="s">
        <v>3</v>
      </c>
      <c r="F56" s="3"/>
      <c r="G56" s="3"/>
      <c r="H56" s="3"/>
      <c r="I56" s="15">
        <f t="shared" si="0"/>
        <v>0</v>
      </c>
      <c r="J56" s="10">
        <f t="shared" si="1"/>
        <v>0</v>
      </c>
      <c r="K56" s="11">
        <f t="shared" si="2"/>
        <v>0</v>
      </c>
      <c r="L56" s="11">
        <f t="shared" si="3"/>
        <v>0</v>
      </c>
      <c r="M56" s="11">
        <f t="shared" si="4"/>
        <v>0</v>
      </c>
      <c r="N56" s="15">
        <f t="shared" si="5"/>
        <v>0</v>
      </c>
      <c r="O56" s="10">
        <f t="shared" si="6"/>
        <v>0</v>
      </c>
      <c r="P56" s="11">
        <f t="shared" si="7"/>
        <v>0</v>
      </c>
      <c r="Q56" s="11">
        <f t="shared" si="8"/>
        <v>0</v>
      </c>
      <c r="R56" s="11">
        <f t="shared" si="9"/>
        <v>0</v>
      </c>
      <c r="S56" s="15">
        <f t="shared" si="10"/>
        <v>0</v>
      </c>
      <c r="T56" s="10">
        <f t="shared" si="11"/>
        <v>0</v>
      </c>
      <c r="U56" s="11">
        <f t="shared" si="12"/>
        <v>0</v>
      </c>
      <c r="V56" s="11">
        <f t="shared" si="13"/>
        <v>0</v>
      </c>
      <c r="W56" s="11">
        <f t="shared" si="14"/>
        <v>0</v>
      </c>
      <c r="X56" s="15">
        <f t="shared" si="15"/>
        <v>0</v>
      </c>
      <c r="Y56" s="11">
        <f t="shared" si="16"/>
        <v>0.05</v>
      </c>
      <c r="Z56" s="11">
        <f t="shared" si="17"/>
        <v>0.1</v>
      </c>
      <c r="AA56" s="11">
        <f t="shared" si="18"/>
        <v>0.15000000000000002</v>
      </c>
      <c r="AB56" s="11">
        <f t="shared" si="19"/>
        <v>0.2</v>
      </c>
      <c r="AC56" s="18">
        <f t="shared" si="20"/>
        <v>0.25</v>
      </c>
      <c r="AD56" s="10">
        <f t="shared" si="21"/>
        <v>0.3</v>
      </c>
      <c r="AE56" s="11">
        <f t="shared" si="22"/>
        <v>0.35</v>
      </c>
      <c r="AF56" s="11">
        <f t="shared" si="23"/>
        <v>0.39999999999999997</v>
      </c>
      <c r="AG56" s="11">
        <f t="shared" si="24"/>
        <v>0.44999999999999996</v>
      </c>
      <c r="AH56" s="18">
        <f t="shared" si="25"/>
        <v>0.49999999999999994</v>
      </c>
      <c r="AI56" s="10">
        <f t="shared" si="26"/>
        <v>0.54999999999999993</v>
      </c>
      <c r="AJ56" s="11">
        <f t="shared" si="27"/>
        <v>0.6</v>
      </c>
      <c r="AK56" s="11">
        <f t="shared" si="28"/>
        <v>0.65</v>
      </c>
      <c r="AL56" s="11">
        <f t="shared" si="29"/>
        <v>0.70000000000000007</v>
      </c>
      <c r="AM56" s="18">
        <f t="shared" si="30"/>
        <v>0.75000000000000011</v>
      </c>
      <c r="AN56" s="10">
        <f t="shared" si="31"/>
        <v>0.80000000000000016</v>
      </c>
      <c r="AO56" s="11">
        <f t="shared" si="32"/>
        <v>0.8500000000000002</v>
      </c>
      <c r="AP56" s="11">
        <f t="shared" si="33"/>
        <v>0.90000000000000024</v>
      </c>
      <c r="AQ56" s="11">
        <f t="shared" si="34"/>
        <v>0.95000000000000029</v>
      </c>
      <c r="AR56" s="15">
        <v>1</v>
      </c>
      <c r="AS56" s="10">
        <v>1</v>
      </c>
      <c r="AT56" s="11">
        <v>1</v>
      </c>
      <c r="AU56" s="11">
        <v>1</v>
      </c>
      <c r="AV56" s="11">
        <v>1</v>
      </c>
      <c r="AW56" s="18">
        <v>1</v>
      </c>
      <c r="AX56" s="10">
        <v>1</v>
      </c>
      <c r="AY56" s="11">
        <v>1</v>
      </c>
      <c r="AZ56" s="11">
        <v>1</v>
      </c>
      <c r="BA56" s="11">
        <v>1</v>
      </c>
      <c r="BB56" s="15">
        <v>1</v>
      </c>
      <c r="BC56" s="10">
        <v>1</v>
      </c>
      <c r="BD56" s="11">
        <v>1</v>
      </c>
      <c r="BE56" s="11">
        <v>1</v>
      </c>
      <c r="BF56" s="11">
        <v>1</v>
      </c>
      <c r="BG56" s="18">
        <v>1</v>
      </c>
      <c r="BH56" s="10">
        <v>1</v>
      </c>
      <c r="BI56" s="11">
        <v>1</v>
      </c>
      <c r="BJ56" s="11">
        <v>1</v>
      </c>
      <c r="BK56" s="11">
        <v>1</v>
      </c>
      <c r="BL56" s="15">
        <v>1</v>
      </c>
      <c r="BM56" s="10">
        <v>1</v>
      </c>
      <c r="BN56" s="11">
        <v>1</v>
      </c>
      <c r="BO56" s="11">
        <v>1</v>
      </c>
      <c r="BP56" s="11">
        <v>1</v>
      </c>
      <c r="BQ56" s="18">
        <v>1</v>
      </c>
      <c r="BR56" s="10">
        <v>1</v>
      </c>
      <c r="BS56" s="11">
        <v>1</v>
      </c>
      <c r="BT56" s="11">
        <v>1</v>
      </c>
      <c r="BU56" s="11">
        <v>1</v>
      </c>
      <c r="BV56" s="15">
        <v>1</v>
      </c>
    </row>
    <row r="57" spans="1:74" x14ac:dyDescent="0.25">
      <c r="A57" s="27" t="s">
        <v>138</v>
      </c>
      <c r="B57" s="24" t="s">
        <v>61</v>
      </c>
      <c r="C57" s="1" t="s">
        <v>125</v>
      </c>
      <c r="D57" s="2" t="s">
        <v>5</v>
      </c>
      <c r="E57" s="3" t="s">
        <v>4</v>
      </c>
      <c r="F57" s="3"/>
      <c r="G57" s="3"/>
      <c r="H57" s="3"/>
      <c r="I57" s="15">
        <f t="shared" si="0"/>
        <v>0</v>
      </c>
      <c r="J57" s="10">
        <f t="shared" si="1"/>
        <v>0</v>
      </c>
      <c r="K57" s="11">
        <f t="shared" si="2"/>
        <v>0</v>
      </c>
      <c r="L57" s="11">
        <f t="shared" si="3"/>
        <v>0</v>
      </c>
      <c r="M57" s="11">
        <f t="shared" si="4"/>
        <v>0</v>
      </c>
      <c r="N57" s="15">
        <f t="shared" si="5"/>
        <v>0</v>
      </c>
      <c r="O57" s="10">
        <f t="shared" si="6"/>
        <v>0</v>
      </c>
      <c r="P57" s="11">
        <f t="shared" si="7"/>
        <v>0</v>
      </c>
      <c r="Q57" s="11">
        <f t="shared" si="8"/>
        <v>0</v>
      </c>
      <c r="R57" s="11">
        <f t="shared" si="9"/>
        <v>0</v>
      </c>
      <c r="S57" s="15">
        <f t="shared" si="10"/>
        <v>0</v>
      </c>
      <c r="T57" s="10">
        <f t="shared" si="11"/>
        <v>0</v>
      </c>
      <c r="U57" s="11">
        <f t="shared" si="12"/>
        <v>0</v>
      </c>
      <c r="V57" s="11">
        <f t="shared" si="13"/>
        <v>0</v>
      </c>
      <c r="W57" s="11">
        <f t="shared" si="14"/>
        <v>0</v>
      </c>
      <c r="X57" s="15">
        <f t="shared" si="15"/>
        <v>0</v>
      </c>
      <c r="Y57" s="11">
        <f t="shared" si="16"/>
        <v>0.05</v>
      </c>
      <c r="Z57" s="11">
        <f t="shared" si="17"/>
        <v>0.1</v>
      </c>
      <c r="AA57" s="11">
        <f t="shared" si="18"/>
        <v>0.15000000000000002</v>
      </c>
      <c r="AB57" s="11">
        <f t="shared" si="19"/>
        <v>0.2</v>
      </c>
      <c r="AC57" s="18">
        <f t="shared" si="20"/>
        <v>0.25</v>
      </c>
      <c r="AD57" s="10">
        <f t="shared" si="21"/>
        <v>0.3</v>
      </c>
      <c r="AE57" s="11">
        <f t="shared" si="22"/>
        <v>0.35</v>
      </c>
      <c r="AF57" s="11">
        <f t="shared" si="23"/>
        <v>0.39999999999999997</v>
      </c>
      <c r="AG57" s="11">
        <f t="shared" si="24"/>
        <v>0.44999999999999996</v>
      </c>
      <c r="AH57" s="18">
        <f t="shared" si="25"/>
        <v>0.49999999999999994</v>
      </c>
      <c r="AI57" s="10">
        <f t="shared" si="26"/>
        <v>0.54999999999999993</v>
      </c>
      <c r="AJ57" s="11">
        <f t="shared" si="27"/>
        <v>0.6</v>
      </c>
      <c r="AK57" s="11">
        <f t="shared" si="28"/>
        <v>0.65</v>
      </c>
      <c r="AL57" s="11">
        <f t="shared" si="29"/>
        <v>0.70000000000000007</v>
      </c>
      <c r="AM57" s="18">
        <f t="shared" si="30"/>
        <v>0.75000000000000011</v>
      </c>
      <c r="AN57" s="10">
        <f t="shared" si="31"/>
        <v>0.80000000000000016</v>
      </c>
      <c r="AO57" s="11">
        <f t="shared" si="32"/>
        <v>0.8500000000000002</v>
      </c>
      <c r="AP57" s="11">
        <f t="shared" si="33"/>
        <v>0.90000000000000024</v>
      </c>
      <c r="AQ57" s="11">
        <f t="shared" si="34"/>
        <v>0.95000000000000029</v>
      </c>
      <c r="AR57" s="15">
        <v>1</v>
      </c>
      <c r="AS57" s="10">
        <v>1</v>
      </c>
      <c r="AT57" s="11">
        <v>1</v>
      </c>
      <c r="AU57" s="11">
        <v>1</v>
      </c>
      <c r="AV57" s="11">
        <v>1</v>
      </c>
      <c r="AW57" s="18">
        <v>1</v>
      </c>
      <c r="AX57" s="10">
        <v>1</v>
      </c>
      <c r="AY57" s="11">
        <v>1</v>
      </c>
      <c r="AZ57" s="11">
        <v>1</v>
      </c>
      <c r="BA57" s="11">
        <v>1</v>
      </c>
      <c r="BB57" s="15">
        <v>1</v>
      </c>
      <c r="BC57" s="10">
        <v>1</v>
      </c>
      <c r="BD57" s="11">
        <v>1</v>
      </c>
      <c r="BE57" s="11">
        <v>1</v>
      </c>
      <c r="BF57" s="11">
        <v>1</v>
      </c>
      <c r="BG57" s="18">
        <v>1</v>
      </c>
      <c r="BH57" s="10">
        <v>1</v>
      </c>
      <c r="BI57" s="11">
        <v>1</v>
      </c>
      <c r="BJ57" s="11">
        <v>1</v>
      </c>
      <c r="BK57" s="11">
        <v>1</v>
      </c>
      <c r="BL57" s="15">
        <v>1</v>
      </c>
      <c r="BM57" s="10">
        <v>1</v>
      </c>
      <c r="BN57" s="11">
        <v>1</v>
      </c>
      <c r="BO57" s="11">
        <v>1</v>
      </c>
      <c r="BP57" s="11">
        <v>1</v>
      </c>
      <c r="BQ57" s="18">
        <v>1</v>
      </c>
      <c r="BR57" s="10">
        <v>1</v>
      </c>
      <c r="BS57" s="11">
        <v>1</v>
      </c>
      <c r="BT57" s="11">
        <v>1</v>
      </c>
      <c r="BU57" s="11">
        <v>1</v>
      </c>
      <c r="BV57" s="15">
        <v>1</v>
      </c>
    </row>
    <row r="58" spans="1:74" x14ac:dyDescent="0.25">
      <c r="A58" s="27" t="s">
        <v>138</v>
      </c>
      <c r="B58" s="24" t="s">
        <v>61</v>
      </c>
      <c r="C58" s="1" t="s">
        <v>126</v>
      </c>
      <c r="D58" s="2" t="s">
        <v>0</v>
      </c>
      <c r="E58" s="3" t="s">
        <v>1</v>
      </c>
      <c r="F58" s="3"/>
      <c r="G58" s="3"/>
      <c r="H58" s="3"/>
      <c r="I58" s="15">
        <f t="shared" si="0"/>
        <v>0</v>
      </c>
      <c r="J58" s="10">
        <f t="shared" si="1"/>
        <v>0</v>
      </c>
      <c r="K58" s="11">
        <f t="shared" si="2"/>
        <v>0</v>
      </c>
      <c r="L58" s="11">
        <f t="shared" si="3"/>
        <v>0</v>
      </c>
      <c r="M58" s="11">
        <f t="shared" si="4"/>
        <v>0</v>
      </c>
      <c r="N58" s="15">
        <f t="shared" si="5"/>
        <v>0</v>
      </c>
      <c r="O58" s="10">
        <f t="shared" si="6"/>
        <v>0</v>
      </c>
      <c r="P58" s="11">
        <f t="shared" si="7"/>
        <v>0</v>
      </c>
      <c r="Q58" s="11">
        <f t="shared" si="8"/>
        <v>0</v>
      </c>
      <c r="R58" s="11">
        <f t="shared" si="9"/>
        <v>0</v>
      </c>
      <c r="S58" s="15">
        <f t="shared" si="10"/>
        <v>0</v>
      </c>
      <c r="T58" s="10">
        <f t="shared" si="11"/>
        <v>0</v>
      </c>
      <c r="U58" s="11">
        <f t="shared" si="12"/>
        <v>0</v>
      </c>
      <c r="V58" s="11">
        <f t="shared" si="13"/>
        <v>0</v>
      </c>
      <c r="W58" s="11">
        <f t="shared" si="14"/>
        <v>0</v>
      </c>
      <c r="X58" s="15">
        <f t="shared" si="15"/>
        <v>0</v>
      </c>
      <c r="Y58" s="11">
        <f t="shared" si="16"/>
        <v>0.05</v>
      </c>
      <c r="Z58" s="11">
        <f t="shared" si="17"/>
        <v>0.1</v>
      </c>
      <c r="AA58" s="11">
        <f t="shared" si="18"/>
        <v>0.15000000000000002</v>
      </c>
      <c r="AB58" s="11">
        <f t="shared" si="19"/>
        <v>0.2</v>
      </c>
      <c r="AC58" s="18">
        <f t="shared" si="20"/>
        <v>0.25</v>
      </c>
      <c r="AD58" s="10">
        <f t="shared" si="21"/>
        <v>0.3</v>
      </c>
      <c r="AE58" s="11">
        <f t="shared" si="22"/>
        <v>0.35</v>
      </c>
      <c r="AF58" s="11">
        <f t="shared" si="23"/>
        <v>0.39999999999999997</v>
      </c>
      <c r="AG58" s="11">
        <f t="shared" si="24"/>
        <v>0.44999999999999996</v>
      </c>
      <c r="AH58" s="18">
        <f t="shared" si="25"/>
        <v>0.49999999999999994</v>
      </c>
      <c r="AI58" s="10">
        <f t="shared" si="26"/>
        <v>0.54999999999999993</v>
      </c>
      <c r="AJ58" s="11">
        <f t="shared" si="27"/>
        <v>0.6</v>
      </c>
      <c r="AK58" s="11">
        <f t="shared" si="28"/>
        <v>0.65</v>
      </c>
      <c r="AL58" s="11">
        <f t="shared" si="29"/>
        <v>0.70000000000000007</v>
      </c>
      <c r="AM58" s="18">
        <f t="shared" si="30"/>
        <v>0.75000000000000011</v>
      </c>
      <c r="AN58" s="10">
        <f t="shared" si="31"/>
        <v>0.80000000000000016</v>
      </c>
      <c r="AO58" s="11">
        <f t="shared" si="32"/>
        <v>0.8500000000000002</v>
      </c>
      <c r="AP58" s="11">
        <f t="shared" si="33"/>
        <v>0.90000000000000024</v>
      </c>
      <c r="AQ58" s="11">
        <f t="shared" si="34"/>
        <v>0.95000000000000029</v>
      </c>
      <c r="AR58" s="15">
        <v>1</v>
      </c>
      <c r="AS58" s="10">
        <v>1</v>
      </c>
      <c r="AT58" s="11">
        <v>1</v>
      </c>
      <c r="AU58" s="11">
        <v>1</v>
      </c>
      <c r="AV58" s="11">
        <v>1</v>
      </c>
      <c r="AW58" s="18">
        <v>1</v>
      </c>
      <c r="AX58" s="10">
        <v>1</v>
      </c>
      <c r="AY58" s="11">
        <v>1</v>
      </c>
      <c r="AZ58" s="11">
        <v>1</v>
      </c>
      <c r="BA58" s="11">
        <v>1</v>
      </c>
      <c r="BB58" s="15">
        <v>1</v>
      </c>
      <c r="BC58" s="10">
        <v>1</v>
      </c>
      <c r="BD58" s="11">
        <v>1</v>
      </c>
      <c r="BE58" s="11">
        <v>1</v>
      </c>
      <c r="BF58" s="11">
        <v>1</v>
      </c>
      <c r="BG58" s="18">
        <v>1</v>
      </c>
      <c r="BH58" s="10">
        <v>1</v>
      </c>
      <c r="BI58" s="11">
        <v>1</v>
      </c>
      <c r="BJ58" s="11">
        <v>1</v>
      </c>
      <c r="BK58" s="11">
        <v>1</v>
      </c>
      <c r="BL58" s="15">
        <v>1</v>
      </c>
      <c r="BM58" s="10">
        <v>1</v>
      </c>
      <c r="BN58" s="11">
        <v>1</v>
      </c>
      <c r="BO58" s="11">
        <v>1</v>
      </c>
      <c r="BP58" s="11">
        <v>1</v>
      </c>
      <c r="BQ58" s="18">
        <v>1</v>
      </c>
      <c r="BR58" s="10">
        <v>1</v>
      </c>
      <c r="BS58" s="11">
        <v>1</v>
      </c>
      <c r="BT58" s="11">
        <v>1</v>
      </c>
      <c r="BU58" s="11">
        <v>1</v>
      </c>
      <c r="BV58" s="15">
        <v>1</v>
      </c>
    </row>
    <row r="59" spans="1:74" x14ac:dyDescent="0.25">
      <c r="A59" s="27" t="s">
        <v>138</v>
      </c>
      <c r="B59" s="24" t="s">
        <v>61</v>
      </c>
      <c r="C59" s="1" t="s">
        <v>126</v>
      </c>
      <c r="D59" s="2" t="s">
        <v>0</v>
      </c>
      <c r="E59" s="3" t="s">
        <v>2</v>
      </c>
      <c r="F59" s="3"/>
      <c r="G59" s="3"/>
      <c r="H59" s="3"/>
      <c r="I59" s="15">
        <f t="shared" si="0"/>
        <v>0</v>
      </c>
      <c r="J59" s="10">
        <f t="shared" si="1"/>
        <v>0</v>
      </c>
      <c r="K59" s="11">
        <f t="shared" si="2"/>
        <v>0</v>
      </c>
      <c r="L59" s="11">
        <f t="shared" si="3"/>
        <v>0</v>
      </c>
      <c r="M59" s="11">
        <f t="shared" si="4"/>
        <v>0</v>
      </c>
      <c r="N59" s="15">
        <f t="shared" si="5"/>
        <v>0</v>
      </c>
      <c r="O59" s="10">
        <f t="shared" si="6"/>
        <v>0</v>
      </c>
      <c r="P59" s="11">
        <f t="shared" si="7"/>
        <v>0</v>
      </c>
      <c r="Q59" s="11">
        <f t="shared" si="8"/>
        <v>0</v>
      </c>
      <c r="R59" s="11">
        <f t="shared" si="9"/>
        <v>0</v>
      </c>
      <c r="S59" s="15">
        <f t="shared" si="10"/>
        <v>0</v>
      </c>
      <c r="T59" s="10">
        <f t="shared" si="11"/>
        <v>0</v>
      </c>
      <c r="U59" s="11">
        <f t="shared" si="12"/>
        <v>0</v>
      </c>
      <c r="V59" s="11">
        <f t="shared" si="13"/>
        <v>0</v>
      </c>
      <c r="W59" s="11">
        <f t="shared" si="14"/>
        <v>0</v>
      </c>
      <c r="X59" s="15">
        <f t="shared" si="15"/>
        <v>0</v>
      </c>
      <c r="Y59" s="11">
        <f t="shared" si="16"/>
        <v>0.05</v>
      </c>
      <c r="Z59" s="11">
        <f t="shared" si="17"/>
        <v>0.1</v>
      </c>
      <c r="AA59" s="11">
        <f t="shared" si="18"/>
        <v>0.15000000000000002</v>
      </c>
      <c r="AB59" s="11">
        <f t="shared" si="19"/>
        <v>0.2</v>
      </c>
      <c r="AC59" s="18">
        <f t="shared" si="20"/>
        <v>0.25</v>
      </c>
      <c r="AD59" s="10">
        <f t="shared" si="21"/>
        <v>0.3</v>
      </c>
      <c r="AE59" s="11">
        <f t="shared" si="22"/>
        <v>0.35</v>
      </c>
      <c r="AF59" s="11">
        <f t="shared" si="23"/>
        <v>0.39999999999999997</v>
      </c>
      <c r="AG59" s="11">
        <f t="shared" si="24"/>
        <v>0.44999999999999996</v>
      </c>
      <c r="AH59" s="18">
        <f t="shared" si="25"/>
        <v>0.49999999999999994</v>
      </c>
      <c r="AI59" s="10">
        <f t="shared" si="26"/>
        <v>0.54999999999999993</v>
      </c>
      <c r="AJ59" s="11">
        <f t="shared" si="27"/>
        <v>0.6</v>
      </c>
      <c r="AK59" s="11">
        <f t="shared" si="28"/>
        <v>0.65</v>
      </c>
      <c r="AL59" s="11">
        <f t="shared" si="29"/>
        <v>0.70000000000000007</v>
      </c>
      <c r="AM59" s="18">
        <f t="shared" si="30"/>
        <v>0.75000000000000011</v>
      </c>
      <c r="AN59" s="10">
        <f t="shared" si="31"/>
        <v>0.80000000000000016</v>
      </c>
      <c r="AO59" s="11">
        <f t="shared" si="32"/>
        <v>0.8500000000000002</v>
      </c>
      <c r="AP59" s="11">
        <f t="shared" si="33"/>
        <v>0.90000000000000024</v>
      </c>
      <c r="AQ59" s="11">
        <f t="shared" si="34"/>
        <v>0.95000000000000029</v>
      </c>
      <c r="AR59" s="15">
        <v>1</v>
      </c>
      <c r="AS59" s="10">
        <v>1</v>
      </c>
      <c r="AT59" s="11">
        <v>1</v>
      </c>
      <c r="AU59" s="11">
        <v>1</v>
      </c>
      <c r="AV59" s="11">
        <v>1</v>
      </c>
      <c r="AW59" s="18">
        <v>1</v>
      </c>
      <c r="AX59" s="10">
        <v>1</v>
      </c>
      <c r="AY59" s="11">
        <v>1</v>
      </c>
      <c r="AZ59" s="11">
        <v>1</v>
      </c>
      <c r="BA59" s="11">
        <v>1</v>
      </c>
      <c r="BB59" s="15">
        <v>1</v>
      </c>
      <c r="BC59" s="10">
        <v>1</v>
      </c>
      <c r="BD59" s="11">
        <v>1</v>
      </c>
      <c r="BE59" s="11">
        <v>1</v>
      </c>
      <c r="BF59" s="11">
        <v>1</v>
      </c>
      <c r="BG59" s="18">
        <v>1</v>
      </c>
      <c r="BH59" s="10">
        <v>1</v>
      </c>
      <c r="BI59" s="11">
        <v>1</v>
      </c>
      <c r="BJ59" s="11">
        <v>1</v>
      </c>
      <c r="BK59" s="11">
        <v>1</v>
      </c>
      <c r="BL59" s="15">
        <v>1</v>
      </c>
      <c r="BM59" s="10">
        <v>1</v>
      </c>
      <c r="BN59" s="11">
        <v>1</v>
      </c>
      <c r="BO59" s="11">
        <v>1</v>
      </c>
      <c r="BP59" s="11">
        <v>1</v>
      </c>
      <c r="BQ59" s="18">
        <v>1</v>
      </c>
      <c r="BR59" s="10">
        <v>1</v>
      </c>
      <c r="BS59" s="11">
        <v>1</v>
      </c>
      <c r="BT59" s="11">
        <v>1</v>
      </c>
      <c r="BU59" s="11">
        <v>1</v>
      </c>
      <c r="BV59" s="15">
        <v>1</v>
      </c>
    </row>
    <row r="60" spans="1:74" x14ac:dyDescent="0.25">
      <c r="A60" s="27" t="s">
        <v>138</v>
      </c>
      <c r="B60" s="24" t="s">
        <v>61</v>
      </c>
      <c r="C60" s="1" t="s">
        <v>126</v>
      </c>
      <c r="D60" s="2" t="s">
        <v>0</v>
      </c>
      <c r="E60" s="3" t="s">
        <v>3</v>
      </c>
      <c r="F60" s="3"/>
      <c r="G60" s="3"/>
      <c r="H60" s="3"/>
      <c r="I60" s="15">
        <f t="shared" si="0"/>
        <v>0</v>
      </c>
      <c r="J60" s="10">
        <f t="shared" si="1"/>
        <v>0</v>
      </c>
      <c r="K60" s="11">
        <f t="shared" si="2"/>
        <v>0</v>
      </c>
      <c r="L60" s="11">
        <f t="shared" si="3"/>
        <v>0</v>
      </c>
      <c r="M60" s="11">
        <f t="shared" si="4"/>
        <v>0</v>
      </c>
      <c r="N60" s="15">
        <f t="shared" si="5"/>
        <v>0</v>
      </c>
      <c r="O60" s="10">
        <f t="shared" si="6"/>
        <v>0</v>
      </c>
      <c r="P60" s="11">
        <f t="shared" si="7"/>
        <v>0</v>
      </c>
      <c r="Q60" s="11">
        <f t="shared" si="8"/>
        <v>0</v>
      </c>
      <c r="R60" s="11">
        <f t="shared" si="9"/>
        <v>0</v>
      </c>
      <c r="S60" s="15">
        <f t="shared" si="10"/>
        <v>0</v>
      </c>
      <c r="T60" s="10">
        <f t="shared" si="11"/>
        <v>0</v>
      </c>
      <c r="U60" s="11">
        <f t="shared" si="12"/>
        <v>0</v>
      </c>
      <c r="V60" s="11">
        <f t="shared" si="13"/>
        <v>0</v>
      </c>
      <c r="W60" s="11">
        <f t="shared" si="14"/>
        <v>0</v>
      </c>
      <c r="X60" s="15">
        <f t="shared" si="15"/>
        <v>0</v>
      </c>
      <c r="Y60" s="11">
        <f t="shared" si="16"/>
        <v>0.05</v>
      </c>
      <c r="Z60" s="11">
        <f t="shared" si="17"/>
        <v>0.1</v>
      </c>
      <c r="AA60" s="11">
        <f t="shared" si="18"/>
        <v>0.15000000000000002</v>
      </c>
      <c r="AB60" s="11">
        <f t="shared" si="19"/>
        <v>0.2</v>
      </c>
      <c r="AC60" s="18">
        <f t="shared" si="20"/>
        <v>0.25</v>
      </c>
      <c r="AD60" s="10">
        <f t="shared" si="21"/>
        <v>0.3</v>
      </c>
      <c r="AE60" s="11">
        <f t="shared" si="22"/>
        <v>0.35</v>
      </c>
      <c r="AF60" s="11">
        <f t="shared" si="23"/>
        <v>0.39999999999999997</v>
      </c>
      <c r="AG60" s="11">
        <f t="shared" si="24"/>
        <v>0.44999999999999996</v>
      </c>
      <c r="AH60" s="18">
        <f t="shared" si="25"/>
        <v>0.49999999999999994</v>
      </c>
      <c r="AI60" s="10">
        <f t="shared" si="26"/>
        <v>0.54999999999999993</v>
      </c>
      <c r="AJ60" s="11">
        <f t="shared" si="27"/>
        <v>0.6</v>
      </c>
      <c r="AK60" s="11">
        <f t="shared" si="28"/>
        <v>0.65</v>
      </c>
      <c r="AL60" s="11">
        <f t="shared" si="29"/>
        <v>0.70000000000000007</v>
      </c>
      <c r="AM60" s="18">
        <f t="shared" si="30"/>
        <v>0.75000000000000011</v>
      </c>
      <c r="AN60" s="10">
        <f t="shared" si="31"/>
        <v>0.80000000000000016</v>
      </c>
      <c r="AO60" s="11">
        <f t="shared" si="32"/>
        <v>0.8500000000000002</v>
      </c>
      <c r="AP60" s="11">
        <f t="shared" si="33"/>
        <v>0.90000000000000024</v>
      </c>
      <c r="AQ60" s="11">
        <f t="shared" si="34"/>
        <v>0.95000000000000029</v>
      </c>
      <c r="AR60" s="15">
        <v>1</v>
      </c>
      <c r="AS60" s="10">
        <v>1</v>
      </c>
      <c r="AT60" s="11">
        <v>1</v>
      </c>
      <c r="AU60" s="11">
        <v>1</v>
      </c>
      <c r="AV60" s="11">
        <v>1</v>
      </c>
      <c r="AW60" s="18">
        <v>1</v>
      </c>
      <c r="AX60" s="10">
        <v>1</v>
      </c>
      <c r="AY60" s="11">
        <v>1</v>
      </c>
      <c r="AZ60" s="11">
        <v>1</v>
      </c>
      <c r="BA60" s="11">
        <v>1</v>
      </c>
      <c r="BB60" s="15">
        <v>1</v>
      </c>
      <c r="BC60" s="10">
        <v>1</v>
      </c>
      <c r="BD60" s="11">
        <v>1</v>
      </c>
      <c r="BE60" s="11">
        <v>1</v>
      </c>
      <c r="BF60" s="11">
        <v>1</v>
      </c>
      <c r="BG60" s="18">
        <v>1</v>
      </c>
      <c r="BH60" s="10">
        <v>1</v>
      </c>
      <c r="BI60" s="11">
        <v>1</v>
      </c>
      <c r="BJ60" s="11">
        <v>1</v>
      </c>
      <c r="BK60" s="11">
        <v>1</v>
      </c>
      <c r="BL60" s="15">
        <v>1</v>
      </c>
      <c r="BM60" s="10">
        <v>1</v>
      </c>
      <c r="BN60" s="11">
        <v>1</v>
      </c>
      <c r="BO60" s="11">
        <v>1</v>
      </c>
      <c r="BP60" s="11">
        <v>1</v>
      </c>
      <c r="BQ60" s="18">
        <v>1</v>
      </c>
      <c r="BR60" s="10">
        <v>1</v>
      </c>
      <c r="BS60" s="11">
        <v>1</v>
      </c>
      <c r="BT60" s="11">
        <v>1</v>
      </c>
      <c r="BU60" s="11">
        <v>1</v>
      </c>
      <c r="BV60" s="15">
        <v>1</v>
      </c>
    </row>
    <row r="61" spans="1:74" x14ac:dyDescent="0.25">
      <c r="A61" s="27" t="s">
        <v>138</v>
      </c>
      <c r="B61" s="24" t="s">
        <v>61</v>
      </c>
      <c r="C61" s="1" t="s">
        <v>126</v>
      </c>
      <c r="D61" s="2" t="s">
        <v>0</v>
      </c>
      <c r="E61" s="3" t="s">
        <v>4</v>
      </c>
      <c r="F61" s="3"/>
      <c r="G61" s="3"/>
      <c r="H61" s="3"/>
      <c r="I61" s="15">
        <f t="shared" si="0"/>
        <v>0</v>
      </c>
      <c r="J61" s="10">
        <f t="shared" si="1"/>
        <v>0</v>
      </c>
      <c r="K61" s="11">
        <f t="shared" si="2"/>
        <v>0</v>
      </c>
      <c r="L61" s="11">
        <f t="shared" si="3"/>
        <v>0</v>
      </c>
      <c r="M61" s="11">
        <f t="shared" si="4"/>
        <v>0</v>
      </c>
      <c r="N61" s="15">
        <f t="shared" si="5"/>
        <v>0</v>
      </c>
      <c r="O61" s="10">
        <f t="shared" si="6"/>
        <v>0</v>
      </c>
      <c r="P61" s="11">
        <f t="shared" si="7"/>
        <v>0</v>
      </c>
      <c r="Q61" s="11">
        <f t="shared" si="8"/>
        <v>0</v>
      </c>
      <c r="R61" s="11">
        <f t="shared" si="9"/>
        <v>0</v>
      </c>
      <c r="S61" s="15">
        <f t="shared" si="10"/>
        <v>0</v>
      </c>
      <c r="T61" s="10">
        <f t="shared" si="11"/>
        <v>0</v>
      </c>
      <c r="U61" s="11">
        <f t="shared" si="12"/>
        <v>0</v>
      </c>
      <c r="V61" s="11">
        <f t="shared" si="13"/>
        <v>0</v>
      </c>
      <c r="W61" s="11">
        <f t="shared" si="14"/>
        <v>0</v>
      </c>
      <c r="X61" s="15">
        <f t="shared" si="15"/>
        <v>0</v>
      </c>
      <c r="Y61" s="11">
        <f t="shared" si="16"/>
        <v>0.05</v>
      </c>
      <c r="Z61" s="11">
        <f t="shared" si="17"/>
        <v>0.1</v>
      </c>
      <c r="AA61" s="11">
        <f t="shared" si="18"/>
        <v>0.15000000000000002</v>
      </c>
      <c r="AB61" s="11">
        <f t="shared" si="19"/>
        <v>0.2</v>
      </c>
      <c r="AC61" s="18">
        <f t="shared" si="20"/>
        <v>0.25</v>
      </c>
      <c r="AD61" s="10">
        <f t="shared" si="21"/>
        <v>0.3</v>
      </c>
      <c r="AE61" s="11">
        <f t="shared" si="22"/>
        <v>0.35</v>
      </c>
      <c r="AF61" s="11">
        <f t="shared" si="23"/>
        <v>0.39999999999999997</v>
      </c>
      <c r="AG61" s="11">
        <f t="shared" si="24"/>
        <v>0.44999999999999996</v>
      </c>
      <c r="AH61" s="18">
        <f t="shared" si="25"/>
        <v>0.49999999999999994</v>
      </c>
      <c r="AI61" s="10">
        <f t="shared" si="26"/>
        <v>0.54999999999999993</v>
      </c>
      <c r="AJ61" s="11">
        <f t="shared" si="27"/>
        <v>0.6</v>
      </c>
      <c r="AK61" s="11">
        <f t="shared" si="28"/>
        <v>0.65</v>
      </c>
      <c r="AL61" s="11">
        <f t="shared" si="29"/>
        <v>0.70000000000000007</v>
      </c>
      <c r="AM61" s="18">
        <f t="shared" si="30"/>
        <v>0.75000000000000011</v>
      </c>
      <c r="AN61" s="10">
        <f t="shared" si="31"/>
        <v>0.80000000000000016</v>
      </c>
      <c r="AO61" s="11">
        <f t="shared" si="32"/>
        <v>0.8500000000000002</v>
      </c>
      <c r="AP61" s="11">
        <f t="shared" si="33"/>
        <v>0.90000000000000024</v>
      </c>
      <c r="AQ61" s="11">
        <f t="shared" si="34"/>
        <v>0.95000000000000029</v>
      </c>
      <c r="AR61" s="15">
        <v>1</v>
      </c>
      <c r="AS61" s="10">
        <v>1</v>
      </c>
      <c r="AT61" s="11">
        <v>1</v>
      </c>
      <c r="AU61" s="11">
        <v>1</v>
      </c>
      <c r="AV61" s="11">
        <v>1</v>
      </c>
      <c r="AW61" s="18">
        <v>1</v>
      </c>
      <c r="AX61" s="10">
        <v>1</v>
      </c>
      <c r="AY61" s="11">
        <v>1</v>
      </c>
      <c r="AZ61" s="11">
        <v>1</v>
      </c>
      <c r="BA61" s="11">
        <v>1</v>
      </c>
      <c r="BB61" s="15">
        <v>1</v>
      </c>
      <c r="BC61" s="10">
        <v>1</v>
      </c>
      <c r="BD61" s="11">
        <v>1</v>
      </c>
      <c r="BE61" s="11">
        <v>1</v>
      </c>
      <c r="BF61" s="11">
        <v>1</v>
      </c>
      <c r="BG61" s="18">
        <v>1</v>
      </c>
      <c r="BH61" s="10">
        <v>1</v>
      </c>
      <c r="BI61" s="11">
        <v>1</v>
      </c>
      <c r="BJ61" s="11">
        <v>1</v>
      </c>
      <c r="BK61" s="11">
        <v>1</v>
      </c>
      <c r="BL61" s="15">
        <v>1</v>
      </c>
      <c r="BM61" s="10">
        <v>1</v>
      </c>
      <c r="BN61" s="11">
        <v>1</v>
      </c>
      <c r="BO61" s="11">
        <v>1</v>
      </c>
      <c r="BP61" s="11">
        <v>1</v>
      </c>
      <c r="BQ61" s="18">
        <v>1</v>
      </c>
      <c r="BR61" s="10">
        <v>1</v>
      </c>
      <c r="BS61" s="11">
        <v>1</v>
      </c>
      <c r="BT61" s="11">
        <v>1</v>
      </c>
      <c r="BU61" s="11">
        <v>1</v>
      </c>
      <c r="BV61" s="15">
        <v>1</v>
      </c>
    </row>
    <row r="62" spans="1:74" x14ac:dyDescent="0.25">
      <c r="A62" s="27" t="s">
        <v>138</v>
      </c>
      <c r="B62" s="24" t="s">
        <v>61</v>
      </c>
      <c r="C62" s="1" t="s">
        <v>126</v>
      </c>
      <c r="D62" s="2" t="s">
        <v>5</v>
      </c>
      <c r="E62" s="3" t="s">
        <v>1</v>
      </c>
      <c r="F62" s="3"/>
      <c r="G62" s="3"/>
      <c r="H62" s="3"/>
      <c r="I62" s="15">
        <f t="shared" si="0"/>
        <v>0</v>
      </c>
      <c r="J62" s="10">
        <f t="shared" si="1"/>
        <v>0</v>
      </c>
      <c r="K62" s="11">
        <f t="shared" si="2"/>
        <v>0</v>
      </c>
      <c r="L62" s="11">
        <f t="shared" si="3"/>
        <v>0</v>
      </c>
      <c r="M62" s="11">
        <f t="shared" si="4"/>
        <v>0</v>
      </c>
      <c r="N62" s="15">
        <f t="shared" si="5"/>
        <v>0</v>
      </c>
      <c r="O62" s="10">
        <f t="shared" si="6"/>
        <v>0</v>
      </c>
      <c r="P62" s="11">
        <f t="shared" si="7"/>
        <v>0</v>
      </c>
      <c r="Q62" s="11">
        <f t="shared" si="8"/>
        <v>0</v>
      </c>
      <c r="R62" s="11">
        <f t="shared" si="9"/>
        <v>0</v>
      </c>
      <c r="S62" s="15">
        <f t="shared" si="10"/>
        <v>0</v>
      </c>
      <c r="T62" s="10">
        <f t="shared" si="11"/>
        <v>0</v>
      </c>
      <c r="U62" s="11">
        <f t="shared" si="12"/>
        <v>0</v>
      </c>
      <c r="V62" s="11">
        <f t="shared" si="13"/>
        <v>0</v>
      </c>
      <c r="W62" s="11">
        <f t="shared" si="14"/>
        <v>0</v>
      </c>
      <c r="X62" s="15">
        <f t="shared" si="15"/>
        <v>0</v>
      </c>
      <c r="Y62" s="11">
        <f t="shared" si="16"/>
        <v>0.05</v>
      </c>
      <c r="Z62" s="11">
        <f t="shared" si="17"/>
        <v>0.1</v>
      </c>
      <c r="AA62" s="11">
        <f t="shared" si="18"/>
        <v>0.15000000000000002</v>
      </c>
      <c r="AB62" s="11">
        <f t="shared" si="19"/>
        <v>0.2</v>
      </c>
      <c r="AC62" s="18">
        <f t="shared" si="20"/>
        <v>0.25</v>
      </c>
      <c r="AD62" s="10">
        <f t="shared" si="21"/>
        <v>0.3</v>
      </c>
      <c r="AE62" s="11">
        <f t="shared" si="22"/>
        <v>0.35</v>
      </c>
      <c r="AF62" s="11">
        <f t="shared" si="23"/>
        <v>0.39999999999999997</v>
      </c>
      <c r="AG62" s="11">
        <f t="shared" si="24"/>
        <v>0.44999999999999996</v>
      </c>
      <c r="AH62" s="18">
        <f t="shared" si="25"/>
        <v>0.49999999999999994</v>
      </c>
      <c r="AI62" s="10">
        <f t="shared" si="26"/>
        <v>0.54999999999999993</v>
      </c>
      <c r="AJ62" s="11">
        <f t="shared" si="27"/>
        <v>0.6</v>
      </c>
      <c r="AK62" s="11">
        <f t="shared" si="28"/>
        <v>0.65</v>
      </c>
      <c r="AL62" s="11">
        <f t="shared" si="29"/>
        <v>0.70000000000000007</v>
      </c>
      <c r="AM62" s="18">
        <f t="shared" si="30"/>
        <v>0.75000000000000011</v>
      </c>
      <c r="AN62" s="10">
        <f t="shared" si="31"/>
        <v>0.80000000000000016</v>
      </c>
      <c r="AO62" s="11">
        <f t="shared" si="32"/>
        <v>0.8500000000000002</v>
      </c>
      <c r="AP62" s="11">
        <f t="shared" si="33"/>
        <v>0.90000000000000024</v>
      </c>
      <c r="AQ62" s="11">
        <f t="shared" si="34"/>
        <v>0.95000000000000029</v>
      </c>
      <c r="AR62" s="15">
        <v>1</v>
      </c>
      <c r="AS62" s="10">
        <v>1</v>
      </c>
      <c r="AT62" s="11">
        <v>1</v>
      </c>
      <c r="AU62" s="11">
        <v>1</v>
      </c>
      <c r="AV62" s="11">
        <v>1</v>
      </c>
      <c r="AW62" s="18">
        <v>1</v>
      </c>
      <c r="AX62" s="10">
        <v>1</v>
      </c>
      <c r="AY62" s="11">
        <v>1</v>
      </c>
      <c r="AZ62" s="11">
        <v>1</v>
      </c>
      <c r="BA62" s="11">
        <v>1</v>
      </c>
      <c r="BB62" s="15">
        <v>1</v>
      </c>
      <c r="BC62" s="10">
        <v>1</v>
      </c>
      <c r="BD62" s="11">
        <v>1</v>
      </c>
      <c r="BE62" s="11">
        <v>1</v>
      </c>
      <c r="BF62" s="11">
        <v>1</v>
      </c>
      <c r="BG62" s="18">
        <v>1</v>
      </c>
      <c r="BH62" s="10">
        <v>1</v>
      </c>
      <c r="BI62" s="11">
        <v>1</v>
      </c>
      <c r="BJ62" s="11">
        <v>1</v>
      </c>
      <c r="BK62" s="11">
        <v>1</v>
      </c>
      <c r="BL62" s="15">
        <v>1</v>
      </c>
      <c r="BM62" s="10">
        <v>1</v>
      </c>
      <c r="BN62" s="11">
        <v>1</v>
      </c>
      <c r="BO62" s="11">
        <v>1</v>
      </c>
      <c r="BP62" s="11">
        <v>1</v>
      </c>
      <c r="BQ62" s="18">
        <v>1</v>
      </c>
      <c r="BR62" s="10">
        <v>1</v>
      </c>
      <c r="BS62" s="11">
        <v>1</v>
      </c>
      <c r="BT62" s="11">
        <v>1</v>
      </c>
      <c r="BU62" s="11">
        <v>1</v>
      </c>
      <c r="BV62" s="15">
        <v>1</v>
      </c>
    </row>
    <row r="63" spans="1:74" x14ac:dyDescent="0.25">
      <c r="A63" s="27" t="s">
        <v>138</v>
      </c>
      <c r="B63" s="24" t="s">
        <v>61</v>
      </c>
      <c r="C63" s="1" t="s">
        <v>126</v>
      </c>
      <c r="D63" s="2" t="s">
        <v>5</v>
      </c>
      <c r="E63" s="3" t="s">
        <v>2</v>
      </c>
      <c r="F63" s="3"/>
      <c r="G63" s="3"/>
      <c r="H63" s="3"/>
      <c r="I63" s="15">
        <f t="shared" si="0"/>
        <v>0</v>
      </c>
      <c r="J63" s="10">
        <f t="shared" si="1"/>
        <v>0</v>
      </c>
      <c r="K63" s="11">
        <f t="shared" si="2"/>
        <v>0</v>
      </c>
      <c r="L63" s="11">
        <f t="shared" si="3"/>
        <v>0</v>
      </c>
      <c r="M63" s="11">
        <f t="shared" si="4"/>
        <v>0</v>
      </c>
      <c r="N63" s="15">
        <f t="shared" si="5"/>
        <v>0</v>
      </c>
      <c r="O63" s="10">
        <f t="shared" si="6"/>
        <v>0</v>
      </c>
      <c r="P63" s="11">
        <f t="shared" si="7"/>
        <v>0</v>
      </c>
      <c r="Q63" s="11">
        <f t="shared" si="8"/>
        <v>0</v>
      </c>
      <c r="R63" s="11">
        <f t="shared" si="9"/>
        <v>0</v>
      </c>
      <c r="S63" s="15">
        <f t="shared" si="10"/>
        <v>0</v>
      </c>
      <c r="T63" s="10">
        <f t="shared" si="11"/>
        <v>0</v>
      </c>
      <c r="U63" s="11">
        <f t="shared" si="12"/>
        <v>0</v>
      </c>
      <c r="V63" s="11">
        <f t="shared" si="13"/>
        <v>0</v>
      </c>
      <c r="W63" s="11">
        <f t="shared" si="14"/>
        <v>0</v>
      </c>
      <c r="X63" s="15">
        <f t="shared" si="15"/>
        <v>0</v>
      </c>
      <c r="Y63" s="11">
        <f t="shared" si="16"/>
        <v>0.05</v>
      </c>
      <c r="Z63" s="11">
        <f t="shared" si="17"/>
        <v>0.1</v>
      </c>
      <c r="AA63" s="11">
        <f t="shared" si="18"/>
        <v>0.15000000000000002</v>
      </c>
      <c r="AB63" s="11">
        <f t="shared" si="19"/>
        <v>0.2</v>
      </c>
      <c r="AC63" s="18">
        <f t="shared" si="20"/>
        <v>0.25</v>
      </c>
      <c r="AD63" s="10">
        <f t="shared" si="21"/>
        <v>0.3</v>
      </c>
      <c r="AE63" s="11">
        <f t="shared" si="22"/>
        <v>0.35</v>
      </c>
      <c r="AF63" s="11">
        <f t="shared" si="23"/>
        <v>0.39999999999999997</v>
      </c>
      <c r="AG63" s="11">
        <f t="shared" si="24"/>
        <v>0.44999999999999996</v>
      </c>
      <c r="AH63" s="18">
        <f t="shared" si="25"/>
        <v>0.49999999999999994</v>
      </c>
      <c r="AI63" s="10">
        <f t="shared" si="26"/>
        <v>0.54999999999999993</v>
      </c>
      <c r="AJ63" s="11">
        <f t="shared" si="27"/>
        <v>0.6</v>
      </c>
      <c r="AK63" s="11">
        <f t="shared" si="28"/>
        <v>0.65</v>
      </c>
      <c r="AL63" s="11">
        <f t="shared" si="29"/>
        <v>0.70000000000000007</v>
      </c>
      <c r="AM63" s="18">
        <f t="shared" si="30"/>
        <v>0.75000000000000011</v>
      </c>
      <c r="AN63" s="10">
        <f t="shared" si="31"/>
        <v>0.80000000000000016</v>
      </c>
      <c r="AO63" s="11">
        <f t="shared" si="32"/>
        <v>0.8500000000000002</v>
      </c>
      <c r="AP63" s="11">
        <f t="shared" si="33"/>
        <v>0.90000000000000024</v>
      </c>
      <c r="AQ63" s="11">
        <f t="shared" si="34"/>
        <v>0.95000000000000029</v>
      </c>
      <c r="AR63" s="15">
        <v>1</v>
      </c>
      <c r="AS63" s="10">
        <v>1</v>
      </c>
      <c r="AT63" s="11">
        <v>1</v>
      </c>
      <c r="AU63" s="11">
        <v>1</v>
      </c>
      <c r="AV63" s="11">
        <v>1</v>
      </c>
      <c r="AW63" s="18">
        <v>1</v>
      </c>
      <c r="AX63" s="10">
        <v>1</v>
      </c>
      <c r="AY63" s="11">
        <v>1</v>
      </c>
      <c r="AZ63" s="11">
        <v>1</v>
      </c>
      <c r="BA63" s="11">
        <v>1</v>
      </c>
      <c r="BB63" s="15">
        <v>1</v>
      </c>
      <c r="BC63" s="10">
        <v>1</v>
      </c>
      <c r="BD63" s="11">
        <v>1</v>
      </c>
      <c r="BE63" s="11">
        <v>1</v>
      </c>
      <c r="BF63" s="11">
        <v>1</v>
      </c>
      <c r="BG63" s="18">
        <v>1</v>
      </c>
      <c r="BH63" s="10">
        <v>1</v>
      </c>
      <c r="BI63" s="11">
        <v>1</v>
      </c>
      <c r="BJ63" s="11">
        <v>1</v>
      </c>
      <c r="BK63" s="11">
        <v>1</v>
      </c>
      <c r="BL63" s="15">
        <v>1</v>
      </c>
      <c r="BM63" s="10">
        <v>1</v>
      </c>
      <c r="BN63" s="11">
        <v>1</v>
      </c>
      <c r="BO63" s="11">
        <v>1</v>
      </c>
      <c r="BP63" s="11">
        <v>1</v>
      </c>
      <c r="BQ63" s="18">
        <v>1</v>
      </c>
      <c r="BR63" s="10">
        <v>1</v>
      </c>
      <c r="BS63" s="11">
        <v>1</v>
      </c>
      <c r="BT63" s="11">
        <v>1</v>
      </c>
      <c r="BU63" s="11">
        <v>1</v>
      </c>
      <c r="BV63" s="15">
        <v>1</v>
      </c>
    </row>
    <row r="64" spans="1:74" x14ac:dyDescent="0.25">
      <c r="A64" s="27" t="s">
        <v>138</v>
      </c>
      <c r="B64" s="24" t="s">
        <v>61</v>
      </c>
      <c r="C64" s="1" t="s">
        <v>126</v>
      </c>
      <c r="D64" s="2" t="s">
        <v>5</v>
      </c>
      <c r="E64" s="3" t="s">
        <v>3</v>
      </c>
      <c r="F64" s="3"/>
      <c r="G64" s="3"/>
      <c r="H64" s="3"/>
      <c r="I64" s="15">
        <f t="shared" si="0"/>
        <v>0</v>
      </c>
      <c r="J64" s="10">
        <f t="shared" si="1"/>
        <v>0</v>
      </c>
      <c r="K64" s="11">
        <f t="shared" si="2"/>
        <v>0</v>
      </c>
      <c r="L64" s="11">
        <f t="shared" si="3"/>
        <v>0</v>
      </c>
      <c r="M64" s="11">
        <f t="shared" si="4"/>
        <v>0</v>
      </c>
      <c r="N64" s="15">
        <f t="shared" si="5"/>
        <v>0</v>
      </c>
      <c r="O64" s="10">
        <f t="shared" si="6"/>
        <v>0</v>
      </c>
      <c r="P64" s="11">
        <f t="shared" si="7"/>
        <v>0</v>
      </c>
      <c r="Q64" s="11">
        <f t="shared" si="8"/>
        <v>0</v>
      </c>
      <c r="R64" s="11">
        <f t="shared" si="9"/>
        <v>0</v>
      </c>
      <c r="S64" s="15">
        <f t="shared" si="10"/>
        <v>0</v>
      </c>
      <c r="T64" s="10">
        <f t="shared" si="11"/>
        <v>0</v>
      </c>
      <c r="U64" s="11">
        <f t="shared" si="12"/>
        <v>0</v>
      </c>
      <c r="V64" s="11">
        <f t="shared" si="13"/>
        <v>0</v>
      </c>
      <c r="W64" s="11">
        <f t="shared" si="14"/>
        <v>0</v>
      </c>
      <c r="X64" s="15">
        <f t="shared" si="15"/>
        <v>0</v>
      </c>
      <c r="Y64" s="11">
        <f t="shared" si="16"/>
        <v>0.05</v>
      </c>
      <c r="Z64" s="11">
        <f t="shared" si="17"/>
        <v>0.1</v>
      </c>
      <c r="AA64" s="11">
        <f t="shared" si="18"/>
        <v>0.15000000000000002</v>
      </c>
      <c r="AB64" s="11">
        <f t="shared" si="19"/>
        <v>0.2</v>
      </c>
      <c r="AC64" s="18">
        <f t="shared" si="20"/>
        <v>0.25</v>
      </c>
      <c r="AD64" s="10">
        <f t="shared" si="21"/>
        <v>0.3</v>
      </c>
      <c r="AE64" s="11">
        <f t="shared" si="22"/>
        <v>0.35</v>
      </c>
      <c r="AF64" s="11">
        <f t="shared" si="23"/>
        <v>0.39999999999999997</v>
      </c>
      <c r="AG64" s="11">
        <f t="shared" si="24"/>
        <v>0.44999999999999996</v>
      </c>
      <c r="AH64" s="18">
        <f t="shared" si="25"/>
        <v>0.49999999999999994</v>
      </c>
      <c r="AI64" s="10">
        <f t="shared" si="26"/>
        <v>0.54999999999999993</v>
      </c>
      <c r="AJ64" s="11">
        <f t="shared" si="27"/>
        <v>0.6</v>
      </c>
      <c r="AK64" s="11">
        <f t="shared" si="28"/>
        <v>0.65</v>
      </c>
      <c r="AL64" s="11">
        <f t="shared" si="29"/>
        <v>0.70000000000000007</v>
      </c>
      <c r="AM64" s="18">
        <f t="shared" si="30"/>
        <v>0.75000000000000011</v>
      </c>
      <c r="AN64" s="10">
        <f t="shared" si="31"/>
        <v>0.80000000000000016</v>
      </c>
      <c r="AO64" s="11">
        <f t="shared" si="32"/>
        <v>0.8500000000000002</v>
      </c>
      <c r="AP64" s="11">
        <f t="shared" si="33"/>
        <v>0.90000000000000024</v>
      </c>
      <c r="AQ64" s="11">
        <f t="shared" si="34"/>
        <v>0.95000000000000029</v>
      </c>
      <c r="AR64" s="15">
        <v>1</v>
      </c>
      <c r="AS64" s="10">
        <v>1</v>
      </c>
      <c r="AT64" s="11">
        <v>1</v>
      </c>
      <c r="AU64" s="11">
        <v>1</v>
      </c>
      <c r="AV64" s="11">
        <v>1</v>
      </c>
      <c r="AW64" s="18">
        <v>1</v>
      </c>
      <c r="AX64" s="10">
        <v>1</v>
      </c>
      <c r="AY64" s="11">
        <v>1</v>
      </c>
      <c r="AZ64" s="11">
        <v>1</v>
      </c>
      <c r="BA64" s="11">
        <v>1</v>
      </c>
      <c r="BB64" s="15">
        <v>1</v>
      </c>
      <c r="BC64" s="10">
        <v>1</v>
      </c>
      <c r="BD64" s="11">
        <v>1</v>
      </c>
      <c r="BE64" s="11">
        <v>1</v>
      </c>
      <c r="BF64" s="11">
        <v>1</v>
      </c>
      <c r="BG64" s="18">
        <v>1</v>
      </c>
      <c r="BH64" s="10">
        <v>1</v>
      </c>
      <c r="BI64" s="11">
        <v>1</v>
      </c>
      <c r="BJ64" s="11">
        <v>1</v>
      </c>
      <c r="BK64" s="11">
        <v>1</v>
      </c>
      <c r="BL64" s="15">
        <v>1</v>
      </c>
      <c r="BM64" s="10">
        <v>1</v>
      </c>
      <c r="BN64" s="11">
        <v>1</v>
      </c>
      <c r="BO64" s="11">
        <v>1</v>
      </c>
      <c r="BP64" s="11">
        <v>1</v>
      </c>
      <c r="BQ64" s="18">
        <v>1</v>
      </c>
      <c r="BR64" s="10">
        <v>1</v>
      </c>
      <c r="BS64" s="11">
        <v>1</v>
      </c>
      <c r="BT64" s="11">
        <v>1</v>
      </c>
      <c r="BU64" s="11">
        <v>1</v>
      </c>
      <c r="BV64" s="15">
        <v>1</v>
      </c>
    </row>
    <row r="65" spans="1:74" x14ac:dyDescent="0.25">
      <c r="A65" s="27" t="s">
        <v>138</v>
      </c>
      <c r="B65" s="24" t="s">
        <v>61</v>
      </c>
      <c r="C65" s="1" t="s">
        <v>126</v>
      </c>
      <c r="D65" s="2" t="s">
        <v>5</v>
      </c>
      <c r="E65" s="3" t="s">
        <v>4</v>
      </c>
      <c r="F65" s="3"/>
      <c r="G65" s="3"/>
      <c r="H65" s="3"/>
      <c r="I65" s="15">
        <f t="shared" si="0"/>
        <v>0</v>
      </c>
      <c r="J65" s="10">
        <f t="shared" si="1"/>
        <v>0</v>
      </c>
      <c r="K65" s="11">
        <f t="shared" si="2"/>
        <v>0</v>
      </c>
      <c r="L65" s="11">
        <f t="shared" si="3"/>
        <v>0</v>
      </c>
      <c r="M65" s="11">
        <f t="shared" si="4"/>
        <v>0</v>
      </c>
      <c r="N65" s="15">
        <f t="shared" si="5"/>
        <v>0</v>
      </c>
      <c r="O65" s="10">
        <f t="shared" si="6"/>
        <v>0</v>
      </c>
      <c r="P65" s="11">
        <f t="shared" si="7"/>
        <v>0</v>
      </c>
      <c r="Q65" s="11">
        <f t="shared" si="8"/>
        <v>0</v>
      </c>
      <c r="R65" s="11">
        <f t="shared" si="9"/>
        <v>0</v>
      </c>
      <c r="S65" s="15">
        <f t="shared" si="10"/>
        <v>0</v>
      </c>
      <c r="T65" s="10">
        <f t="shared" si="11"/>
        <v>0</v>
      </c>
      <c r="U65" s="11">
        <f t="shared" si="12"/>
        <v>0</v>
      </c>
      <c r="V65" s="11">
        <f t="shared" si="13"/>
        <v>0</v>
      </c>
      <c r="W65" s="11">
        <f t="shared" si="14"/>
        <v>0</v>
      </c>
      <c r="X65" s="15">
        <f t="shared" si="15"/>
        <v>0</v>
      </c>
      <c r="Y65" s="11">
        <f t="shared" si="16"/>
        <v>0.05</v>
      </c>
      <c r="Z65" s="11">
        <f t="shared" si="17"/>
        <v>0.1</v>
      </c>
      <c r="AA65" s="11">
        <f t="shared" si="18"/>
        <v>0.15000000000000002</v>
      </c>
      <c r="AB65" s="11">
        <f t="shared" si="19"/>
        <v>0.2</v>
      </c>
      <c r="AC65" s="18">
        <f t="shared" si="20"/>
        <v>0.25</v>
      </c>
      <c r="AD65" s="10">
        <f t="shared" si="21"/>
        <v>0.3</v>
      </c>
      <c r="AE65" s="11">
        <f t="shared" si="22"/>
        <v>0.35</v>
      </c>
      <c r="AF65" s="11">
        <f t="shared" si="23"/>
        <v>0.39999999999999997</v>
      </c>
      <c r="AG65" s="11">
        <f t="shared" si="24"/>
        <v>0.44999999999999996</v>
      </c>
      <c r="AH65" s="18">
        <f t="shared" si="25"/>
        <v>0.49999999999999994</v>
      </c>
      <c r="AI65" s="10">
        <f t="shared" si="26"/>
        <v>0.54999999999999993</v>
      </c>
      <c r="AJ65" s="11">
        <f t="shared" si="27"/>
        <v>0.6</v>
      </c>
      <c r="AK65" s="11">
        <f t="shared" si="28"/>
        <v>0.65</v>
      </c>
      <c r="AL65" s="11">
        <f t="shared" si="29"/>
        <v>0.70000000000000007</v>
      </c>
      <c r="AM65" s="18">
        <f t="shared" si="30"/>
        <v>0.75000000000000011</v>
      </c>
      <c r="AN65" s="10">
        <f t="shared" si="31"/>
        <v>0.80000000000000016</v>
      </c>
      <c r="AO65" s="11">
        <f t="shared" si="32"/>
        <v>0.8500000000000002</v>
      </c>
      <c r="AP65" s="11">
        <f t="shared" si="33"/>
        <v>0.90000000000000024</v>
      </c>
      <c r="AQ65" s="11">
        <f t="shared" si="34"/>
        <v>0.95000000000000029</v>
      </c>
      <c r="AR65" s="15">
        <v>1</v>
      </c>
      <c r="AS65" s="10">
        <v>1</v>
      </c>
      <c r="AT65" s="11">
        <v>1</v>
      </c>
      <c r="AU65" s="11">
        <v>1</v>
      </c>
      <c r="AV65" s="11">
        <v>1</v>
      </c>
      <c r="AW65" s="18">
        <v>1</v>
      </c>
      <c r="AX65" s="10">
        <v>1</v>
      </c>
      <c r="AY65" s="11">
        <v>1</v>
      </c>
      <c r="AZ65" s="11">
        <v>1</v>
      </c>
      <c r="BA65" s="11">
        <v>1</v>
      </c>
      <c r="BB65" s="15">
        <v>1</v>
      </c>
      <c r="BC65" s="10">
        <v>1</v>
      </c>
      <c r="BD65" s="11">
        <v>1</v>
      </c>
      <c r="BE65" s="11">
        <v>1</v>
      </c>
      <c r="BF65" s="11">
        <v>1</v>
      </c>
      <c r="BG65" s="18">
        <v>1</v>
      </c>
      <c r="BH65" s="10">
        <v>1</v>
      </c>
      <c r="BI65" s="11">
        <v>1</v>
      </c>
      <c r="BJ65" s="11">
        <v>1</v>
      </c>
      <c r="BK65" s="11">
        <v>1</v>
      </c>
      <c r="BL65" s="15">
        <v>1</v>
      </c>
      <c r="BM65" s="10">
        <v>1</v>
      </c>
      <c r="BN65" s="11">
        <v>1</v>
      </c>
      <c r="BO65" s="11">
        <v>1</v>
      </c>
      <c r="BP65" s="11">
        <v>1</v>
      </c>
      <c r="BQ65" s="18">
        <v>1</v>
      </c>
      <c r="BR65" s="10">
        <v>1</v>
      </c>
      <c r="BS65" s="11">
        <v>1</v>
      </c>
      <c r="BT65" s="11">
        <v>1</v>
      </c>
      <c r="BU65" s="11">
        <v>1</v>
      </c>
      <c r="BV65" s="15">
        <v>1</v>
      </c>
    </row>
    <row r="66" spans="1:74" x14ac:dyDescent="0.25">
      <c r="A66" s="27" t="s">
        <v>138</v>
      </c>
      <c r="B66" s="23" t="s">
        <v>62</v>
      </c>
      <c r="C66" s="1" t="s">
        <v>125</v>
      </c>
      <c r="D66" s="2" t="s">
        <v>0</v>
      </c>
      <c r="E66" s="3" t="s">
        <v>1</v>
      </c>
      <c r="F66" s="3"/>
      <c r="G66" s="3"/>
      <c r="H66" s="3"/>
      <c r="I66" s="15">
        <f t="shared" ref="I66:I129" si="38">F66</f>
        <v>0</v>
      </c>
      <c r="J66" s="10">
        <f t="shared" ref="J66:J129" si="39">($X66-$I66)/(2030-2015)+I66</f>
        <v>0</v>
      </c>
      <c r="K66" s="11">
        <f t="shared" ref="K66:K129" si="40">($X66-$I66)/(2030-2015)+J66</f>
        <v>0</v>
      </c>
      <c r="L66" s="11">
        <f t="shared" ref="L66:L129" si="41">($X66-$I66)/(2030-2015)+K66</f>
        <v>0</v>
      </c>
      <c r="M66" s="11">
        <f t="shared" ref="M66:M129" si="42">($X66-$I66)/(2030-2015)+L66</f>
        <v>0</v>
      </c>
      <c r="N66" s="15">
        <f t="shared" ref="N66:N129" si="43">($X66-$I66)/(2030-2015)+M66</f>
        <v>0</v>
      </c>
      <c r="O66" s="10">
        <f t="shared" ref="O66:O129" si="44">($X66-$I66)/(2030-2015)+N66</f>
        <v>0</v>
      </c>
      <c r="P66" s="11">
        <f t="shared" ref="P66:P129" si="45">($X66-$I66)/(2030-2015)+O66</f>
        <v>0</v>
      </c>
      <c r="Q66" s="11">
        <f t="shared" ref="Q66:Q129" si="46">($X66-$I66)/(2030-2015)+P66</f>
        <v>0</v>
      </c>
      <c r="R66" s="11">
        <f t="shared" ref="R66:R129" si="47">($X66-$I66)/(2030-2015)+Q66</f>
        <v>0</v>
      </c>
      <c r="S66" s="15">
        <f t="shared" ref="S66:S129" si="48">($X66-$I66)/(2030-2015)+R66</f>
        <v>0</v>
      </c>
      <c r="T66" s="10">
        <f t="shared" ref="T66:T129" si="49">($X66-$I66)/(2030-2015)+S66</f>
        <v>0</v>
      </c>
      <c r="U66" s="11">
        <f t="shared" ref="U66:U129" si="50">($X66-$I66)/(2030-2015)+T66</f>
        <v>0</v>
      </c>
      <c r="V66" s="11">
        <f t="shared" ref="V66:V129" si="51">($X66-$I66)/(2030-2015)+U66</f>
        <v>0</v>
      </c>
      <c r="W66" s="11">
        <f t="shared" ref="W66:W129" si="52">($X66-$I66)/(2030-2015)+V66</f>
        <v>0</v>
      </c>
      <c r="X66" s="15">
        <f t="shared" ref="X66:X129" si="53">G66</f>
        <v>0</v>
      </c>
      <c r="Y66" s="11">
        <f t="shared" ref="Y66:Y129" si="54">($AR66-$X66)/(2050-2030)+X66</f>
        <v>0.05</v>
      </c>
      <c r="Z66" s="11">
        <f t="shared" ref="Z66:Z129" si="55">($AR66-$X66)/(2050-2030)+Y66</f>
        <v>0.1</v>
      </c>
      <c r="AA66" s="11">
        <f t="shared" ref="AA66:AA129" si="56">($AR66-$X66)/(2050-2030)+Z66</f>
        <v>0.15000000000000002</v>
      </c>
      <c r="AB66" s="11">
        <f t="shared" ref="AB66:AB129" si="57">($AR66-$X66)/(2050-2030)+AA66</f>
        <v>0.2</v>
      </c>
      <c r="AC66" s="18">
        <f t="shared" ref="AC66:AC129" si="58">($AR66-$X66)/(2050-2030)+AB66</f>
        <v>0.25</v>
      </c>
      <c r="AD66" s="10">
        <f t="shared" ref="AD66:AD129" si="59">($AR66-$X66)/(2050-2030)+AC66</f>
        <v>0.3</v>
      </c>
      <c r="AE66" s="11">
        <f t="shared" ref="AE66:AE129" si="60">($AR66-$X66)/(2050-2030)+AD66</f>
        <v>0.35</v>
      </c>
      <c r="AF66" s="11">
        <f t="shared" ref="AF66:AF129" si="61">($AR66-$X66)/(2050-2030)+AE66</f>
        <v>0.39999999999999997</v>
      </c>
      <c r="AG66" s="11">
        <f t="shared" ref="AG66:AG129" si="62">($AR66-$X66)/(2050-2030)+AF66</f>
        <v>0.44999999999999996</v>
      </c>
      <c r="AH66" s="18">
        <f t="shared" ref="AH66:AH129" si="63">($AR66-$X66)/(2050-2030)+AG66</f>
        <v>0.49999999999999994</v>
      </c>
      <c r="AI66" s="10">
        <f t="shared" ref="AI66:AI129" si="64">($AR66-$X66)/(2050-2030)+AH66</f>
        <v>0.54999999999999993</v>
      </c>
      <c r="AJ66" s="11">
        <f t="shared" ref="AJ66:AJ129" si="65">($AR66-$X66)/(2050-2030)+AI66</f>
        <v>0.6</v>
      </c>
      <c r="AK66" s="11">
        <f t="shared" ref="AK66:AK129" si="66">($AR66-$X66)/(2050-2030)+AJ66</f>
        <v>0.65</v>
      </c>
      <c r="AL66" s="11">
        <f t="shared" ref="AL66:AL129" si="67">($AR66-$X66)/(2050-2030)+AK66</f>
        <v>0.70000000000000007</v>
      </c>
      <c r="AM66" s="18">
        <f t="shared" ref="AM66:AM129" si="68">($AR66-$X66)/(2050-2030)+AL66</f>
        <v>0.75000000000000011</v>
      </c>
      <c r="AN66" s="10">
        <f t="shared" ref="AN66:AN129" si="69">($AR66-$X66)/(2050-2030)+AM66</f>
        <v>0.80000000000000016</v>
      </c>
      <c r="AO66" s="11">
        <f t="shared" ref="AO66:AO129" si="70">($AR66-$X66)/(2050-2030)+AN66</f>
        <v>0.8500000000000002</v>
      </c>
      <c r="AP66" s="11">
        <f t="shared" ref="AP66:AP129" si="71">($AR66-$X66)/(2050-2030)+AO66</f>
        <v>0.90000000000000024</v>
      </c>
      <c r="AQ66" s="11">
        <f t="shared" ref="AQ66:AQ129" si="72">($AR66-$X66)/(2050-2030)+AP66</f>
        <v>0.95000000000000029</v>
      </c>
      <c r="AR66" s="15">
        <v>1</v>
      </c>
      <c r="AS66" s="10">
        <v>1</v>
      </c>
      <c r="AT66" s="11">
        <v>1</v>
      </c>
      <c r="AU66" s="11">
        <v>1</v>
      </c>
      <c r="AV66" s="11">
        <v>1</v>
      </c>
      <c r="AW66" s="18">
        <v>1</v>
      </c>
      <c r="AX66" s="10">
        <v>1</v>
      </c>
      <c r="AY66" s="11">
        <v>1</v>
      </c>
      <c r="AZ66" s="11">
        <v>1</v>
      </c>
      <c r="BA66" s="11">
        <v>1</v>
      </c>
      <c r="BB66" s="15">
        <v>1</v>
      </c>
      <c r="BC66" s="10">
        <v>1</v>
      </c>
      <c r="BD66" s="11">
        <v>1</v>
      </c>
      <c r="BE66" s="11">
        <v>1</v>
      </c>
      <c r="BF66" s="11">
        <v>1</v>
      </c>
      <c r="BG66" s="18">
        <v>1</v>
      </c>
      <c r="BH66" s="10">
        <v>1</v>
      </c>
      <c r="BI66" s="11">
        <v>1</v>
      </c>
      <c r="BJ66" s="11">
        <v>1</v>
      </c>
      <c r="BK66" s="11">
        <v>1</v>
      </c>
      <c r="BL66" s="15">
        <v>1</v>
      </c>
      <c r="BM66" s="10">
        <v>1</v>
      </c>
      <c r="BN66" s="11">
        <v>1</v>
      </c>
      <c r="BO66" s="11">
        <v>1</v>
      </c>
      <c r="BP66" s="11">
        <v>1</v>
      </c>
      <c r="BQ66" s="18">
        <v>1</v>
      </c>
      <c r="BR66" s="10">
        <v>1</v>
      </c>
      <c r="BS66" s="11">
        <v>1</v>
      </c>
      <c r="BT66" s="11">
        <v>1</v>
      </c>
      <c r="BU66" s="11">
        <v>1</v>
      </c>
      <c r="BV66" s="15">
        <v>1</v>
      </c>
    </row>
    <row r="67" spans="1:74" x14ac:dyDescent="0.25">
      <c r="A67" s="27" t="s">
        <v>138</v>
      </c>
      <c r="B67" s="23" t="s">
        <v>62</v>
      </c>
      <c r="C67" s="1" t="s">
        <v>125</v>
      </c>
      <c r="D67" s="2" t="s">
        <v>0</v>
      </c>
      <c r="E67" s="3" t="s">
        <v>2</v>
      </c>
      <c r="F67" s="3"/>
      <c r="G67" s="3"/>
      <c r="H67" s="3"/>
      <c r="I67" s="15">
        <f t="shared" si="38"/>
        <v>0</v>
      </c>
      <c r="J67" s="10">
        <f t="shared" si="39"/>
        <v>0</v>
      </c>
      <c r="K67" s="11">
        <f t="shared" si="40"/>
        <v>0</v>
      </c>
      <c r="L67" s="11">
        <f t="shared" si="41"/>
        <v>0</v>
      </c>
      <c r="M67" s="11">
        <f t="shared" si="42"/>
        <v>0</v>
      </c>
      <c r="N67" s="15">
        <f t="shared" si="43"/>
        <v>0</v>
      </c>
      <c r="O67" s="10">
        <f t="shared" si="44"/>
        <v>0</v>
      </c>
      <c r="P67" s="11">
        <f t="shared" si="45"/>
        <v>0</v>
      </c>
      <c r="Q67" s="11">
        <f t="shared" si="46"/>
        <v>0</v>
      </c>
      <c r="R67" s="11">
        <f t="shared" si="47"/>
        <v>0</v>
      </c>
      <c r="S67" s="15">
        <f t="shared" si="48"/>
        <v>0</v>
      </c>
      <c r="T67" s="10">
        <f t="shared" si="49"/>
        <v>0</v>
      </c>
      <c r="U67" s="11">
        <f t="shared" si="50"/>
        <v>0</v>
      </c>
      <c r="V67" s="11">
        <f t="shared" si="51"/>
        <v>0</v>
      </c>
      <c r="W67" s="11">
        <f t="shared" si="52"/>
        <v>0</v>
      </c>
      <c r="X67" s="15">
        <f t="shared" si="53"/>
        <v>0</v>
      </c>
      <c r="Y67" s="11">
        <f t="shared" si="54"/>
        <v>0.05</v>
      </c>
      <c r="Z67" s="11">
        <f t="shared" si="55"/>
        <v>0.1</v>
      </c>
      <c r="AA67" s="11">
        <f t="shared" si="56"/>
        <v>0.15000000000000002</v>
      </c>
      <c r="AB67" s="11">
        <f t="shared" si="57"/>
        <v>0.2</v>
      </c>
      <c r="AC67" s="18">
        <f t="shared" si="58"/>
        <v>0.25</v>
      </c>
      <c r="AD67" s="10">
        <f t="shared" si="59"/>
        <v>0.3</v>
      </c>
      <c r="AE67" s="11">
        <f t="shared" si="60"/>
        <v>0.35</v>
      </c>
      <c r="AF67" s="11">
        <f t="shared" si="61"/>
        <v>0.39999999999999997</v>
      </c>
      <c r="AG67" s="11">
        <f t="shared" si="62"/>
        <v>0.44999999999999996</v>
      </c>
      <c r="AH67" s="18">
        <f t="shared" si="63"/>
        <v>0.49999999999999994</v>
      </c>
      <c r="AI67" s="10">
        <f t="shared" si="64"/>
        <v>0.54999999999999993</v>
      </c>
      <c r="AJ67" s="11">
        <f t="shared" si="65"/>
        <v>0.6</v>
      </c>
      <c r="AK67" s="11">
        <f t="shared" si="66"/>
        <v>0.65</v>
      </c>
      <c r="AL67" s="11">
        <f t="shared" si="67"/>
        <v>0.70000000000000007</v>
      </c>
      <c r="AM67" s="18">
        <f t="shared" si="68"/>
        <v>0.75000000000000011</v>
      </c>
      <c r="AN67" s="10">
        <f t="shared" si="69"/>
        <v>0.80000000000000016</v>
      </c>
      <c r="AO67" s="11">
        <f t="shared" si="70"/>
        <v>0.8500000000000002</v>
      </c>
      <c r="AP67" s="11">
        <f t="shared" si="71"/>
        <v>0.90000000000000024</v>
      </c>
      <c r="AQ67" s="11">
        <f t="shared" si="72"/>
        <v>0.95000000000000029</v>
      </c>
      <c r="AR67" s="15">
        <v>1</v>
      </c>
      <c r="AS67" s="10">
        <v>1</v>
      </c>
      <c r="AT67" s="11">
        <v>1</v>
      </c>
      <c r="AU67" s="11">
        <v>1</v>
      </c>
      <c r="AV67" s="11">
        <v>1</v>
      </c>
      <c r="AW67" s="18">
        <v>1</v>
      </c>
      <c r="AX67" s="10">
        <v>1</v>
      </c>
      <c r="AY67" s="11">
        <v>1</v>
      </c>
      <c r="AZ67" s="11">
        <v>1</v>
      </c>
      <c r="BA67" s="11">
        <v>1</v>
      </c>
      <c r="BB67" s="15">
        <v>1</v>
      </c>
      <c r="BC67" s="10">
        <v>1</v>
      </c>
      <c r="BD67" s="11">
        <v>1</v>
      </c>
      <c r="BE67" s="11">
        <v>1</v>
      </c>
      <c r="BF67" s="11">
        <v>1</v>
      </c>
      <c r="BG67" s="18">
        <v>1</v>
      </c>
      <c r="BH67" s="10">
        <v>1</v>
      </c>
      <c r="BI67" s="11">
        <v>1</v>
      </c>
      <c r="BJ67" s="11">
        <v>1</v>
      </c>
      <c r="BK67" s="11">
        <v>1</v>
      </c>
      <c r="BL67" s="15">
        <v>1</v>
      </c>
      <c r="BM67" s="10">
        <v>1</v>
      </c>
      <c r="BN67" s="11">
        <v>1</v>
      </c>
      <c r="BO67" s="11">
        <v>1</v>
      </c>
      <c r="BP67" s="11">
        <v>1</v>
      </c>
      <c r="BQ67" s="18">
        <v>1</v>
      </c>
      <c r="BR67" s="10">
        <v>1</v>
      </c>
      <c r="BS67" s="11">
        <v>1</v>
      </c>
      <c r="BT67" s="11">
        <v>1</v>
      </c>
      <c r="BU67" s="11">
        <v>1</v>
      </c>
      <c r="BV67" s="15">
        <v>1</v>
      </c>
    </row>
    <row r="68" spans="1:74" x14ac:dyDescent="0.25">
      <c r="A68" s="27" t="s">
        <v>138</v>
      </c>
      <c r="B68" s="23" t="s">
        <v>62</v>
      </c>
      <c r="C68" s="1" t="s">
        <v>125</v>
      </c>
      <c r="D68" s="2" t="s">
        <v>0</v>
      </c>
      <c r="E68" s="3" t="s">
        <v>3</v>
      </c>
      <c r="F68" s="3"/>
      <c r="G68" s="3"/>
      <c r="H68" s="3"/>
      <c r="I68" s="15">
        <f t="shared" si="38"/>
        <v>0</v>
      </c>
      <c r="J68" s="10">
        <f t="shared" si="39"/>
        <v>0</v>
      </c>
      <c r="K68" s="11">
        <f t="shared" si="40"/>
        <v>0</v>
      </c>
      <c r="L68" s="11">
        <f t="shared" si="41"/>
        <v>0</v>
      </c>
      <c r="M68" s="11">
        <f t="shared" si="42"/>
        <v>0</v>
      </c>
      <c r="N68" s="15">
        <f t="shared" si="43"/>
        <v>0</v>
      </c>
      <c r="O68" s="10">
        <f t="shared" si="44"/>
        <v>0</v>
      </c>
      <c r="P68" s="11">
        <f t="shared" si="45"/>
        <v>0</v>
      </c>
      <c r="Q68" s="11">
        <f t="shared" si="46"/>
        <v>0</v>
      </c>
      <c r="R68" s="11">
        <f t="shared" si="47"/>
        <v>0</v>
      </c>
      <c r="S68" s="15">
        <f t="shared" si="48"/>
        <v>0</v>
      </c>
      <c r="T68" s="10">
        <f t="shared" si="49"/>
        <v>0</v>
      </c>
      <c r="U68" s="11">
        <f t="shared" si="50"/>
        <v>0</v>
      </c>
      <c r="V68" s="11">
        <f t="shared" si="51"/>
        <v>0</v>
      </c>
      <c r="W68" s="11">
        <f t="shared" si="52"/>
        <v>0</v>
      </c>
      <c r="X68" s="15">
        <f t="shared" si="53"/>
        <v>0</v>
      </c>
      <c r="Y68" s="11">
        <f t="shared" si="54"/>
        <v>0.05</v>
      </c>
      <c r="Z68" s="11">
        <f t="shared" si="55"/>
        <v>0.1</v>
      </c>
      <c r="AA68" s="11">
        <f t="shared" si="56"/>
        <v>0.15000000000000002</v>
      </c>
      <c r="AB68" s="11">
        <f t="shared" si="57"/>
        <v>0.2</v>
      </c>
      <c r="AC68" s="18">
        <f t="shared" si="58"/>
        <v>0.25</v>
      </c>
      <c r="AD68" s="10">
        <f t="shared" si="59"/>
        <v>0.3</v>
      </c>
      <c r="AE68" s="11">
        <f t="shared" si="60"/>
        <v>0.35</v>
      </c>
      <c r="AF68" s="11">
        <f t="shared" si="61"/>
        <v>0.39999999999999997</v>
      </c>
      <c r="AG68" s="11">
        <f t="shared" si="62"/>
        <v>0.44999999999999996</v>
      </c>
      <c r="AH68" s="18">
        <f t="shared" si="63"/>
        <v>0.49999999999999994</v>
      </c>
      <c r="AI68" s="10">
        <f t="shared" si="64"/>
        <v>0.54999999999999993</v>
      </c>
      <c r="AJ68" s="11">
        <f t="shared" si="65"/>
        <v>0.6</v>
      </c>
      <c r="AK68" s="11">
        <f t="shared" si="66"/>
        <v>0.65</v>
      </c>
      <c r="AL68" s="11">
        <f t="shared" si="67"/>
        <v>0.70000000000000007</v>
      </c>
      <c r="AM68" s="18">
        <f t="shared" si="68"/>
        <v>0.75000000000000011</v>
      </c>
      <c r="AN68" s="10">
        <f t="shared" si="69"/>
        <v>0.80000000000000016</v>
      </c>
      <c r="AO68" s="11">
        <f t="shared" si="70"/>
        <v>0.8500000000000002</v>
      </c>
      <c r="AP68" s="11">
        <f t="shared" si="71"/>
        <v>0.90000000000000024</v>
      </c>
      <c r="AQ68" s="11">
        <f t="shared" si="72"/>
        <v>0.95000000000000029</v>
      </c>
      <c r="AR68" s="15">
        <v>1</v>
      </c>
      <c r="AS68" s="10">
        <v>1</v>
      </c>
      <c r="AT68" s="11">
        <v>1</v>
      </c>
      <c r="AU68" s="11">
        <v>1</v>
      </c>
      <c r="AV68" s="11">
        <v>1</v>
      </c>
      <c r="AW68" s="18">
        <v>1</v>
      </c>
      <c r="AX68" s="10">
        <v>1</v>
      </c>
      <c r="AY68" s="11">
        <v>1</v>
      </c>
      <c r="AZ68" s="11">
        <v>1</v>
      </c>
      <c r="BA68" s="11">
        <v>1</v>
      </c>
      <c r="BB68" s="15">
        <v>1</v>
      </c>
      <c r="BC68" s="10">
        <v>1</v>
      </c>
      <c r="BD68" s="11">
        <v>1</v>
      </c>
      <c r="BE68" s="11">
        <v>1</v>
      </c>
      <c r="BF68" s="11">
        <v>1</v>
      </c>
      <c r="BG68" s="18">
        <v>1</v>
      </c>
      <c r="BH68" s="10">
        <v>1</v>
      </c>
      <c r="BI68" s="11">
        <v>1</v>
      </c>
      <c r="BJ68" s="11">
        <v>1</v>
      </c>
      <c r="BK68" s="11">
        <v>1</v>
      </c>
      <c r="BL68" s="15">
        <v>1</v>
      </c>
      <c r="BM68" s="10">
        <v>1</v>
      </c>
      <c r="BN68" s="11">
        <v>1</v>
      </c>
      <c r="BO68" s="11">
        <v>1</v>
      </c>
      <c r="BP68" s="11">
        <v>1</v>
      </c>
      <c r="BQ68" s="18">
        <v>1</v>
      </c>
      <c r="BR68" s="10">
        <v>1</v>
      </c>
      <c r="BS68" s="11">
        <v>1</v>
      </c>
      <c r="BT68" s="11">
        <v>1</v>
      </c>
      <c r="BU68" s="11">
        <v>1</v>
      </c>
      <c r="BV68" s="15">
        <v>1</v>
      </c>
    </row>
    <row r="69" spans="1:74" x14ac:dyDescent="0.25">
      <c r="A69" s="27" t="s">
        <v>138</v>
      </c>
      <c r="B69" s="23" t="s">
        <v>62</v>
      </c>
      <c r="C69" s="1" t="s">
        <v>125</v>
      </c>
      <c r="D69" s="2" t="s">
        <v>0</v>
      </c>
      <c r="E69" s="3" t="s">
        <v>4</v>
      </c>
      <c r="F69" s="3"/>
      <c r="G69" s="3"/>
      <c r="H69" s="3"/>
      <c r="I69" s="15">
        <f t="shared" si="38"/>
        <v>0</v>
      </c>
      <c r="J69" s="10">
        <f t="shared" si="39"/>
        <v>0</v>
      </c>
      <c r="K69" s="11">
        <f t="shared" si="40"/>
        <v>0</v>
      </c>
      <c r="L69" s="11">
        <f t="shared" si="41"/>
        <v>0</v>
      </c>
      <c r="M69" s="11">
        <f t="shared" si="42"/>
        <v>0</v>
      </c>
      <c r="N69" s="15">
        <f t="shared" si="43"/>
        <v>0</v>
      </c>
      <c r="O69" s="10">
        <f t="shared" si="44"/>
        <v>0</v>
      </c>
      <c r="P69" s="11">
        <f t="shared" si="45"/>
        <v>0</v>
      </c>
      <c r="Q69" s="11">
        <f t="shared" si="46"/>
        <v>0</v>
      </c>
      <c r="R69" s="11">
        <f t="shared" si="47"/>
        <v>0</v>
      </c>
      <c r="S69" s="15">
        <f t="shared" si="48"/>
        <v>0</v>
      </c>
      <c r="T69" s="10">
        <f t="shared" si="49"/>
        <v>0</v>
      </c>
      <c r="U69" s="11">
        <f t="shared" si="50"/>
        <v>0</v>
      </c>
      <c r="V69" s="11">
        <f t="shared" si="51"/>
        <v>0</v>
      </c>
      <c r="W69" s="11">
        <f t="shared" si="52"/>
        <v>0</v>
      </c>
      <c r="X69" s="15">
        <f t="shared" si="53"/>
        <v>0</v>
      </c>
      <c r="Y69" s="11">
        <f t="shared" si="54"/>
        <v>0.05</v>
      </c>
      <c r="Z69" s="11">
        <f t="shared" si="55"/>
        <v>0.1</v>
      </c>
      <c r="AA69" s="11">
        <f t="shared" si="56"/>
        <v>0.15000000000000002</v>
      </c>
      <c r="AB69" s="11">
        <f t="shared" si="57"/>
        <v>0.2</v>
      </c>
      <c r="AC69" s="18">
        <f t="shared" si="58"/>
        <v>0.25</v>
      </c>
      <c r="AD69" s="10">
        <f t="shared" si="59"/>
        <v>0.3</v>
      </c>
      <c r="AE69" s="11">
        <f t="shared" si="60"/>
        <v>0.35</v>
      </c>
      <c r="AF69" s="11">
        <f t="shared" si="61"/>
        <v>0.39999999999999997</v>
      </c>
      <c r="AG69" s="11">
        <f t="shared" si="62"/>
        <v>0.44999999999999996</v>
      </c>
      <c r="AH69" s="18">
        <f t="shared" si="63"/>
        <v>0.49999999999999994</v>
      </c>
      <c r="AI69" s="10">
        <f t="shared" si="64"/>
        <v>0.54999999999999993</v>
      </c>
      <c r="AJ69" s="11">
        <f t="shared" si="65"/>
        <v>0.6</v>
      </c>
      <c r="AK69" s="11">
        <f t="shared" si="66"/>
        <v>0.65</v>
      </c>
      <c r="AL69" s="11">
        <f t="shared" si="67"/>
        <v>0.70000000000000007</v>
      </c>
      <c r="AM69" s="18">
        <f t="shared" si="68"/>
        <v>0.75000000000000011</v>
      </c>
      <c r="AN69" s="10">
        <f t="shared" si="69"/>
        <v>0.80000000000000016</v>
      </c>
      <c r="AO69" s="11">
        <f t="shared" si="70"/>
        <v>0.8500000000000002</v>
      </c>
      <c r="AP69" s="11">
        <f t="shared" si="71"/>
        <v>0.90000000000000024</v>
      </c>
      <c r="AQ69" s="11">
        <f t="shared" si="72"/>
        <v>0.95000000000000029</v>
      </c>
      <c r="AR69" s="15">
        <v>1</v>
      </c>
      <c r="AS69" s="10">
        <v>1</v>
      </c>
      <c r="AT69" s="11">
        <v>1</v>
      </c>
      <c r="AU69" s="11">
        <v>1</v>
      </c>
      <c r="AV69" s="11">
        <v>1</v>
      </c>
      <c r="AW69" s="18">
        <v>1</v>
      </c>
      <c r="AX69" s="10">
        <v>1</v>
      </c>
      <c r="AY69" s="11">
        <v>1</v>
      </c>
      <c r="AZ69" s="11">
        <v>1</v>
      </c>
      <c r="BA69" s="11">
        <v>1</v>
      </c>
      <c r="BB69" s="15">
        <v>1</v>
      </c>
      <c r="BC69" s="10">
        <v>1</v>
      </c>
      <c r="BD69" s="11">
        <v>1</v>
      </c>
      <c r="BE69" s="11">
        <v>1</v>
      </c>
      <c r="BF69" s="11">
        <v>1</v>
      </c>
      <c r="BG69" s="18">
        <v>1</v>
      </c>
      <c r="BH69" s="10">
        <v>1</v>
      </c>
      <c r="BI69" s="11">
        <v>1</v>
      </c>
      <c r="BJ69" s="11">
        <v>1</v>
      </c>
      <c r="BK69" s="11">
        <v>1</v>
      </c>
      <c r="BL69" s="15">
        <v>1</v>
      </c>
      <c r="BM69" s="10">
        <v>1</v>
      </c>
      <c r="BN69" s="11">
        <v>1</v>
      </c>
      <c r="BO69" s="11">
        <v>1</v>
      </c>
      <c r="BP69" s="11">
        <v>1</v>
      </c>
      <c r="BQ69" s="18">
        <v>1</v>
      </c>
      <c r="BR69" s="10">
        <v>1</v>
      </c>
      <c r="BS69" s="11">
        <v>1</v>
      </c>
      <c r="BT69" s="11">
        <v>1</v>
      </c>
      <c r="BU69" s="11">
        <v>1</v>
      </c>
      <c r="BV69" s="15">
        <v>1</v>
      </c>
    </row>
    <row r="70" spans="1:74" x14ac:dyDescent="0.25">
      <c r="A70" s="27" t="s">
        <v>138</v>
      </c>
      <c r="B70" s="23" t="s">
        <v>62</v>
      </c>
      <c r="C70" s="1" t="s">
        <v>125</v>
      </c>
      <c r="D70" s="2" t="s">
        <v>5</v>
      </c>
      <c r="E70" s="3" t="s">
        <v>1</v>
      </c>
      <c r="F70" s="3"/>
      <c r="G70" s="3"/>
      <c r="H70" s="3"/>
      <c r="I70" s="15">
        <f t="shared" si="38"/>
        <v>0</v>
      </c>
      <c r="J70" s="10">
        <f t="shared" si="39"/>
        <v>0</v>
      </c>
      <c r="K70" s="11">
        <f t="shared" si="40"/>
        <v>0</v>
      </c>
      <c r="L70" s="11">
        <f t="shared" si="41"/>
        <v>0</v>
      </c>
      <c r="M70" s="11">
        <f t="shared" si="42"/>
        <v>0</v>
      </c>
      <c r="N70" s="15">
        <f t="shared" si="43"/>
        <v>0</v>
      </c>
      <c r="O70" s="10">
        <f t="shared" si="44"/>
        <v>0</v>
      </c>
      <c r="P70" s="11">
        <f t="shared" si="45"/>
        <v>0</v>
      </c>
      <c r="Q70" s="11">
        <f t="shared" si="46"/>
        <v>0</v>
      </c>
      <c r="R70" s="11">
        <f t="shared" si="47"/>
        <v>0</v>
      </c>
      <c r="S70" s="15">
        <f t="shared" si="48"/>
        <v>0</v>
      </c>
      <c r="T70" s="10">
        <f t="shared" si="49"/>
        <v>0</v>
      </c>
      <c r="U70" s="11">
        <f t="shared" si="50"/>
        <v>0</v>
      </c>
      <c r="V70" s="11">
        <f t="shared" si="51"/>
        <v>0</v>
      </c>
      <c r="W70" s="11">
        <f t="shared" si="52"/>
        <v>0</v>
      </c>
      <c r="X70" s="15">
        <f t="shared" si="53"/>
        <v>0</v>
      </c>
      <c r="Y70" s="11">
        <f t="shared" si="54"/>
        <v>0.05</v>
      </c>
      <c r="Z70" s="11">
        <f t="shared" si="55"/>
        <v>0.1</v>
      </c>
      <c r="AA70" s="11">
        <f t="shared" si="56"/>
        <v>0.15000000000000002</v>
      </c>
      <c r="AB70" s="11">
        <f t="shared" si="57"/>
        <v>0.2</v>
      </c>
      <c r="AC70" s="18">
        <f t="shared" si="58"/>
        <v>0.25</v>
      </c>
      <c r="AD70" s="10">
        <f t="shared" si="59"/>
        <v>0.3</v>
      </c>
      <c r="AE70" s="11">
        <f t="shared" si="60"/>
        <v>0.35</v>
      </c>
      <c r="AF70" s="11">
        <f t="shared" si="61"/>
        <v>0.39999999999999997</v>
      </c>
      <c r="AG70" s="11">
        <f t="shared" si="62"/>
        <v>0.44999999999999996</v>
      </c>
      <c r="AH70" s="18">
        <f t="shared" si="63"/>
        <v>0.49999999999999994</v>
      </c>
      <c r="AI70" s="10">
        <f t="shared" si="64"/>
        <v>0.54999999999999993</v>
      </c>
      <c r="AJ70" s="11">
        <f t="shared" si="65"/>
        <v>0.6</v>
      </c>
      <c r="AK70" s="11">
        <f t="shared" si="66"/>
        <v>0.65</v>
      </c>
      <c r="AL70" s="11">
        <f t="shared" si="67"/>
        <v>0.70000000000000007</v>
      </c>
      <c r="AM70" s="18">
        <f t="shared" si="68"/>
        <v>0.75000000000000011</v>
      </c>
      <c r="AN70" s="10">
        <f t="shared" si="69"/>
        <v>0.80000000000000016</v>
      </c>
      <c r="AO70" s="11">
        <f t="shared" si="70"/>
        <v>0.8500000000000002</v>
      </c>
      <c r="AP70" s="11">
        <f t="shared" si="71"/>
        <v>0.90000000000000024</v>
      </c>
      <c r="AQ70" s="11">
        <f t="shared" si="72"/>
        <v>0.95000000000000029</v>
      </c>
      <c r="AR70" s="15">
        <v>1</v>
      </c>
      <c r="AS70" s="10">
        <v>1</v>
      </c>
      <c r="AT70" s="11">
        <v>1</v>
      </c>
      <c r="AU70" s="11">
        <v>1</v>
      </c>
      <c r="AV70" s="11">
        <v>1</v>
      </c>
      <c r="AW70" s="18">
        <v>1</v>
      </c>
      <c r="AX70" s="10">
        <v>1</v>
      </c>
      <c r="AY70" s="11">
        <v>1</v>
      </c>
      <c r="AZ70" s="11">
        <v>1</v>
      </c>
      <c r="BA70" s="11">
        <v>1</v>
      </c>
      <c r="BB70" s="15">
        <v>1</v>
      </c>
      <c r="BC70" s="10">
        <v>1</v>
      </c>
      <c r="BD70" s="11">
        <v>1</v>
      </c>
      <c r="BE70" s="11">
        <v>1</v>
      </c>
      <c r="BF70" s="11">
        <v>1</v>
      </c>
      <c r="BG70" s="18">
        <v>1</v>
      </c>
      <c r="BH70" s="10">
        <v>1</v>
      </c>
      <c r="BI70" s="11">
        <v>1</v>
      </c>
      <c r="BJ70" s="11">
        <v>1</v>
      </c>
      <c r="BK70" s="11">
        <v>1</v>
      </c>
      <c r="BL70" s="15">
        <v>1</v>
      </c>
      <c r="BM70" s="10">
        <v>1</v>
      </c>
      <c r="BN70" s="11">
        <v>1</v>
      </c>
      <c r="BO70" s="11">
        <v>1</v>
      </c>
      <c r="BP70" s="11">
        <v>1</v>
      </c>
      <c r="BQ70" s="18">
        <v>1</v>
      </c>
      <c r="BR70" s="10">
        <v>1</v>
      </c>
      <c r="BS70" s="11">
        <v>1</v>
      </c>
      <c r="BT70" s="11">
        <v>1</v>
      </c>
      <c r="BU70" s="11">
        <v>1</v>
      </c>
      <c r="BV70" s="15">
        <v>1</v>
      </c>
    </row>
    <row r="71" spans="1:74" x14ac:dyDescent="0.25">
      <c r="A71" s="27" t="s">
        <v>138</v>
      </c>
      <c r="B71" s="23" t="s">
        <v>62</v>
      </c>
      <c r="C71" s="1" t="s">
        <v>125</v>
      </c>
      <c r="D71" s="2" t="s">
        <v>5</v>
      </c>
      <c r="E71" s="3" t="s">
        <v>2</v>
      </c>
      <c r="F71" s="3"/>
      <c r="G71" s="3"/>
      <c r="H71" s="3"/>
      <c r="I71" s="15">
        <f t="shared" si="38"/>
        <v>0</v>
      </c>
      <c r="J71" s="10">
        <f t="shared" si="39"/>
        <v>0</v>
      </c>
      <c r="K71" s="11">
        <f t="shared" si="40"/>
        <v>0</v>
      </c>
      <c r="L71" s="11">
        <f t="shared" si="41"/>
        <v>0</v>
      </c>
      <c r="M71" s="11">
        <f t="shared" si="42"/>
        <v>0</v>
      </c>
      <c r="N71" s="15">
        <f t="shared" si="43"/>
        <v>0</v>
      </c>
      <c r="O71" s="10">
        <f t="shared" si="44"/>
        <v>0</v>
      </c>
      <c r="P71" s="11">
        <f t="shared" si="45"/>
        <v>0</v>
      </c>
      <c r="Q71" s="11">
        <f t="shared" si="46"/>
        <v>0</v>
      </c>
      <c r="R71" s="11">
        <f t="shared" si="47"/>
        <v>0</v>
      </c>
      <c r="S71" s="15">
        <f t="shared" si="48"/>
        <v>0</v>
      </c>
      <c r="T71" s="10">
        <f t="shared" si="49"/>
        <v>0</v>
      </c>
      <c r="U71" s="11">
        <f t="shared" si="50"/>
        <v>0</v>
      </c>
      <c r="V71" s="11">
        <f t="shared" si="51"/>
        <v>0</v>
      </c>
      <c r="W71" s="11">
        <f t="shared" si="52"/>
        <v>0</v>
      </c>
      <c r="X71" s="15">
        <f t="shared" si="53"/>
        <v>0</v>
      </c>
      <c r="Y71" s="11">
        <f t="shared" si="54"/>
        <v>0.05</v>
      </c>
      <c r="Z71" s="11">
        <f t="shared" si="55"/>
        <v>0.1</v>
      </c>
      <c r="AA71" s="11">
        <f t="shared" si="56"/>
        <v>0.15000000000000002</v>
      </c>
      <c r="AB71" s="11">
        <f t="shared" si="57"/>
        <v>0.2</v>
      </c>
      <c r="AC71" s="18">
        <f t="shared" si="58"/>
        <v>0.25</v>
      </c>
      <c r="AD71" s="10">
        <f t="shared" si="59"/>
        <v>0.3</v>
      </c>
      <c r="AE71" s="11">
        <f t="shared" si="60"/>
        <v>0.35</v>
      </c>
      <c r="AF71" s="11">
        <f t="shared" si="61"/>
        <v>0.39999999999999997</v>
      </c>
      <c r="AG71" s="11">
        <f t="shared" si="62"/>
        <v>0.44999999999999996</v>
      </c>
      <c r="AH71" s="18">
        <f t="shared" si="63"/>
        <v>0.49999999999999994</v>
      </c>
      <c r="AI71" s="10">
        <f t="shared" si="64"/>
        <v>0.54999999999999993</v>
      </c>
      <c r="AJ71" s="11">
        <f t="shared" si="65"/>
        <v>0.6</v>
      </c>
      <c r="AK71" s="11">
        <f t="shared" si="66"/>
        <v>0.65</v>
      </c>
      <c r="AL71" s="11">
        <f t="shared" si="67"/>
        <v>0.70000000000000007</v>
      </c>
      <c r="AM71" s="18">
        <f t="shared" si="68"/>
        <v>0.75000000000000011</v>
      </c>
      <c r="AN71" s="10">
        <f t="shared" si="69"/>
        <v>0.80000000000000016</v>
      </c>
      <c r="AO71" s="11">
        <f t="shared" si="70"/>
        <v>0.8500000000000002</v>
      </c>
      <c r="AP71" s="11">
        <f t="shared" si="71"/>
        <v>0.90000000000000024</v>
      </c>
      <c r="AQ71" s="11">
        <f t="shared" si="72"/>
        <v>0.95000000000000029</v>
      </c>
      <c r="AR71" s="15">
        <v>1</v>
      </c>
      <c r="AS71" s="10">
        <v>1</v>
      </c>
      <c r="AT71" s="11">
        <v>1</v>
      </c>
      <c r="AU71" s="11">
        <v>1</v>
      </c>
      <c r="AV71" s="11">
        <v>1</v>
      </c>
      <c r="AW71" s="18">
        <v>1</v>
      </c>
      <c r="AX71" s="10">
        <v>1</v>
      </c>
      <c r="AY71" s="11">
        <v>1</v>
      </c>
      <c r="AZ71" s="11">
        <v>1</v>
      </c>
      <c r="BA71" s="11">
        <v>1</v>
      </c>
      <c r="BB71" s="15">
        <v>1</v>
      </c>
      <c r="BC71" s="10">
        <v>1</v>
      </c>
      <c r="BD71" s="11">
        <v>1</v>
      </c>
      <c r="BE71" s="11">
        <v>1</v>
      </c>
      <c r="BF71" s="11">
        <v>1</v>
      </c>
      <c r="BG71" s="18">
        <v>1</v>
      </c>
      <c r="BH71" s="10">
        <v>1</v>
      </c>
      <c r="BI71" s="11">
        <v>1</v>
      </c>
      <c r="BJ71" s="11">
        <v>1</v>
      </c>
      <c r="BK71" s="11">
        <v>1</v>
      </c>
      <c r="BL71" s="15">
        <v>1</v>
      </c>
      <c r="BM71" s="10">
        <v>1</v>
      </c>
      <c r="BN71" s="11">
        <v>1</v>
      </c>
      <c r="BO71" s="11">
        <v>1</v>
      </c>
      <c r="BP71" s="11">
        <v>1</v>
      </c>
      <c r="BQ71" s="18">
        <v>1</v>
      </c>
      <c r="BR71" s="10">
        <v>1</v>
      </c>
      <c r="BS71" s="11">
        <v>1</v>
      </c>
      <c r="BT71" s="11">
        <v>1</v>
      </c>
      <c r="BU71" s="11">
        <v>1</v>
      </c>
      <c r="BV71" s="15">
        <v>1</v>
      </c>
    </row>
    <row r="72" spans="1:74" x14ac:dyDescent="0.25">
      <c r="A72" s="27" t="s">
        <v>138</v>
      </c>
      <c r="B72" s="23" t="s">
        <v>62</v>
      </c>
      <c r="C72" s="1" t="s">
        <v>125</v>
      </c>
      <c r="D72" s="2" t="s">
        <v>5</v>
      </c>
      <c r="E72" s="3" t="s">
        <v>3</v>
      </c>
      <c r="F72" s="3"/>
      <c r="G72" s="3"/>
      <c r="H72" s="3"/>
      <c r="I72" s="15">
        <f t="shared" si="38"/>
        <v>0</v>
      </c>
      <c r="J72" s="10">
        <f t="shared" si="39"/>
        <v>0</v>
      </c>
      <c r="K72" s="11">
        <f t="shared" si="40"/>
        <v>0</v>
      </c>
      <c r="L72" s="11">
        <f t="shared" si="41"/>
        <v>0</v>
      </c>
      <c r="M72" s="11">
        <f t="shared" si="42"/>
        <v>0</v>
      </c>
      <c r="N72" s="15">
        <f t="shared" si="43"/>
        <v>0</v>
      </c>
      <c r="O72" s="10">
        <f t="shared" si="44"/>
        <v>0</v>
      </c>
      <c r="P72" s="11">
        <f t="shared" si="45"/>
        <v>0</v>
      </c>
      <c r="Q72" s="11">
        <f t="shared" si="46"/>
        <v>0</v>
      </c>
      <c r="R72" s="11">
        <f t="shared" si="47"/>
        <v>0</v>
      </c>
      <c r="S72" s="15">
        <f t="shared" si="48"/>
        <v>0</v>
      </c>
      <c r="T72" s="10">
        <f t="shared" si="49"/>
        <v>0</v>
      </c>
      <c r="U72" s="11">
        <f t="shared" si="50"/>
        <v>0</v>
      </c>
      <c r="V72" s="11">
        <f t="shared" si="51"/>
        <v>0</v>
      </c>
      <c r="W72" s="11">
        <f t="shared" si="52"/>
        <v>0</v>
      </c>
      <c r="X72" s="15">
        <f t="shared" si="53"/>
        <v>0</v>
      </c>
      <c r="Y72" s="11">
        <f t="shared" si="54"/>
        <v>0.05</v>
      </c>
      <c r="Z72" s="11">
        <f t="shared" si="55"/>
        <v>0.1</v>
      </c>
      <c r="AA72" s="11">
        <f t="shared" si="56"/>
        <v>0.15000000000000002</v>
      </c>
      <c r="AB72" s="11">
        <f t="shared" si="57"/>
        <v>0.2</v>
      </c>
      <c r="AC72" s="18">
        <f t="shared" si="58"/>
        <v>0.25</v>
      </c>
      <c r="AD72" s="10">
        <f t="shared" si="59"/>
        <v>0.3</v>
      </c>
      <c r="AE72" s="11">
        <f t="shared" si="60"/>
        <v>0.35</v>
      </c>
      <c r="AF72" s="11">
        <f t="shared" si="61"/>
        <v>0.39999999999999997</v>
      </c>
      <c r="AG72" s="11">
        <f t="shared" si="62"/>
        <v>0.44999999999999996</v>
      </c>
      <c r="AH72" s="18">
        <f t="shared" si="63"/>
        <v>0.49999999999999994</v>
      </c>
      <c r="AI72" s="10">
        <f t="shared" si="64"/>
        <v>0.54999999999999993</v>
      </c>
      <c r="AJ72" s="11">
        <f t="shared" si="65"/>
        <v>0.6</v>
      </c>
      <c r="AK72" s="11">
        <f t="shared" si="66"/>
        <v>0.65</v>
      </c>
      <c r="AL72" s="11">
        <f t="shared" si="67"/>
        <v>0.70000000000000007</v>
      </c>
      <c r="AM72" s="18">
        <f t="shared" si="68"/>
        <v>0.75000000000000011</v>
      </c>
      <c r="AN72" s="10">
        <f t="shared" si="69"/>
        <v>0.80000000000000016</v>
      </c>
      <c r="AO72" s="11">
        <f t="shared" si="70"/>
        <v>0.8500000000000002</v>
      </c>
      <c r="AP72" s="11">
        <f t="shared" si="71"/>
        <v>0.90000000000000024</v>
      </c>
      <c r="AQ72" s="11">
        <f t="shared" si="72"/>
        <v>0.95000000000000029</v>
      </c>
      <c r="AR72" s="15">
        <v>1</v>
      </c>
      <c r="AS72" s="10">
        <v>1</v>
      </c>
      <c r="AT72" s="11">
        <v>1</v>
      </c>
      <c r="AU72" s="11">
        <v>1</v>
      </c>
      <c r="AV72" s="11">
        <v>1</v>
      </c>
      <c r="AW72" s="18">
        <v>1</v>
      </c>
      <c r="AX72" s="10">
        <v>1</v>
      </c>
      <c r="AY72" s="11">
        <v>1</v>
      </c>
      <c r="AZ72" s="11">
        <v>1</v>
      </c>
      <c r="BA72" s="11">
        <v>1</v>
      </c>
      <c r="BB72" s="15">
        <v>1</v>
      </c>
      <c r="BC72" s="10">
        <v>1</v>
      </c>
      <c r="BD72" s="11">
        <v>1</v>
      </c>
      <c r="BE72" s="11">
        <v>1</v>
      </c>
      <c r="BF72" s="11">
        <v>1</v>
      </c>
      <c r="BG72" s="18">
        <v>1</v>
      </c>
      <c r="BH72" s="10">
        <v>1</v>
      </c>
      <c r="BI72" s="11">
        <v>1</v>
      </c>
      <c r="BJ72" s="11">
        <v>1</v>
      </c>
      <c r="BK72" s="11">
        <v>1</v>
      </c>
      <c r="BL72" s="15">
        <v>1</v>
      </c>
      <c r="BM72" s="10">
        <v>1</v>
      </c>
      <c r="BN72" s="11">
        <v>1</v>
      </c>
      <c r="BO72" s="11">
        <v>1</v>
      </c>
      <c r="BP72" s="11">
        <v>1</v>
      </c>
      <c r="BQ72" s="18">
        <v>1</v>
      </c>
      <c r="BR72" s="10">
        <v>1</v>
      </c>
      <c r="BS72" s="11">
        <v>1</v>
      </c>
      <c r="BT72" s="11">
        <v>1</v>
      </c>
      <c r="BU72" s="11">
        <v>1</v>
      </c>
      <c r="BV72" s="15">
        <v>1</v>
      </c>
    </row>
    <row r="73" spans="1:74" x14ac:dyDescent="0.25">
      <c r="A73" s="27" t="s">
        <v>138</v>
      </c>
      <c r="B73" s="23" t="s">
        <v>62</v>
      </c>
      <c r="C73" s="1" t="s">
        <v>125</v>
      </c>
      <c r="D73" s="2" t="s">
        <v>5</v>
      </c>
      <c r="E73" s="3" t="s">
        <v>4</v>
      </c>
      <c r="F73" s="3"/>
      <c r="G73" s="3"/>
      <c r="H73" s="3"/>
      <c r="I73" s="15">
        <f t="shared" si="38"/>
        <v>0</v>
      </c>
      <c r="J73" s="10">
        <f t="shared" si="39"/>
        <v>0</v>
      </c>
      <c r="K73" s="11">
        <f t="shared" si="40"/>
        <v>0</v>
      </c>
      <c r="L73" s="11">
        <f t="shared" si="41"/>
        <v>0</v>
      </c>
      <c r="M73" s="11">
        <f t="shared" si="42"/>
        <v>0</v>
      </c>
      <c r="N73" s="15">
        <f t="shared" si="43"/>
        <v>0</v>
      </c>
      <c r="O73" s="10">
        <f t="shared" si="44"/>
        <v>0</v>
      </c>
      <c r="P73" s="11">
        <f t="shared" si="45"/>
        <v>0</v>
      </c>
      <c r="Q73" s="11">
        <f t="shared" si="46"/>
        <v>0</v>
      </c>
      <c r="R73" s="11">
        <f t="shared" si="47"/>
        <v>0</v>
      </c>
      <c r="S73" s="15">
        <f t="shared" si="48"/>
        <v>0</v>
      </c>
      <c r="T73" s="10">
        <f t="shared" si="49"/>
        <v>0</v>
      </c>
      <c r="U73" s="11">
        <f t="shared" si="50"/>
        <v>0</v>
      </c>
      <c r="V73" s="11">
        <f t="shared" si="51"/>
        <v>0</v>
      </c>
      <c r="W73" s="11">
        <f t="shared" si="52"/>
        <v>0</v>
      </c>
      <c r="X73" s="15">
        <f t="shared" si="53"/>
        <v>0</v>
      </c>
      <c r="Y73" s="11">
        <f t="shared" si="54"/>
        <v>0.05</v>
      </c>
      <c r="Z73" s="11">
        <f t="shared" si="55"/>
        <v>0.1</v>
      </c>
      <c r="AA73" s="11">
        <f t="shared" si="56"/>
        <v>0.15000000000000002</v>
      </c>
      <c r="AB73" s="11">
        <f t="shared" si="57"/>
        <v>0.2</v>
      </c>
      <c r="AC73" s="18">
        <f t="shared" si="58"/>
        <v>0.25</v>
      </c>
      <c r="AD73" s="10">
        <f t="shared" si="59"/>
        <v>0.3</v>
      </c>
      <c r="AE73" s="11">
        <f t="shared" si="60"/>
        <v>0.35</v>
      </c>
      <c r="AF73" s="11">
        <f t="shared" si="61"/>
        <v>0.39999999999999997</v>
      </c>
      <c r="AG73" s="11">
        <f t="shared" si="62"/>
        <v>0.44999999999999996</v>
      </c>
      <c r="AH73" s="18">
        <f t="shared" si="63"/>
        <v>0.49999999999999994</v>
      </c>
      <c r="AI73" s="10">
        <f t="shared" si="64"/>
        <v>0.54999999999999993</v>
      </c>
      <c r="AJ73" s="11">
        <f t="shared" si="65"/>
        <v>0.6</v>
      </c>
      <c r="AK73" s="11">
        <f t="shared" si="66"/>
        <v>0.65</v>
      </c>
      <c r="AL73" s="11">
        <f t="shared" si="67"/>
        <v>0.70000000000000007</v>
      </c>
      <c r="AM73" s="18">
        <f t="shared" si="68"/>
        <v>0.75000000000000011</v>
      </c>
      <c r="AN73" s="10">
        <f t="shared" si="69"/>
        <v>0.80000000000000016</v>
      </c>
      <c r="AO73" s="11">
        <f t="shared" si="70"/>
        <v>0.8500000000000002</v>
      </c>
      <c r="AP73" s="11">
        <f t="shared" si="71"/>
        <v>0.90000000000000024</v>
      </c>
      <c r="AQ73" s="11">
        <f t="shared" si="72"/>
        <v>0.95000000000000029</v>
      </c>
      <c r="AR73" s="15">
        <v>1</v>
      </c>
      <c r="AS73" s="10">
        <v>1</v>
      </c>
      <c r="AT73" s="11">
        <v>1</v>
      </c>
      <c r="AU73" s="11">
        <v>1</v>
      </c>
      <c r="AV73" s="11">
        <v>1</v>
      </c>
      <c r="AW73" s="18">
        <v>1</v>
      </c>
      <c r="AX73" s="10">
        <v>1</v>
      </c>
      <c r="AY73" s="11">
        <v>1</v>
      </c>
      <c r="AZ73" s="11">
        <v>1</v>
      </c>
      <c r="BA73" s="11">
        <v>1</v>
      </c>
      <c r="BB73" s="15">
        <v>1</v>
      </c>
      <c r="BC73" s="10">
        <v>1</v>
      </c>
      <c r="BD73" s="11">
        <v>1</v>
      </c>
      <c r="BE73" s="11">
        <v>1</v>
      </c>
      <c r="BF73" s="11">
        <v>1</v>
      </c>
      <c r="BG73" s="18">
        <v>1</v>
      </c>
      <c r="BH73" s="10">
        <v>1</v>
      </c>
      <c r="BI73" s="11">
        <v>1</v>
      </c>
      <c r="BJ73" s="11">
        <v>1</v>
      </c>
      <c r="BK73" s="11">
        <v>1</v>
      </c>
      <c r="BL73" s="15">
        <v>1</v>
      </c>
      <c r="BM73" s="10">
        <v>1</v>
      </c>
      <c r="BN73" s="11">
        <v>1</v>
      </c>
      <c r="BO73" s="11">
        <v>1</v>
      </c>
      <c r="BP73" s="11">
        <v>1</v>
      </c>
      <c r="BQ73" s="18">
        <v>1</v>
      </c>
      <c r="BR73" s="10">
        <v>1</v>
      </c>
      <c r="BS73" s="11">
        <v>1</v>
      </c>
      <c r="BT73" s="11">
        <v>1</v>
      </c>
      <c r="BU73" s="11">
        <v>1</v>
      </c>
      <c r="BV73" s="15">
        <v>1</v>
      </c>
    </row>
    <row r="74" spans="1:74" x14ac:dyDescent="0.25">
      <c r="A74" s="27" t="s">
        <v>138</v>
      </c>
      <c r="B74" s="23" t="s">
        <v>62</v>
      </c>
      <c r="C74" s="1" t="s">
        <v>126</v>
      </c>
      <c r="D74" s="2" t="s">
        <v>0</v>
      </c>
      <c r="E74" s="3" t="s">
        <v>1</v>
      </c>
      <c r="F74" s="3"/>
      <c r="G74" s="3"/>
      <c r="H74" s="3"/>
      <c r="I74" s="15">
        <f t="shared" si="38"/>
        <v>0</v>
      </c>
      <c r="J74" s="10">
        <f t="shared" si="39"/>
        <v>0</v>
      </c>
      <c r="K74" s="11">
        <f t="shared" si="40"/>
        <v>0</v>
      </c>
      <c r="L74" s="11">
        <f t="shared" si="41"/>
        <v>0</v>
      </c>
      <c r="M74" s="11">
        <f t="shared" si="42"/>
        <v>0</v>
      </c>
      <c r="N74" s="15">
        <f t="shared" si="43"/>
        <v>0</v>
      </c>
      <c r="O74" s="10">
        <f t="shared" si="44"/>
        <v>0</v>
      </c>
      <c r="P74" s="11">
        <f t="shared" si="45"/>
        <v>0</v>
      </c>
      <c r="Q74" s="11">
        <f t="shared" si="46"/>
        <v>0</v>
      </c>
      <c r="R74" s="11">
        <f t="shared" si="47"/>
        <v>0</v>
      </c>
      <c r="S74" s="15">
        <f t="shared" si="48"/>
        <v>0</v>
      </c>
      <c r="T74" s="10">
        <f t="shared" si="49"/>
        <v>0</v>
      </c>
      <c r="U74" s="11">
        <f t="shared" si="50"/>
        <v>0</v>
      </c>
      <c r="V74" s="11">
        <f t="shared" si="51"/>
        <v>0</v>
      </c>
      <c r="W74" s="11">
        <f t="shared" si="52"/>
        <v>0</v>
      </c>
      <c r="X74" s="15">
        <f t="shared" si="53"/>
        <v>0</v>
      </c>
      <c r="Y74" s="11">
        <f t="shared" si="54"/>
        <v>0.05</v>
      </c>
      <c r="Z74" s="11">
        <f t="shared" si="55"/>
        <v>0.1</v>
      </c>
      <c r="AA74" s="11">
        <f t="shared" si="56"/>
        <v>0.15000000000000002</v>
      </c>
      <c r="AB74" s="11">
        <f t="shared" si="57"/>
        <v>0.2</v>
      </c>
      <c r="AC74" s="18">
        <f t="shared" si="58"/>
        <v>0.25</v>
      </c>
      <c r="AD74" s="10">
        <f t="shared" si="59"/>
        <v>0.3</v>
      </c>
      <c r="AE74" s="11">
        <f t="shared" si="60"/>
        <v>0.35</v>
      </c>
      <c r="AF74" s="11">
        <f t="shared" si="61"/>
        <v>0.39999999999999997</v>
      </c>
      <c r="AG74" s="11">
        <f t="shared" si="62"/>
        <v>0.44999999999999996</v>
      </c>
      <c r="AH74" s="18">
        <f t="shared" si="63"/>
        <v>0.49999999999999994</v>
      </c>
      <c r="AI74" s="10">
        <f t="shared" si="64"/>
        <v>0.54999999999999993</v>
      </c>
      <c r="AJ74" s="11">
        <f t="shared" si="65"/>
        <v>0.6</v>
      </c>
      <c r="AK74" s="11">
        <f t="shared" si="66"/>
        <v>0.65</v>
      </c>
      <c r="AL74" s="11">
        <f t="shared" si="67"/>
        <v>0.70000000000000007</v>
      </c>
      <c r="AM74" s="18">
        <f t="shared" si="68"/>
        <v>0.75000000000000011</v>
      </c>
      <c r="AN74" s="10">
        <f t="shared" si="69"/>
        <v>0.80000000000000016</v>
      </c>
      <c r="AO74" s="11">
        <f t="shared" si="70"/>
        <v>0.8500000000000002</v>
      </c>
      <c r="AP74" s="11">
        <f t="shared" si="71"/>
        <v>0.90000000000000024</v>
      </c>
      <c r="AQ74" s="11">
        <f t="shared" si="72"/>
        <v>0.95000000000000029</v>
      </c>
      <c r="AR74" s="15">
        <v>1</v>
      </c>
      <c r="AS74" s="10">
        <v>1</v>
      </c>
      <c r="AT74" s="11">
        <v>1</v>
      </c>
      <c r="AU74" s="11">
        <v>1</v>
      </c>
      <c r="AV74" s="11">
        <v>1</v>
      </c>
      <c r="AW74" s="18">
        <v>1</v>
      </c>
      <c r="AX74" s="10">
        <v>1</v>
      </c>
      <c r="AY74" s="11">
        <v>1</v>
      </c>
      <c r="AZ74" s="11">
        <v>1</v>
      </c>
      <c r="BA74" s="11">
        <v>1</v>
      </c>
      <c r="BB74" s="15">
        <v>1</v>
      </c>
      <c r="BC74" s="10">
        <v>1</v>
      </c>
      <c r="BD74" s="11">
        <v>1</v>
      </c>
      <c r="BE74" s="11">
        <v>1</v>
      </c>
      <c r="BF74" s="11">
        <v>1</v>
      </c>
      <c r="BG74" s="18">
        <v>1</v>
      </c>
      <c r="BH74" s="10">
        <v>1</v>
      </c>
      <c r="BI74" s="11">
        <v>1</v>
      </c>
      <c r="BJ74" s="11">
        <v>1</v>
      </c>
      <c r="BK74" s="11">
        <v>1</v>
      </c>
      <c r="BL74" s="15">
        <v>1</v>
      </c>
      <c r="BM74" s="10">
        <v>1</v>
      </c>
      <c r="BN74" s="11">
        <v>1</v>
      </c>
      <c r="BO74" s="11">
        <v>1</v>
      </c>
      <c r="BP74" s="11">
        <v>1</v>
      </c>
      <c r="BQ74" s="18">
        <v>1</v>
      </c>
      <c r="BR74" s="10">
        <v>1</v>
      </c>
      <c r="BS74" s="11">
        <v>1</v>
      </c>
      <c r="BT74" s="11">
        <v>1</v>
      </c>
      <c r="BU74" s="11">
        <v>1</v>
      </c>
      <c r="BV74" s="15">
        <v>1</v>
      </c>
    </row>
    <row r="75" spans="1:74" x14ac:dyDescent="0.25">
      <c r="A75" s="27" t="s">
        <v>138</v>
      </c>
      <c r="B75" s="23" t="s">
        <v>62</v>
      </c>
      <c r="C75" s="1" t="s">
        <v>126</v>
      </c>
      <c r="D75" s="2" t="s">
        <v>0</v>
      </c>
      <c r="E75" s="3" t="s">
        <v>2</v>
      </c>
      <c r="F75" s="3"/>
      <c r="G75" s="3"/>
      <c r="H75" s="3"/>
      <c r="I75" s="15">
        <f t="shared" si="38"/>
        <v>0</v>
      </c>
      <c r="J75" s="10">
        <f t="shared" si="39"/>
        <v>0</v>
      </c>
      <c r="K75" s="11">
        <f t="shared" si="40"/>
        <v>0</v>
      </c>
      <c r="L75" s="11">
        <f t="shared" si="41"/>
        <v>0</v>
      </c>
      <c r="M75" s="11">
        <f t="shared" si="42"/>
        <v>0</v>
      </c>
      <c r="N75" s="15">
        <f t="shared" si="43"/>
        <v>0</v>
      </c>
      <c r="O75" s="10">
        <f t="shared" si="44"/>
        <v>0</v>
      </c>
      <c r="P75" s="11">
        <f t="shared" si="45"/>
        <v>0</v>
      </c>
      <c r="Q75" s="11">
        <f t="shared" si="46"/>
        <v>0</v>
      </c>
      <c r="R75" s="11">
        <f t="shared" si="47"/>
        <v>0</v>
      </c>
      <c r="S75" s="15">
        <f t="shared" si="48"/>
        <v>0</v>
      </c>
      <c r="T75" s="10">
        <f t="shared" si="49"/>
        <v>0</v>
      </c>
      <c r="U75" s="11">
        <f t="shared" si="50"/>
        <v>0</v>
      </c>
      <c r="V75" s="11">
        <f t="shared" si="51"/>
        <v>0</v>
      </c>
      <c r="W75" s="11">
        <f t="shared" si="52"/>
        <v>0</v>
      </c>
      <c r="X75" s="15">
        <f t="shared" si="53"/>
        <v>0</v>
      </c>
      <c r="Y75" s="11">
        <f t="shared" si="54"/>
        <v>0.05</v>
      </c>
      <c r="Z75" s="11">
        <f t="shared" si="55"/>
        <v>0.1</v>
      </c>
      <c r="AA75" s="11">
        <f t="shared" si="56"/>
        <v>0.15000000000000002</v>
      </c>
      <c r="AB75" s="11">
        <f t="shared" si="57"/>
        <v>0.2</v>
      </c>
      <c r="AC75" s="18">
        <f t="shared" si="58"/>
        <v>0.25</v>
      </c>
      <c r="AD75" s="10">
        <f t="shared" si="59"/>
        <v>0.3</v>
      </c>
      <c r="AE75" s="11">
        <f t="shared" si="60"/>
        <v>0.35</v>
      </c>
      <c r="AF75" s="11">
        <f t="shared" si="61"/>
        <v>0.39999999999999997</v>
      </c>
      <c r="AG75" s="11">
        <f t="shared" si="62"/>
        <v>0.44999999999999996</v>
      </c>
      <c r="AH75" s="18">
        <f t="shared" si="63"/>
        <v>0.49999999999999994</v>
      </c>
      <c r="AI75" s="10">
        <f t="shared" si="64"/>
        <v>0.54999999999999993</v>
      </c>
      <c r="AJ75" s="11">
        <f t="shared" si="65"/>
        <v>0.6</v>
      </c>
      <c r="AK75" s="11">
        <f t="shared" si="66"/>
        <v>0.65</v>
      </c>
      <c r="AL75" s="11">
        <f t="shared" si="67"/>
        <v>0.70000000000000007</v>
      </c>
      <c r="AM75" s="18">
        <f t="shared" si="68"/>
        <v>0.75000000000000011</v>
      </c>
      <c r="AN75" s="10">
        <f t="shared" si="69"/>
        <v>0.80000000000000016</v>
      </c>
      <c r="AO75" s="11">
        <f t="shared" si="70"/>
        <v>0.8500000000000002</v>
      </c>
      <c r="AP75" s="11">
        <f t="shared" si="71"/>
        <v>0.90000000000000024</v>
      </c>
      <c r="AQ75" s="11">
        <f t="shared" si="72"/>
        <v>0.95000000000000029</v>
      </c>
      <c r="AR75" s="15">
        <v>1</v>
      </c>
      <c r="AS75" s="10">
        <v>1</v>
      </c>
      <c r="AT75" s="11">
        <v>1</v>
      </c>
      <c r="AU75" s="11">
        <v>1</v>
      </c>
      <c r="AV75" s="11">
        <v>1</v>
      </c>
      <c r="AW75" s="18">
        <v>1</v>
      </c>
      <c r="AX75" s="10">
        <v>1</v>
      </c>
      <c r="AY75" s="11">
        <v>1</v>
      </c>
      <c r="AZ75" s="11">
        <v>1</v>
      </c>
      <c r="BA75" s="11">
        <v>1</v>
      </c>
      <c r="BB75" s="15">
        <v>1</v>
      </c>
      <c r="BC75" s="10">
        <v>1</v>
      </c>
      <c r="BD75" s="11">
        <v>1</v>
      </c>
      <c r="BE75" s="11">
        <v>1</v>
      </c>
      <c r="BF75" s="11">
        <v>1</v>
      </c>
      <c r="BG75" s="18">
        <v>1</v>
      </c>
      <c r="BH75" s="10">
        <v>1</v>
      </c>
      <c r="BI75" s="11">
        <v>1</v>
      </c>
      <c r="BJ75" s="11">
        <v>1</v>
      </c>
      <c r="BK75" s="11">
        <v>1</v>
      </c>
      <c r="BL75" s="15">
        <v>1</v>
      </c>
      <c r="BM75" s="10">
        <v>1</v>
      </c>
      <c r="BN75" s="11">
        <v>1</v>
      </c>
      <c r="BO75" s="11">
        <v>1</v>
      </c>
      <c r="BP75" s="11">
        <v>1</v>
      </c>
      <c r="BQ75" s="18">
        <v>1</v>
      </c>
      <c r="BR75" s="10">
        <v>1</v>
      </c>
      <c r="BS75" s="11">
        <v>1</v>
      </c>
      <c r="BT75" s="11">
        <v>1</v>
      </c>
      <c r="BU75" s="11">
        <v>1</v>
      </c>
      <c r="BV75" s="15">
        <v>1</v>
      </c>
    </row>
    <row r="76" spans="1:74" x14ac:dyDescent="0.25">
      <c r="A76" s="27" t="s">
        <v>138</v>
      </c>
      <c r="B76" s="23" t="s">
        <v>62</v>
      </c>
      <c r="C76" s="1" t="s">
        <v>126</v>
      </c>
      <c r="D76" s="2" t="s">
        <v>0</v>
      </c>
      <c r="E76" s="3" t="s">
        <v>3</v>
      </c>
      <c r="F76" s="3"/>
      <c r="G76" s="3"/>
      <c r="H76" s="3"/>
      <c r="I76" s="15">
        <f t="shared" si="38"/>
        <v>0</v>
      </c>
      <c r="J76" s="10">
        <f t="shared" si="39"/>
        <v>0</v>
      </c>
      <c r="K76" s="11">
        <f t="shared" si="40"/>
        <v>0</v>
      </c>
      <c r="L76" s="11">
        <f t="shared" si="41"/>
        <v>0</v>
      </c>
      <c r="M76" s="11">
        <f t="shared" si="42"/>
        <v>0</v>
      </c>
      <c r="N76" s="15">
        <f t="shared" si="43"/>
        <v>0</v>
      </c>
      <c r="O76" s="10">
        <f t="shared" si="44"/>
        <v>0</v>
      </c>
      <c r="P76" s="11">
        <f t="shared" si="45"/>
        <v>0</v>
      </c>
      <c r="Q76" s="11">
        <f t="shared" si="46"/>
        <v>0</v>
      </c>
      <c r="R76" s="11">
        <f t="shared" si="47"/>
        <v>0</v>
      </c>
      <c r="S76" s="15">
        <f t="shared" si="48"/>
        <v>0</v>
      </c>
      <c r="T76" s="10">
        <f t="shared" si="49"/>
        <v>0</v>
      </c>
      <c r="U76" s="11">
        <f t="shared" si="50"/>
        <v>0</v>
      </c>
      <c r="V76" s="11">
        <f t="shared" si="51"/>
        <v>0</v>
      </c>
      <c r="W76" s="11">
        <f t="shared" si="52"/>
        <v>0</v>
      </c>
      <c r="X76" s="15">
        <f t="shared" si="53"/>
        <v>0</v>
      </c>
      <c r="Y76" s="11">
        <f t="shared" si="54"/>
        <v>0.05</v>
      </c>
      <c r="Z76" s="11">
        <f t="shared" si="55"/>
        <v>0.1</v>
      </c>
      <c r="AA76" s="11">
        <f t="shared" si="56"/>
        <v>0.15000000000000002</v>
      </c>
      <c r="AB76" s="11">
        <f t="shared" si="57"/>
        <v>0.2</v>
      </c>
      <c r="AC76" s="18">
        <f t="shared" si="58"/>
        <v>0.25</v>
      </c>
      <c r="AD76" s="10">
        <f t="shared" si="59"/>
        <v>0.3</v>
      </c>
      <c r="AE76" s="11">
        <f t="shared" si="60"/>
        <v>0.35</v>
      </c>
      <c r="AF76" s="11">
        <f t="shared" si="61"/>
        <v>0.39999999999999997</v>
      </c>
      <c r="AG76" s="11">
        <f t="shared" si="62"/>
        <v>0.44999999999999996</v>
      </c>
      <c r="AH76" s="18">
        <f t="shared" si="63"/>
        <v>0.49999999999999994</v>
      </c>
      <c r="AI76" s="10">
        <f t="shared" si="64"/>
        <v>0.54999999999999993</v>
      </c>
      <c r="AJ76" s="11">
        <f t="shared" si="65"/>
        <v>0.6</v>
      </c>
      <c r="AK76" s="11">
        <f t="shared" si="66"/>
        <v>0.65</v>
      </c>
      <c r="AL76" s="11">
        <f t="shared" si="67"/>
        <v>0.70000000000000007</v>
      </c>
      <c r="AM76" s="18">
        <f t="shared" si="68"/>
        <v>0.75000000000000011</v>
      </c>
      <c r="AN76" s="10">
        <f t="shared" si="69"/>
        <v>0.80000000000000016</v>
      </c>
      <c r="AO76" s="11">
        <f t="shared" si="70"/>
        <v>0.8500000000000002</v>
      </c>
      <c r="AP76" s="11">
        <f t="shared" si="71"/>
        <v>0.90000000000000024</v>
      </c>
      <c r="AQ76" s="11">
        <f t="shared" si="72"/>
        <v>0.95000000000000029</v>
      </c>
      <c r="AR76" s="15">
        <v>1</v>
      </c>
      <c r="AS76" s="10">
        <v>1</v>
      </c>
      <c r="AT76" s="11">
        <v>1</v>
      </c>
      <c r="AU76" s="11">
        <v>1</v>
      </c>
      <c r="AV76" s="11">
        <v>1</v>
      </c>
      <c r="AW76" s="18">
        <v>1</v>
      </c>
      <c r="AX76" s="10">
        <v>1</v>
      </c>
      <c r="AY76" s="11">
        <v>1</v>
      </c>
      <c r="AZ76" s="11">
        <v>1</v>
      </c>
      <c r="BA76" s="11">
        <v>1</v>
      </c>
      <c r="BB76" s="15">
        <v>1</v>
      </c>
      <c r="BC76" s="10">
        <v>1</v>
      </c>
      <c r="BD76" s="11">
        <v>1</v>
      </c>
      <c r="BE76" s="11">
        <v>1</v>
      </c>
      <c r="BF76" s="11">
        <v>1</v>
      </c>
      <c r="BG76" s="18">
        <v>1</v>
      </c>
      <c r="BH76" s="10">
        <v>1</v>
      </c>
      <c r="BI76" s="11">
        <v>1</v>
      </c>
      <c r="BJ76" s="11">
        <v>1</v>
      </c>
      <c r="BK76" s="11">
        <v>1</v>
      </c>
      <c r="BL76" s="15">
        <v>1</v>
      </c>
      <c r="BM76" s="10">
        <v>1</v>
      </c>
      <c r="BN76" s="11">
        <v>1</v>
      </c>
      <c r="BO76" s="11">
        <v>1</v>
      </c>
      <c r="BP76" s="11">
        <v>1</v>
      </c>
      <c r="BQ76" s="18">
        <v>1</v>
      </c>
      <c r="BR76" s="10">
        <v>1</v>
      </c>
      <c r="BS76" s="11">
        <v>1</v>
      </c>
      <c r="BT76" s="11">
        <v>1</v>
      </c>
      <c r="BU76" s="11">
        <v>1</v>
      </c>
      <c r="BV76" s="15">
        <v>1</v>
      </c>
    </row>
    <row r="77" spans="1:74" x14ac:dyDescent="0.25">
      <c r="A77" s="27" t="s">
        <v>138</v>
      </c>
      <c r="B77" s="23" t="s">
        <v>62</v>
      </c>
      <c r="C77" s="1" t="s">
        <v>126</v>
      </c>
      <c r="D77" s="2" t="s">
        <v>0</v>
      </c>
      <c r="E77" s="3" t="s">
        <v>4</v>
      </c>
      <c r="F77" s="3"/>
      <c r="G77" s="3"/>
      <c r="H77" s="3"/>
      <c r="I77" s="15">
        <f t="shared" si="38"/>
        <v>0</v>
      </c>
      <c r="J77" s="10">
        <f t="shared" si="39"/>
        <v>0</v>
      </c>
      <c r="K77" s="11">
        <f t="shared" si="40"/>
        <v>0</v>
      </c>
      <c r="L77" s="11">
        <f t="shared" si="41"/>
        <v>0</v>
      </c>
      <c r="M77" s="11">
        <f t="shared" si="42"/>
        <v>0</v>
      </c>
      <c r="N77" s="15">
        <f t="shared" si="43"/>
        <v>0</v>
      </c>
      <c r="O77" s="10">
        <f t="shared" si="44"/>
        <v>0</v>
      </c>
      <c r="P77" s="11">
        <f t="shared" si="45"/>
        <v>0</v>
      </c>
      <c r="Q77" s="11">
        <f t="shared" si="46"/>
        <v>0</v>
      </c>
      <c r="R77" s="11">
        <f t="shared" si="47"/>
        <v>0</v>
      </c>
      <c r="S77" s="15">
        <f t="shared" si="48"/>
        <v>0</v>
      </c>
      <c r="T77" s="10">
        <f t="shared" si="49"/>
        <v>0</v>
      </c>
      <c r="U77" s="11">
        <f t="shared" si="50"/>
        <v>0</v>
      </c>
      <c r="V77" s="11">
        <f t="shared" si="51"/>
        <v>0</v>
      </c>
      <c r="W77" s="11">
        <f t="shared" si="52"/>
        <v>0</v>
      </c>
      <c r="X77" s="15">
        <f t="shared" si="53"/>
        <v>0</v>
      </c>
      <c r="Y77" s="11">
        <f t="shared" si="54"/>
        <v>0.05</v>
      </c>
      <c r="Z77" s="11">
        <f t="shared" si="55"/>
        <v>0.1</v>
      </c>
      <c r="AA77" s="11">
        <f t="shared" si="56"/>
        <v>0.15000000000000002</v>
      </c>
      <c r="AB77" s="11">
        <f t="shared" si="57"/>
        <v>0.2</v>
      </c>
      <c r="AC77" s="18">
        <f t="shared" si="58"/>
        <v>0.25</v>
      </c>
      <c r="AD77" s="10">
        <f t="shared" si="59"/>
        <v>0.3</v>
      </c>
      <c r="AE77" s="11">
        <f t="shared" si="60"/>
        <v>0.35</v>
      </c>
      <c r="AF77" s="11">
        <f t="shared" si="61"/>
        <v>0.39999999999999997</v>
      </c>
      <c r="AG77" s="11">
        <f t="shared" si="62"/>
        <v>0.44999999999999996</v>
      </c>
      <c r="AH77" s="18">
        <f t="shared" si="63"/>
        <v>0.49999999999999994</v>
      </c>
      <c r="AI77" s="10">
        <f t="shared" si="64"/>
        <v>0.54999999999999993</v>
      </c>
      <c r="AJ77" s="11">
        <f t="shared" si="65"/>
        <v>0.6</v>
      </c>
      <c r="AK77" s="11">
        <f t="shared" si="66"/>
        <v>0.65</v>
      </c>
      <c r="AL77" s="11">
        <f t="shared" si="67"/>
        <v>0.70000000000000007</v>
      </c>
      <c r="AM77" s="18">
        <f t="shared" si="68"/>
        <v>0.75000000000000011</v>
      </c>
      <c r="AN77" s="10">
        <f t="shared" si="69"/>
        <v>0.80000000000000016</v>
      </c>
      <c r="AO77" s="11">
        <f t="shared" si="70"/>
        <v>0.8500000000000002</v>
      </c>
      <c r="AP77" s="11">
        <f t="shared" si="71"/>
        <v>0.90000000000000024</v>
      </c>
      <c r="AQ77" s="11">
        <f t="shared" si="72"/>
        <v>0.95000000000000029</v>
      </c>
      <c r="AR77" s="15">
        <v>1</v>
      </c>
      <c r="AS77" s="10">
        <v>1</v>
      </c>
      <c r="AT77" s="11">
        <v>1</v>
      </c>
      <c r="AU77" s="11">
        <v>1</v>
      </c>
      <c r="AV77" s="11">
        <v>1</v>
      </c>
      <c r="AW77" s="18">
        <v>1</v>
      </c>
      <c r="AX77" s="10">
        <v>1</v>
      </c>
      <c r="AY77" s="11">
        <v>1</v>
      </c>
      <c r="AZ77" s="11">
        <v>1</v>
      </c>
      <c r="BA77" s="11">
        <v>1</v>
      </c>
      <c r="BB77" s="15">
        <v>1</v>
      </c>
      <c r="BC77" s="10">
        <v>1</v>
      </c>
      <c r="BD77" s="11">
        <v>1</v>
      </c>
      <c r="BE77" s="11">
        <v>1</v>
      </c>
      <c r="BF77" s="11">
        <v>1</v>
      </c>
      <c r="BG77" s="18">
        <v>1</v>
      </c>
      <c r="BH77" s="10">
        <v>1</v>
      </c>
      <c r="BI77" s="11">
        <v>1</v>
      </c>
      <c r="BJ77" s="11">
        <v>1</v>
      </c>
      <c r="BK77" s="11">
        <v>1</v>
      </c>
      <c r="BL77" s="15">
        <v>1</v>
      </c>
      <c r="BM77" s="10">
        <v>1</v>
      </c>
      <c r="BN77" s="11">
        <v>1</v>
      </c>
      <c r="BO77" s="11">
        <v>1</v>
      </c>
      <c r="BP77" s="11">
        <v>1</v>
      </c>
      <c r="BQ77" s="18">
        <v>1</v>
      </c>
      <c r="BR77" s="10">
        <v>1</v>
      </c>
      <c r="BS77" s="11">
        <v>1</v>
      </c>
      <c r="BT77" s="11">
        <v>1</v>
      </c>
      <c r="BU77" s="11">
        <v>1</v>
      </c>
      <c r="BV77" s="15">
        <v>1</v>
      </c>
    </row>
    <row r="78" spans="1:74" x14ac:dyDescent="0.25">
      <c r="A78" s="27" t="s">
        <v>138</v>
      </c>
      <c r="B78" s="23" t="s">
        <v>62</v>
      </c>
      <c r="C78" s="1" t="s">
        <v>126</v>
      </c>
      <c r="D78" s="2" t="s">
        <v>5</v>
      </c>
      <c r="E78" s="3" t="s">
        <v>1</v>
      </c>
      <c r="F78" s="3"/>
      <c r="G78" s="3"/>
      <c r="H78" s="3"/>
      <c r="I78" s="15">
        <f t="shared" si="38"/>
        <v>0</v>
      </c>
      <c r="J78" s="10">
        <f t="shared" si="39"/>
        <v>0</v>
      </c>
      <c r="K78" s="11">
        <f t="shared" si="40"/>
        <v>0</v>
      </c>
      <c r="L78" s="11">
        <f t="shared" si="41"/>
        <v>0</v>
      </c>
      <c r="M78" s="11">
        <f t="shared" si="42"/>
        <v>0</v>
      </c>
      <c r="N78" s="15">
        <f t="shared" si="43"/>
        <v>0</v>
      </c>
      <c r="O78" s="10">
        <f t="shared" si="44"/>
        <v>0</v>
      </c>
      <c r="P78" s="11">
        <f t="shared" si="45"/>
        <v>0</v>
      </c>
      <c r="Q78" s="11">
        <f t="shared" si="46"/>
        <v>0</v>
      </c>
      <c r="R78" s="11">
        <f t="shared" si="47"/>
        <v>0</v>
      </c>
      <c r="S78" s="15">
        <f t="shared" si="48"/>
        <v>0</v>
      </c>
      <c r="T78" s="10">
        <f t="shared" si="49"/>
        <v>0</v>
      </c>
      <c r="U78" s="11">
        <f t="shared" si="50"/>
        <v>0</v>
      </c>
      <c r="V78" s="11">
        <f t="shared" si="51"/>
        <v>0</v>
      </c>
      <c r="W78" s="11">
        <f t="shared" si="52"/>
        <v>0</v>
      </c>
      <c r="X78" s="15">
        <f t="shared" si="53"/>
        <v>0</v>
      </c>
      <c r="Y78" s="11">
        <f t="shared" si="54"/>
        <v>0.05</v>
      </c>
      <c r="Z78" s="11">
        <f t="shared" si="55"/>
        <v>0.1</v>
      </c>
      <c r="AA78" s="11">
        <f t="shared" si="56"/>
        <v>0.15000000000000002</v>
      </c>
      <c r="AB78" s="11">
        <f t="shared" si="57"/>
        <v>0.2</v>
      </c>
      <c r="AC78" s="18">
        <f t="shared" si="58"/>
        <v>0.25</v>
      </c>
      <c r="AD78" s="10">
        <f t="shared" si="59"/>
        <v>0.3</v>
      </c>
      <c r="AE78" s="11">
        <f t="shared" si="60"/>
        <v>0.35</v>
      </c>
      <c r="AF78" s="11">
        <f t="shared" si="61"/>
        <v>0.39999999999999997</v>
      </c>
      <c r="AG78" s="11">
        <f t="shared" si="62"/>
        <v>0.44999999999999996</v>
      </c>
      <c r="AH78" s="18">
        <f t="shared" si="63"/>
        <v>0.49999999999999994</v>
      </c>
      <c r="AI78" s="10">
        <f t="shared" si="64"/>
        <v>0.54999999999999993</v>
      </c>
      <c r="AJ78" s="11">
        <f t="shared" si="65"/>
        <v>0.6</v>
      </c>
      <c r="AK78" s="11">
        <f t="shared" si="66"/>
        <v>0.65</v>
      </c>
      <c r="AL78" s="11">
        <f t="shared" si="67"/>
        <v>0.70000000000000007</v>
      </c>
      <c r="AM78" s="18">
        <f t="shared" si="68"/>
        <v>0.75000000000000011</v>
      </c>
      <c r="AN78" s="10">
        <f t="shared" si="69"/>
        <v>0.80000000000000016</v>
      </c>
      <c r="AO78" s="11">
        <f t="shared" si="70"/>
        <v>0.8500000000000002</v>
      </c>
      <c r="AP78" s="11">
        <f t="shared" si="71"/>
        <v>0.90000000000000024</v>
      </c>
      <c r="AQ78" s="11">
        <f t="shared" si="72"/>
        <v>0.95000000000000029</v>
      </c>
      <c r="AR78" s="15">
        <v>1</v>
      </c>
      <c r="AS78" s="10">
        <v>1</v>
      </c>
      <c r="AT78" s="11">
        <v>1</v>
      </c>
      <c r="AU78" s="11">
        <v>1</v>
      </c>
      <c r="AV78" s="11">
        <v>1</v>
      </c>
      <c r="AW78" s="18">
        <v>1</v>
      </c>
      <c r="AX78" s="10">
        <v>1</v>
      </c>
      <c r="AY78" s="11">
        <v>1</v>
      </c>
      <c r="AZ78" s="11">
        <v>1</v>
      </c>
      <c r="BA78" s="11">
        <v>1</v>
      </c>
      <c r="BB78" s="15">
        <v>1</v>
      </c>
      <c r="BC78" s="10">
        <v>1</v>
      </c>
      <c r="BD78" s="11">
        <v>1</v>
      </c>
      <c r="BE78" s="11">
        <v>1</v>
      </c>
      <c r="BF78" s="11">
        <v>1</v>
      </c>
      <c r="BG78" s="18">
        <v>1</v>
      </c>
      <c r="BH78" s="10">
        <v>1</v>
      </c>
      <c r="BI78" s="11">
        <v>1</v>
      </c>
      <c r="BJ78" s="11">
        <v>1</v>
      </c>
      <c r="BK78" s="11">
        <v>1</v>
      </c>
      <c r="BL78" s="15">
        <v>1</v>
      </c>
      <c r="BM78" s="10">
        <v>1</v>
      </c>
      <c r="BN78" s="11">
        <v>1</v>
      </c>
      <c r="BO78" s="11">
        <v>1</v>
      </c>
      <c r="BP78" s="11">
        <v>1</v>
      </c>
      <c r="BQ78" s="18">
        <v>1</v>
      </c>
      <c r="BR78" s="10">
        <v>1</v>
      </c>
      <c r="BS78" s="11">
        <v>1</v>
      </c>
      <c r="BT78" s="11">
        <v>1</v>
      </c>
      <c r="BU78" s="11">
        <v>1</v>
      </c>
      <c r="BV78" s="15">
        <v>1</v>
      </c>
    </row>
    <row r="79" spans="1:74" x14ac:dyDescent="0.25">
      <c r="A79" s="27" t="s">
        <v>138</v>
      </c>
      <c r="B79" s="23" t="s">
        <v>62</v>
      </c>
      <c r="C79" s="1" t="s">
        <v>126</v>
      </c>
      <c r="D79" s="2" t="s">
        <v>5</v>
      </c>
      <c r="E79" s="3" t="s">
        <v>2</v>
      </c>
      <c r="F79" s="3"/>
      <c r="G79" s="3"/>
      <c r="H79" s="3"/>
      <c r="I79" s="15">
        <f t="shared" si="38"/>
        <v>0</v>
      </c>
      <c r="J79" s="10">
        <f t="shared" si="39"/>
        <v>0</v>
      </c>
      <c r="K79" s="11">
        <f t="shared" si="40"/>
        <v>0</v>
      </c>
      <c r="L79" s="11">
        <f t="shared" si="41"/>
        <v>0</v>
      </c>
      <c r="M79" s="11">
        <f t="shared" si="42"/>
        <v>0</v>
      </c>
      <c r="N79" s="15">
        <f t="shared" si="43"/>
        <v>0</v>
      </c>
      <c r="O79" s="10">
        <f t="shared" si="44"/>
        <v>0</v>
      </c>
      <c r="P79" s="11">
        <f t="shared" si="45"/>
        <v>0</v>
      </c>
      <c r="Q79" s="11">
        <f t="shared" si="46"/>
        <v>0</v>
      </c>
      <c r="R79" s="11">
        <f t="shared" si="47"/>
        <v>0</v>
      </c>
      <c r="S79" s="15">
        <f t="shared" si="48"/>
        <v>0</v>
      </c>
      <c r="T79" s="10">
        <f t="shared" si="49"/>
        <v>0</v>
      </c>
      <c r="U79" s="11">
        <f t="shared" si="50"/>
        <v>0</v>
      </c>
      <c r="V79" s="11">
        <f t="shared" si="51"/>
        <v>0</v>
      </c>
      <c r="W79" s="11">
        <f t="shared" si="52"/>
        <v>0</v>
      </c>
      <c r="X79" s="15">
        <f t="shared" si="53"/>
        <v>0</v>
      </c>
      <c r="Y79" s="11">
        <f t="shared" si="54"/>
        <v>0.05</v>
      </c>
      <c r="Z79" s="11">
        <f t="shared" si="55"/>
        <v>0.1</v>
      </c>
      <c r="AA79" s="11">
        <f t="shared" si="56"/>
        <v>0.15000000000000002</v>
      </c>
      <c r="AB79" s="11">
        <f t="shared" si="57"/>
        <v>0.2</v>
      </c>
      <c r="AC79" s="18">
        <f t="shared" si="58"/>
        <v>0.25</v>
      </c>
      <c r="AD79" s="10">
        <f t="shared" si="59"/>
        <v>0.3</v>
      </c>
      <c r="AE79" s="11">
        <f t="shared" si="60"/>
        <v>0.35</v>
      </c>
      <c r="AF79" s="11">
        <f t="shared" si="61"/>
        <v>0.39999999999999997</v>
      </c>
      <c r="AG79" s="11">
        <f t="shared" si="62"/>
        <v>0.44999999999999996</v>
      </c>
      <c r="AH79" s="18">
        <f t="shared" si="63"/>
        <v>0.49999999999999994</v>
      </c>
      <c r="AI79" s="10">
        <f t="shared" si="64"/>
        <v>0.54999999999999993</v>
      </c>
      <c r="AJ79" s="11">
        <f t="shared" si="65"/>
        <v>0.6</v>
      </c>
      <c r="AK79" s="11">
        <f t="shared" si="66"/>
        <v>0.65</v>
      </c>
      <c r="AL79" s="11">
        <f t="shared" si="67"/>
        <v>0.70000000000000007</v>
      </c>
      <c r="AM79" s="18">
        <f t="shared" si="68"/>
        <v>0.75000000000000011</v>
      </c>
      <c r="AN79" s="10">
        <f t="shared" si="69"/>
        <v>0.80000000000000016</v>
      </c>
      <c r="AO79" s="11">
        <f t="shared" si="70"/>
        <v>0.8500000000000002</v>
      </c>
      <c r="AP79" s="11">
        <f t="shared" si="71"/>
        <v>0.90000000000000024</v>
      </c>
      <c r="AQ79" s="11">
        <f t="shared" si="72"/>
        <v>0.95000000000000029</v>
      </c>
      <c r="AR79" s="15">
        <v>1</v>
      </c>
      <c r="AS79" s="10">
        <v>1</v>
      </c>
      <c r="AT79" s="11">
        <v>1</v>
      </c>
      <c r="AU79" s="11">
        <v>1</v>
      </c>
      <c r="AV79" s="11">
        <v>1</v>
      </c>
      <c r="AW79" s="18">
        <v>1</v>
      </c>
      <c r="AX79" s="10">
        <v>1</v>
      </c>
      <c r="AY79" s="11">
        <v>1</v>
      </c>
      <c r="AZ79" s="11">
        <v>1</v>
      </c>
      <c r="BA79" s="11">
        <v>1</v>
      </c>
      <c r="BB79" s="15">
        <v>1</v>
      </c>
      <c r="BC79" s="10">
        <v>1</v>
      </c>
      <c r="BD79" s="11">
        <v>1</v>
      </c>
      <c r="BE79" s="11">
        <v>1</v>
      </c>
      <c r="BF79" s="11">
        <v>1</v>
      </c>
      <c r="BG79" s="18">
        <v>1</v>
      </c>
      <c r="BH79" s="10">
        <v>1</v>
      </c>
      <c r="BI79" s="11">
        <v>1</v>
      </c>
      <c r="BJ79" s="11">
        <v>1</v>
      </c>
      <c r="BK79" s="11">
        <v>1</v>
      </c>
      <c r="BL79" s="15">
        <v>1</v>
      </c>
      <c r="BM79" s="10">
        <v>1</v>
      </c>
      <c r="BN79" s="11">
        <v>1</v>
      </c>
      <c r="BO79" s="11">
        <v>1</v>
      </c>
      <c r="BP79" s="11">
        <v>1</v>
      </c>
      <c r="BQ79" s="18">
        <v>1</v>
      </c>
      <c r="BR79" s="10">
        <v>1</v>
      </c>
      <c r="BS79" s="11">
        <v>1</v>
      </c>
      <c r="BT79" s="11">
        <v>1</v>
      </c>
      <c r="BU79" s="11">
        <v>1</v>
      </c>
      <c r="BV79" s="15">
        <v>1</v>
      </c>
    </row>
    <row r="80" spans="1:74" x14ac:dyDescent="0.25">
      <c r="A80" s="27" t="s">
        <v>138</v>
      </c>
      <c r="B80" s="23" t="s">
        <v>62</v>
      </c>
      <c r="C80" s="1" t="s">
        <v>126</v>
      </c>
      <c r="D80" s="2" t="s">
        <v>5</v>
      </c>
      <c r="E80" s="3" t="s">
        <v>3</v>
      </c>
      <c r="F80" s="3"/>
      <c r="G80" s="3"/>
      <c r="H80" s="3"/>
      <c r="I80" s="15">
        <f t="shared" si="38"/>
        <v>0</v>
      </c>
      <c r="J80" s="10">
        <f t="shared" si="39"/>
        <v>0</v>
      </c>
      <c r="K80" s="11">
        <f t="shared" si="40"/>
        <v>0</v>
      </c>
      <c r="L80" s="11">
        <f t="shared" si="41"/>
        <v>0</v>
      </c>
      <c r="M80" s="11">
        <f t="shared" si="42"/>
        <v>0</v>
      </c>
      <c r="N80" s="15">
        <f t="shared" si="43"/>
        <v>0</v>
      </c>
      <c r="O80" s="10">
        <f t="shared" si="44"/>
        <v>0</v>
      </c>
      <c r="P80" s="11">
        <f t="shared" si="45"/>
        <v>0</v>
      </c>
      <c r="Q80" s="11">
        <f t="shared" si="46"/>
        <v>0</v>
      </c>
      <c r="R80" s="11">
        <f t="shared" si="47"/>
        <v>0</v>
      </c>
      <c r="S80" s="15">
        <f t="shared" si="48"/>
        <v>0</v>
      </c>
      <c r="T80" s="10">
        <f t="shared" si="49"/>
        <v>0</v>
      </c>
      <c r="U80" s="11">
        <f t="shared" si="50"/>
        <v>0</v>
      </c>
      <c r="V80" s="11">
        <f t="shared" si="51"/>
        <v>0</v>
      </c>
      <c r="W80" s="11">
        <f t="shared" si="52"/>
        <v>0</v>
      </c>
      <c r="X80" s="15">
        <f t="shared" si="53"/>
        <v>0</v>
      </c>
      <c r="Y80" s="11">
        <f t="shared" si="54"/>
        <v>0.05</v>
      </c>
      <c r="Z80" s="11">
        <f t="shared" si="55"/>
        <v>0.1</v>
      </c>
      <c r="AA80" s="11">
        <f t="shared" si="56"/>
        <v>0.15000000000000002</v>
      </c>
      <c r="AB80" s="11">
        <f t="shared" si="57"/>
        <v>0.2</v>
      </c>
      <c r="AC80" s="18">
        <f t="shared" si="58"/>
        <v>0.25</v>
      </c>
      <c r="AD80" s="10">
        <f t="shared" si="59"/>
        <v>0.3</v>
      </c>
      <c r="AE80" s="11">
        <f t="shared" si="60"/>
        <v>0.35</v>
      </c>
      <c r="AF80" s="11">
        <f t="shared" si="61"/>
        <v>0.39999999999999997</v>
      </c>
      <c r="AG80" s="11">
        <f t="shared" si="62"/>
        <v>0.44999999999999996</v>
      </c>
      <c r="AH80" s="18">
        <f t="shared" si="63"/>
        <v>0.49999999999999994</v>
      </c>
      <c r="AI80" s="10">
        <f t="shared" si="64"/>
        <v>0.54999999999999993</v>
      </c>
      <c r="AJ80" s="11">
        <f t="shared" si="65"/>
        <v>0.6</v>
      </c>
      <c r="AK80" s="11">
        <f t="shared" si="66"/>
        <v>0.65</v>
      </c>
      <c r="AL80" s="11">
        <f t="shared" si="67"/>
        <v>0.70000000000000007</v>
      </c>
      <c r="AM80" s="18">
        <f t="shared" si="68"/>
        <v>0.75000000000000011</v>
      </c>
      <c r="AN80" s="10">
        <f t="shared" si="69"/>
        <v>0.80000000000000016</v>
      </c>
      <c r="AO80" s="11">
        <f t="shared" si="70"/>
        <v>0.8500000000000002</v>
      </c>
      <c r="AP80" s="11">
        <f t="shared" si="71"/>
        <v>0.90000000000000024</v>
      </c>
      <c r="AQ80" s="11">
        <f t="shared" si="72"/>
        <v>0.95000000000000029</v>
      </c>
      <c r="AR80" s="15">
        <v>1</v>
      </c>
      <c r="AS80" s="10">
        <v>1</v>
      </c>
      <c r="AT80" s="11">
        <v>1</v>
      </c>
      <c r="AU80" s="11">
        <v>1</v>
      </c>
      <c r="AV80" s="11">
        <v>1</v>
      </c>
      <c r="AW80" s="18">
        <v>1</v>
      </c>
      <c r="AX80" s="10">
        <v>1</v>
      </c>
      <c r="AY80" s="11">
        <v>1</v>
      </c>
      <c r="AZ80" s="11">
        <v>1</v>
      </c>
      <c r="BA80" s="11">
        <v>1</v>
      </c>
      <c r="BB80" s="15">
        <v>1</v>
      </c>
      <c r="BC80" s="10">
        <v>1</v>
      </c>
      <c r="BD80" s="11">
        <v>1</v>
      </c>
      <c r="BE80" s="11">
        <v>1</v>
      </c>
      <c r="BF80" s="11">
        <v>1</v>
      </c>
      <c r="BG80" s="18">
        <v>1</v>
      </c>
      <c r="BH80" s="10">
        <v>1</v>
      </c>
      <c r="BI80" s="11">
        <v>1</v>
      </c>
      <c r="BJ80" s="11">
        <v>1</v>
      </c>
      <c r="BK80" s="11">
        <v>1</v>
      </c>
      <c r="BL80" s="15">
        <v>1</v>
      </c>
      <c r="BM80" s="10">
        <v>1</v>
      </c>
      <c r="BN80" s="11">
        <v>1</v>
      </c>
      <c r="BO80" s="11">
        <v>1</v>
      </c>
      <c r="BP80" s="11">
        <v>1</v>
      </c>
      <c r="BQ80" s="18">
        <v>1</v>
      </c>
      <c r="BR80" s="10">
        <v>1</v>
      </c>
      <c r="BS80" s="11">
        <v>1</v>
      </c>
      <c r="BT80" s="11">
        <v>1</v>
      </c>
      <c r="BU80" s="11">
        <v>1</v>
      </c>
      <c r="BV80" s="15">
        <v>1</v>
      </c>
    </row>
    <row r="81" spans="1:74" x14ac:dyDescent="0.25">
      <c r="A81" s="27" t="s">
        <v>138</v>
      </c>
      <c r="B81" s="23" t="s">
        <v>62</v>
      </c>
      <c r="C81" s="1" t="s">
        <v>126</v>
      </c>
      <c r="D81" s="2" t="s">
        <v>5</v>
      </c>
      <c r="E81" s="3" t="s">
        <v>4</v>
      </c>
      <c r="F81" s="3"/>
      <c r="G81" s="3"/>
      <c r="H81" s="3"/>
      <c r="I81" s="15">
        <f t="shared" si="38"/>
        <v>0</v>
      </c>
      <c r="J81" s="10">
        <f t="shared" si="39"/>
        <v>0</v>
      </c>
      <c r="K81" s="11">
        <f t="shared" si="40"/>
        <v>0</v>
      </c>
      <c r="L81" s="11">
        <f t="shared" si="41"/>
        <v>0</v>
      </c>
      <c r="M81" s="11">
        <f t="shared" si="42"/>
        <v>0</v>
      </c>
      <c r="N81" s="15">
        <f t="shared" si="43"/>
        <v>0</v>
      </c>
      <c r="O81" s="10">
        <f t="shared" si="44"/>
        <v>0</v>
      </c>
      <c r="P81" s="11">
        <f t="shared" si="45"/>
        <v>0</v>
      </c>
      <c r="Q81" s="11">
        <f t="shared" si="46"/>
        <v>0</v>
      </c>
      <c r="R81" s="11">
        <f t="shared" si="47"/>
        <v>0</v>
      </c>
      <c r="S81" s="15">
        <f t="shared" si="48"/>
        <v>0</v>
      </c>
      <c r="T81" s="10">
        <f t="shared" si="49"/>
        <v>0</v>
      </c>
      <c r="U81" s="11">
        <f t="shared" si="50"/>
        <v>0</v>
      </c>
      <c r="V81" s="11">
        <f t="shared" si="51"/>
        <v>0</v>
      </c>
      <c r="W81" s="11">
        <f t="shared" si="52"/>
        <v>0</v>
      </c>
      <c r="X81" s="15">
        <f t="shared" si="53"/>
        <v>0</v>
      </c>
      <c r="Y81" s="11">
        <f t="shared" si="54"/>
        <v>0.05</v>
      </c>
      <c r="Z81" s="11">
        <f t="shared" si="55"/>
        <v>0.1</v>
      </c>
      <c r="AA81" s="11">
        <f t="shared" si="56"/>
        <v>0.15000000000000002</v>
      </c>
      <c r="AB81" s="11">
        <f t="shared" si="57"/>
        <v>0.2</v>
      </c>
      <c r="AC81" s="18">
        <f t="shared" si="58"/>
        <v>0.25</v>
      </c>
      <c r="AD81" s="10">
        <f t="shared" si="59"/>
        <v>0.3</v>
      </c>
      <c r="AE81" s="11">
        <f t="shared" si="60"/>
        <v>0.35</v>
      </c>
      <c r="AF81" s="11">
        <f t="shared" si="61"/>
        <v>0.39999999999999997</v>
      </c>
      <c r="AG81" s="11">
        <f t="shared" si="62"/>
        <v>0.44999999999999996</v>
      </c>
      <c r="AH81" s="18">
        <f t="shared" si="63"/>
        <v>0.49999999999999994</v>
      </c>
      <c r="AI81" s="10">
        <f t="shared" si="64"/>
        <v>0.54999999999999993</v>
      </c>
      <c r="AJ81" s="11">
        <f t="shared" si="65"/>
        <v>0.6</v>
      </c>
      <c r="AK81" s="11">
        <f t="shared" si="66"/>
        <v>0.65</v>
      </c>
      <c r="AL81" s="11">
        <f t="shared" si="67"/>
        <v>0.70000000000000007</v>
      </c>
      <c r="AM81" s="18">
        <f t="shared" si="68"/>
        <v>0.75000000000000011</v>
      </c>
      <c r="AN81" s="10">
        <f t="shared" si="69"/>
        <v>0.80000000000000016</v>
      </c>
      <c r="AO81" s="11">
        <f t="shared" si="70"/>
        <v>0.8500000000000002</v>
      </c>
      <c r="AP81" s="11">
        <f t="shared" si="71"/>
        <v>0.90000000000000024</v>
      </c>
      <c r="AQ81" s="11">
        <f t="shared" si="72"/>
        <v>0.95000000000000029</v>
      </c>
      <c r="AR81" s="15">
        <v>1</v>
      </c>
      <c r="AS81" s="10">
        <v>1</v>
      </c>
      <c r="AT81" s="11">
        <v>1</v>
      </c>
      <c r="AU81" s="11">
        <v>1</v>
      </c>
      <c r="AV81" s="11">
        <v>1</v>
      </c>
      <c r="AW81" s="18">
        <v>1</v>
      </c>
      <c r="AX81" s="10">
        <v>1</v>
      </c>
      <c r="AY81" s="11">
        <v>1</v>
      </c>
      <c r="AZ81" s="11">
        <v>1</v>
      </c>
      <c r="BA81" s="11">
        <v>1</v>
      </c>
      <c r="BB81" s="15">
        <v>1</v>
      </c>
      <c r="BC81" s="10">
        <v>1</v>
      </c>
      <c r="BD81" s="11">
        <v>1</v>
      </c>
      <c r="BE81" s="11">
        <v>1</v>
      </c>
      <c r="BF81" s="11">
        <v>1</v>
      </c>
      <c r="BG81" s="18">
        <v>1</v>
      </c>
      <c r="BH81" s="10">
        <v>1</v>
      </c>
      <c r="BI81" s="11">
        <v>1</v>
      </c>
      <c r="BJ81" s="11">
        <v>1</v>
      </c>
      <c r="BK81" s="11">
        <v>1</v>
      </c>
      <c r="BL81" s="15">
        <v>1</v>
      </c>
      <c r="BM81" s="10">
        <v>1</v>
      </c>
      <c r="BN81" s="11">
        <v>1</v>
      </c>
      <c r="BO81" s="11">
        <v>1</v>
      </c>
      <c r="BP81" s="11">
        <v>1</v>
      </c>
      <c r="BQ81" s="18">
        <v>1</v>
      </c>
      <c r="BR81" s="10">
        <v>1</v>
      </c>
      <c r="BS81" s="11">
        <v>1</v>
      </c>
      <c r="BT81" s="11">
        <v>1</v>
      </c>
      <c r="BU81" s="11">
        <v>1</v>
      </c>
      <c r="BV81" s="15">
        <v>1</v>
      </c>
    </row>
    <row r="82" spans="1:74" x14ac:dyDescent="0.25">
      <c r="A82" s="26" t="s">
        <v>137</v>
      </c>
      <c r="B82" s="23" t="s">
        <v>170</v>
      </c>
      <c r="C82" s="1" t="s">
        <v>125</v>
      </c>
      <c r="D82" s="2" t="s">
        <v>0</v>
      </c>
      <c r="E82" s="3" t="s">
        <v>1</v>
      </c>
      <c r="F82" s="58">
        <v>0.66543812245514433</v>
      </c>
      <c r="G82" s="58">
        <v>0.76658926521498971</v>
      </c>
      <c r="H82" s="57">
        <v>1</v>
      </c>
      <c r="I82" s="15">
        <f t="shared" si="38"/>
        <v>0.66543812245514433</v>
      </c>
      <c r="J82" s="10">
        <f t="shared" si="39"/>
        <v>0.67218153197246733</v>
      </c>
      <c r="K82" s="11">
        <f t="shared" si="40"/>
        <v>0.67892494148979032</v>
      </c>
      <c r="L82" s="11">
        <f t="shared" si="41"/>
        <v>0.68566835100711332</v>
      </c>
      <c r="M82" s="11">
        <f t="shared" si="42"/>
        <v>0.69241176052443631</v>
      </c>
      <c r="N82" s="15">
        <f t="shared" si="43"/>
        <v>0.69915517004175931</v>
      </c>
      <c r="O82" s="10">
        <f t="shared" si="44"/>
        <v>0.70589857955908231</v>
      </c>
      <c r="P82" s="11">
        <f t="shared" si="45"/>
        <v>0.7126419890764053</v>
      </c>
      <c r="Q82" s="11">
        <f t="shared" si="46"/>
        <v>0.7193853985937283</v>
      </c>
      <c r="R82" s="11">
        <f t="shared" si="47"/>
        <v>0.72612880811105129</v>
      </c>
      <c r="S82" s="15">
        <f t="shared" si="48"/>
        <v>0.73287221762837429</v>
      </c>
      <c r="T82" s="10">
        <f t="shared" si="49"/>
        <v>0.73961562714569729</v>
      </c>
      <c r="U82" s="11">
        <f t="shared" si="50"/>
        <v>0.74635903666302028</v>
      </c>
      <c r="V82" s="11">
        <f t="shared" si="51"/>
        <v>0.75310244618034328</v>
      </c>
      <c r="W82" s="11">
        <f t="shared" si="52"/>
        <v>0.75984585569766627</v>
      </c>
      <c r="X82" s="15">
        <f t="shared" si="53"/>
        <v>0.76658926521498971</v>
      </c>
      <c r="Y82" s="11">
        <f t="shared" si="54"/>
        <v>0.77825980195424027</v>
      </c>
      <c r="Z82" s="11">
        <f t="shared" si="55"/>
        <v>0.78993033869349083</v>
      </c>
      <c r="AA82" s="11">
        <f t="shared" si="56"/>
        <v>0.80160087543274139</v>
      </c>
      <c r="AB82" s="11">
        <f t="shared" si="57"/>
        <v>0.81327141217199195</v>
      </c>
      <c r="AC82" s="18">
        <f t="shared" si="58"/>
        <v>0.82494194891124251</v>
      </c>
      <c r="AD82" s="10">
        <f t="shared" si="59"/>
        <v>0.83661248565049307</v>
      </c>
      <c r="AE82" s="11">
        <f t="shared" si="60"/>
        <v>0.84828302238974362</v>
      </c>
      <c r="AF82" s="11">
        <f t="shared" si="61"/>
        <v>0.85995355912899418</v>
      </c>
      <c r="AG82" s="11">
        <f t="shared" si="62"/>
        <v>0.87162409586824474</v>
      </c>
      <c r="AH82" s="18">
        <f t="shared" si="63"/>
        <v>0.8832946326074953</v>
      </c>
      <c r="AI82" s="10">
        <f t="shared" si="64"/>
        <v>0.89496516934674586</v>
      </c>
      <c r="AJ82" s="11">
        <f t="shared" si="65"/>
        <v>0.90663570608599642</v>
      </c>
      <c r="AK82" s="11">
        <f t="shared" si="66"/>
        <v>0.91830624282524698</v>
      </c>
      <c r="AL82" s="11">
        <f t="shared" si="67"/>
        <v>0.92997677956449754</v>
      </c>
      <c r="AM82" s="18">
        <f t="shared" si="68"/>
        <v>0.94164731630374809</v>
      </c>
      <c r="AN82" s="10">
        <f t="shared" si="69"/>
        <v>0.95331785304299865</v>
      </c>
      <c r="AO82" s="11">
        <f t="shared" si="70"/>
        <v>0.96498838978224921</v>
      </c>
      <c r="AP82" s="11">
        <f t="shared" si="71"/>
        <v>0.97665892652149977</v>
      </c>
      <c r="AQ82" s="11">
        <f t="shared" si="72"/>
        <v>0.98832946326075033</v>
      </c>
      <c r="AR82" s="15">
        <v>1</v>
      </c>
      <c r="AS82" s="10">
        <v>1</v>
      </c>
      <c r="AT82" s="11">
        <v>1</v>
      </c>
      <c r="AU82" s="11">
        <v>1</v>
      </c>
      <c r="AV82" s="11">
        <v>1</v>
      </c>
      <c r="AW82" s="18">
        <v>1</v>
      </c>
      <c r="AX82" s="10">
        <v>1</v>
      </c>
      <c r="AY82" s="11">
        <v>1</v>
      </c>
      <c r="AZ82" s="11">
        <v>1</v>
      </c>
      <c r="BA82" s="11">
        <v>1</v>
      </c>
      <c r="BB82" s="15">
        <v>1</v>
      </c>
      <c r="BC82" s="10">
        <v>1</v>
      </c>
      <c r="BD82" s="11">
        <v>1</v>
      </c>
      <c r="BE82" s="11">
        <v>1</v>
      </c>
      <c r="BF82" s="11">
        <v>1</v>
      </c>
      <c r="BG82" s="18">
        <v>1</v>
      </c>
      <c r="BH82" s="10">
        <v>1</v>
      </c>
      <c r="BI82" s="11">
        <v>1</v>
      </c>
      <c r="BJ82" s="11">
        <v>1</v>
      </c>
      <c r="BK82" s="11">
        <v>1</v>
      </c>
      <c r="BL82" s="15">
        <v>1</v>
      </c>
      <c r="BM82" s="10">
        <v>1</v>
      </c>
      <c r="BN82" s="11">
        <v>1</v>
      </c>
      <c r="BO82" s="11">
        <v>1</v>
      </c>
      <c r="BP82" s="11">
        <v>1</v>
      </c>
      <c r="BQ82" s="18">
        <v>1</v>
      </c>
      <c r="BR82" s="10">
        <v>1</v>
      </c>
      <c r="BS82" s="11">
        <v>1</v>
      </c>
      <c r="BT82" s="11">
        <v>1</v>
      </c>
      <c r="BU82" s="11">
        <v>1</v>
      </c>
      <c r="BV82" s="15">
        <v>1</v>
      </c>
    </row>
    <row r="83" spans="1:74" x14ac:dyDescent="0.25">
      <c r="A83" s="26" t="s">
        <v>137</v>
      </c>
      <c r="B83" s="23" t="s">
        <v>170</v>
      </c>
      <c r="C83" s="1" t="s">
        <v>125</v>
      </c>
      <c r="D83" s="2" t="s">
        <v>0</v>
      </c>
      <c r="E83" s="3" t="s">
        <v>2</v>
      </c>
      <c r="F83" s="58">
        <v>0.66543812245514433</v>
      </c>
      <c r="G83" s="58">
        <v>0.76658926521498971</v>
      </c>
      <c r="H83" s="3">
        <f>H82</f>
        <v>1</v>
      </c>
      <c r="I83" s="15">
        <f t="shared" si="38"/>
        <v>0.66543812245514433</v>
      </c>
      <c r="J83" s="10">
        <f t="shared" si="39"/>
        <v>0.67218153197246733</v>
      </c>
      <c r="K83" s="11">
        <f t="shared" si="40"/>
        <v>0.67892494148979032</v>
      </c>
      <c r="L83" s="11">
        <f t="shared" si="41"/>
        <v>0.68566835100711332</v>
      </c>
      <c r="M83" s="11">
        <f t="shared" si="42"/>
        <v>0.69241176052443631</v>
      </c>
      <c r="N83" s="15">
        <f t="shared" si="43"/>
        <v>0.69915517004175931</v>
      </c>
      <c r="O83" s="10">
        <f t="shared" si="44"/>
        <v>0.70589857955908231</v>
      </c>
      <c r="P83" s="11">
        <f t="shared" si="45"/>
        <v>0.7126419890764053</v>
      </c>
      <c r="Q83" s="11">
        <f t="shared" si="46"/>
        <v>0.7193853985937283</v>
      </c>
      <c r="R83" s="11">
        <f t="shared" si="47"/>
        <v>0.72612880811105129</v>
      </c>
      <c r="S83" s="15">
        <f t="shared" si="48"/>
        <v>0.73287221762837429</v>
      </c>
      <c r="T83" s="10">
        <f t="shared" si="49"/>
        <v>0.73961562714569729</v>
      </c>
      <c r="U83" s="11">
        <f t="shared" si="50"/>
        <v>0.74635903666302028</v>
      </c>
      <c r="V83" s="11">
        <f t="shared" si="51"/>
        <v>0.75310244618034328</v>
      </c>
      <c r="W83" s="11">
        <f t="shared" si="52"/>
        <v>0.75984585569766627</v>
      </c>
      <c r="X83" s="15">
        <f t="shared" si="53"/>
        <v>0.76658926521498971</v>
      </c>
      <c r="Y83" s="11">
        <f t="shared" si="54"/>
        <v>0.77825980195424027</v>
      </c>
      <c r="Z83" s="11">
        <f t="shared" si="55"/>
        <v>0.78993033869349083</v>
      </c>
      <c r="AA83" s="11">
        <f t="shared" si="56"/>
        <v>0.80160087543274139</v>
      </c>
      <c r="AB83" s="11">
        <f t="shared" si="57"/>
        <v>0.81327141217199195</v>
      </c>
      <c r="AC83" s="18">
        <f t="shared" si="58"/>
        <v>0.82494194891124251</v>
      </c>
      <c r="AD83" s="10">
        <f t="shared" si="59"/>
        <v>0.83661248565049307</v>
      </c>
      <c r="AE83" s="11">
        <f t="shared" si="60"/>
        <v>0.84828302238974362</v>
      </c>
      <c r="AF83" s="11">
        <f t="shared" si="61"/>
        <v>0.85995355912899418</v>
      </c>
      <c r="AG83" s="11">
        <f t="shared" si="62"/>
        <v>0.87162409586824474</v>
      </c>
      <c r="AH83" s="18">
        <f t="shared" si="63"/>
        <v>0.8832946326074953</v>
      </c>
      <c r="AI83" s="10">
        <f t="shared" si="64"/>
        <v>0.89496516934674586</v>
      </c>
      <c r="AJ83" s="11">
        <f t="shared" si="65"/>
        <v>0.90663570608599642</v>
      </c>
      <c r="AK83" s="11">
        <f t="shared" si="66"/>
        <v>0.91830624282524698</v>
      </c>
      <c r="AL83" s="11">
        <f t="shared" si="67"/>
        <v>0.92997677956449754</v>
      </c>
      <c r="AM83" s="18">
        <f t="shared" si="68"/>
        <v>0.94164731630374809</v>
      </c>
      <c r="AN83" s="10">
        <f t="shared" si="69"/>
        <v>0.95331785304299865</v>
      </c>
      <c r="AO83" s="11">
        <f t="shared" si="70"/>
        <v>0.96498838978224921</v>
      </c>
      <c r="AP83" s="11">
        <f t="shared" si="71"/>
        <v>0.97665892652149977</v>
      </c>
      <c r="AQ83" s="11">
        <f t="shared" si="72"/>
        <v>0.98832946326075033</v>
      </c>
      <c r="AR83" s="15">
        <v>1</v>
      </c>
      <c r="AS83" s="10">
        <v>1</v>
      </c>
      <c r="AT83" s="11">
        <v>1</v>
      </c>
      <c r="AU83" s="11">
        <v>1</v>
      </c>
      <c r="AV83" s="11">
        <v>1</v>
      </c>
      <c r="AW83" s="18">
        <v>1</v>
      </c>
      <c r="AX83" s="10">
        <v>1</v>
      </c>
      <c r="AY83" s="11">
        <v>1</v>
      </c>
      <c r="AZ83" s="11">
        <v>1</v>
      </c>
      <c r="BA83" s="11">
        <v>1</v>
      </c>
      <c r="BB83" s="15">
        <v>1</v>
      </c>
      <c r="BC83" s="10">
        <v>1</v>
      </c>
      <c r="BD83" s="11">
        <v>1</v>
      </c>
      <c r="BE83" s="11">
        <v>1</v>
      </c>
      <c r="BF83" s="11">
        <v>1</v>
      </c>
      <c r="BG83" s="18">
        <v>1</v>
      </c>
      <c r="BH83" s="10">
        <v>1</v>
      </c>
      <c r="BI83" s="11">
        <v>1</v>
      </c>
      <c r="BJ83" s="11">
        <v>1</v>
      </c>
      <c r="BK83" s="11">
        <v>1</v>
      </c>
      <c r="BL83" s="15">
        <v>1</v>
      </c>
      <c r="BM83" s="10">
        <v>1</v>
      </c>
      <c r="BN83" s="11">
        <v>1</v>
      </c>
      <c r="BO83" s="11">
        <v>1</v>
      </c>
      <c r="BP83" s="11">
        <v>1</v>
      </c>
      <c r="BQ83" s="18">
        <v>1</v>
      </c>
      <c r="BR83" s="10">
        <v>1</v>
      </c>
      <c r="BS83" s="11">
        <v>1</v>
      </c>
      <c r="BT83" s="11">
        <v>1</v>
      </c>
      <c r="BU83" s="11">
        <v>1</v>
      </c>
      <c r="BV83" s="15">
        <v>1</v>
      </c>
    </row>
    <row r="84" spans="1:74" x14ac:dyDescent="0.25">
      <c r="A84" s="26" t="s">
        <v>137</v>
      </c>
      <c r="B84" s="23" t="s">
        <v>170</v>
      </c>
      <c r="C84" s="1" t="s">
        <v>125</v>
      </c>
      <c r="D84" s="2" t="s">
        <v>0</v>
      </c>
      <c r="E84" s="3" t="s">
        <v>3</v>
      </c>
      <c r="F84" s="58">
        <v>0.66543812245514433</v>
      </c>
      <c r="G84" s="58">
        <v>0.76658926521498971</v>
      </c>
      <c r="H84" s="3">
        <f t="shared" ref="H84:H97" si="73">H83</f>
        <v>1</v>
      </c>
      <c r="I84" s="15">
        <f t="shared" si="38"/>
        <v>0.66543812245514433</v>
      </c>
      <c r="J84" s="10">
        <f t="shared" si="39"/>
        <v>0.67218153197246733</v>
      </c>
      <c r="K84" s="11">
        <f t="shared" si="40"/>
        <v>0.67892494148979032</v>
      </c>
      <c r="L84" s="11">
        <f t="shared" si="41"/>
        <v>0.68566835100711332</v>
      </c>
      <c r="M84" s="11">
        <f t="shared" si="42"/>
        <v>0.69241176052443631</v>
      </c>
      <c r="N84" s="15">
        <f t="shared" si="43"/>
        <v>0.69915517004175931</v>
      </c>
      <c r="O84" s="10">
        <f t="shared" si="44"/>
        <v>0.70589857955908231</v>
      </c>
      <c r="P84" s="11">
        <f t="shared" si="45"/>
        <v>0.7126419890764053</v>
      </c>
      <c r="Q84" s="11">
        <f t="shared" si="46"/>
        <v>0.7193853985937283</v>
      </c>
      <c r="R84" s="11">
        <f t="shared" si="47"/>
        <v>0.72612880811105129</v>
      </c>
      <c r="S84" s="15">
        <f t="shared" si="48"/>
        <v>0.73287221762837429</v>
      </c>
      <c r="T84" s="10">
        <f t="shared" si="49"/>
        <v>0.73961562714569729</v>
      </c>
      <c r="U84" s="11">
        <f t="shared" si="50"/>
        <v>0.74635903666302028</v>
      </c>
      <c r="V84" s="11">
        <f t="shared" si="51"/>
        <v>0.75310244618034328</v>
      </c>
      <c r="W84" s="11">
        <f t="shared" si="52"/>
        <v>0.75984585569766627</v>
      </c>
      <c r="X84" s="15">
        <f t="shared" si="53"/>
        <v>0.76658926521498971</v>
      </c>
      <c r="Y84" s="11">
        <f t="shared" si="54"/>
        <v>0.77825980195424027</v>
      </c>
      <c r="Z84" s="11">
        <f t="shared" si="55"/>
        <v>0.78993033869349083</v>
      </c>
      <c r="AA84" s="11">
        <f t="shared" si="56"/>
        <v>0.80160087543274139</v>
      </c>
      <c r="AB84" s="11">
        <f t="shared" si="57"/>
        <v>0.81327141217199195</v>
      </c>
      <c r="AC84" s="18">
        <f t="shared" si="58"/>
        <v>0.82494194891124251</v>
      </c>
      <c r="AD84" s="10">
        <f t="shared" si="59"/>
        <v>0.83661248565049307</v>
      </c>
      <c r="AE84" s="11">
        <f t="shared" si="60"/>
        <v>0.84828302238974362</v>
      </c>
      <c r="AF84" s="11">
        <f t="shared" si="61"/>
        <v>0.85995355912899418</v>
      </c>
      <c r="AG84" s="11">
        <f t="shared" si="62"/>
        <v>0.87162409586824474</v>
      </c>
      <c r="AH84" s="18">
        <f t="shared" si="63"/>
        <v>0.8832946326074953</v>
      </c>
      <c r="AI84" s="10">
        <f t="shared" si="64"/>
        <v>0.89496516934674586</v>
      </c>
      <c r="AJ84" s="11">
        <f t="shared" si="65"/>
        <v>0.90663570608599642</v>
      </c>
      <c r="AK84" s="11">
        <f t="shared" si="66"/>
        <v>0.91830624282524698</v>
      </c>
      <c r="AL84" s="11">
        <f t="shared" si="67"/>
        <v>0.92997677956449754</v>
      </c>
      <c r="AM84" s="18">
        <f t="shared" si="68"/>
        <v>0.94164731630374809</v>
      </c>
      <c r="AN84" s="10">
        <f t="shared" si="69"/>
        <v>0.95331785304299865</v>
      </c>
      <c r="AO84" s="11">
        <f t="shared" si="70"/>
        <v>0.96498838978224921</v>
      </c>
      <c r="AP84" s="11">
        <f t="shared" si="71"/>
        <v>0.97665892652149977</v>
      </c>
      <c r="AQ84" s="11">
        <f t="shared" si="72"/>
        <v>0.98832946326075033</v>
      </c>
      <c r="AR84" s="15">
        <v>1</v>
      </c>
      <c r="AS84" s="10">
        <v>1</v>
      </c>
      <c r="AT84" s="11">
        <v>1</v>
      </c>
      <c r="AU84" s="11">
        <v>1</v>
      </c>
      <c r="AV84" s="11">
        <v>1</v>
      </c>
      <c r="AW84" s="18">
        <v>1</v>
      </c>
      <c r="AX84" s="10">
        <v>1</v>
      </c>
      <c r="AY84" s="11">
        <v>1</v>
      </c>
      <c r="AZ84" s="11">
        <v>1</v>
      </c>
      <c r="BA84" s="11">
        <v>1</v>
      </c>
      <c r="BB84" s="15">
        <v>1</v>
      </c>
      <c r="BC84" s="10">
        <v>1</v>
      </c>
      <c r="BD84" s="11">
        <v>1</v>
      </c>
      <c r="BE84" s="11">
        <v>1</v>
      </c>
      <c r="BF84" s="11">
        <v>1</v>
      </c>
      <c r="BG84" s="18">
        <v>1</v>
      </c>
      <c r="BH84" s="10">
        <v>1</v>
      </c>
      <c r="BI84" s="11">
        <v>1</v>
      </c>
      <c r="BJ84" s="11">
        <v>1</v>
      </c>
      <c r="BK84" s="11">
        <v>1</v>
      </c>
      <c r="BL84" s="15">
        <v>1</v>
      </c>
      <c r="BM84" s="10">
        <v>1</v>
      </c>
      <c r="BN84" s="11">
        <v>1</v>
      </c>
      <c r="BO84" s="11">
        <v>1</v>
      </c>
      <c r="BP84" s="11">
        <v>1</v>
      </c>
      <c r="BQ84" s="18">
        <v>1</v>
      </c>
      <c r="BR84" s="10">
        <v>1</v>
      </c>
      <c r="BS84" s="11">
        <v>1</v>
      </c>
      <c r="BT84" s="11">
        <v>1</v>
      </c>
      <c r="BU84" s="11">
        <v>1</v>
      </c>
      <c r="BV84" s="15">
        <v>1</v>
      </c>
    </row>
    <row r="85" spans="1:74" x14ac:dyDescent="0.25">
      <c r="A85" s="26" t="s">
        <v>137</v>
      </c>
      <c r="B85" s="23" t="s">
        <v>170</v>
      </c>
      <c r="C85" s="1" t="s">
        <v>125</v>
      </c>
      <c r="D85" s="2" t="s">
        <v>0</v>
      </c>
      <c r="E85" s="3" t="s">
        <v>4</v>
      </c>
      <c r="F85" s="58">
        <v>0.66543812245514433</v>
      </c>
      <c r="G85" s="58">
        <v>0.76658926521498971</v>
      </c>
      <c r="H85" s="3">
        <f t="shared" si="73"/>
        <v>1</v>
      </c>
      <c r="I85" s="15">
        <f t="shared" si="38"/>
        <v>0.66543812245514433</v>
      </c>
      <c r="J85" s="10">
        <f t="shared" si="39"/>
        <v>0.67218153197246733</v>
      </c>
      <c r="K85" s="11">
        <f t="shared" si="40"/>
        <v>0.67892494148979032</v>
      </c>
      <c r="L85" s="11">
        <f t="shared" si="41"/>
        <v>0.68566835100711332</v>
      </c>
      <c r="M85" s="11">
        <f t="shared" si="42"/>
        <v>0.69241176052443631</v>
      </c>
      <c r="N85" s="15">
        <f t="shared" si="43"/>
        <v>0.69915517004175931</v>
      </c>
      <c r="O85" s="10">
        <f t="shared" si="44"/>
        <v>0.70589857955908231</v>
      </c>
      <c r="P85" s="11">
        <f t="shared" si="45"/>
        <v>0.7126419890764053</v>
      </c>
      <c r="Q85" s="11">
        <f t="shared" si="46"/>
        <v>0.7193853985937283</v>
      </c>
      <c r="R85" s="11">
        <f t="shared" si="47"/>
        <v>0.72612880811105129</v>
      </c>
      <c r="S85" s="15">
        <f t="shared" si="48"/>
        <v>0.73287221762837429</v>
      </c>
      <c r="T85" s="10">
        <f t="shared" si="49"/>
        <v>0.73961562714569729</v>
      </c>
      <c r="U85" s="11">
        <f t="shared" si="50"/>
        <v>0.74635903666302028</v>
      </c>
      <c r="V85" s="11">
        <f t="shared" si="51"/>
        <v>0.75310244618034328</v>
      </c>
      <c r="W85" s="11">
        <f t="shared" si="52"/>
        <v>0.75984585569766627</v>
      </c>
      <c r="X85" s="15">
        <f t="shared" si="53"/>
        <v>0.76658926521498971</v>
      </c>
      <c r="Y85" s="11">
        <f t="shared" si="54"/>
        <v>0.77825980195424027</v>
      </c>
      <c r="Z85" s="11">
        <f t="shared" si="55"/>
        <v>0.78993033869349083</v>
      </c>
      <c r="AA85" s="11">
        <f t="shared" si="56"/>
        <v>0.80160087543274139</v>
      </c>
      <c r="AB85" s="11">
        <f t="shared" si="57"/>
        <v>0.81327141217199195</v>
      </c>
      <c r="AC85" s="18">
        <f t="shared" si="58"/>
        <v>0.82494194891124251</v>
      </c>
      <c r="AD85" s="10">
        <f t="shared" si="59"/>
        <v>0.83661248565049307</v>
      </c>
      <c r="AE85" s="11">
        <f t="shared" si="60"/>
        <v>0.84828302238974362</v>
      </c>
      <c r="AF85" s="11">
        <f t="shared" si="61"/>
        <v>0.85995355912899418</v>
      </c>
      <c r="AG85" s="11">
        <f t="shared" si="62"/>
        <v>0.87162409586824474</v>
      </c>
      <c r="AH85" s="18">
        <f t="shared" si="63"/>
        <v>0.8832946326074953</v>
      </c>
      <c r="AI85" s="10">
        <f t="shared" si="64"/>
        <v>0.89496516934674586</v>
      </c>
      <c r="AJ85" s="11">
        <f t="shared" si="65"/>
        <v>0.90663570608599642</v>
      </c>
      <c r="AK85" s="11">
        <f t="shared" si="66"/>
        <v>0.91830624282524698</v>
      </c>
      <c r="AL85" s="11">
        <f t="shared" si="67"/>
        <v>0.92997677956449754</v>
      </c>
      <c r="AM85" s="18">
        <f t="shared" si="68"/>
        <v>0.94164731630374809</v>
      </c>
      <c r="AN85" s="10">
        <f t="shared" si="69"/>
        <v>0.95331785304299865</v>
      </c>
      <c r="AO85" s="11">
        <f t="shared" si="70"/>
        <v>0.96498838978224921</v>
      </c>
      <c r="AP85" s="11">
        <f t="shared" si="71"/>
        <v>0.97665892652149977</v>
      </c>
      <c r="AQ85" s="11">
        <f t="shared" si="72"/>
        <v>0.98832946326075033</v>
      </c>
      <c r="AR85" s="15">
        <v>1</v>
      </c>
      <c r="AS85" s="10">
        <v>1</v>
      </c>
      <c r="AT85" s="11">
        <v>1</v>
      </c>
      <c r="AU85" s="11">
        <v>1</v>
      </c>
      <c r="AV85" s="11">
        <v>1</v>
      </c>
      <c r="AW85" s="18">
        <v>1</v>
      </c>
      <c r="AX85" s="10">
        <v>1</v>
      </c>
      <c r="AY85" s="11">
        <v>1</v>
      </c>
      <c r="AZ85" s="11">
        <v>1</v>
      </c>
      <c r="BA85" s="11">
        <v>1</v>
      </c>
      <c r="BB85" s="15">
        <v>1</v>
      </c>
      <c r="BC85" s="10">
        <v>1</v>
      </c>
      <c r="BD85" s="11">
        <v>1</v>
      </c>
      <c r="BE85" s="11">
        <v>1</v>
      </c>
      <c r="BF85" s="11">
        <v>1</v>
      </c>
      <c r="BG85" s="18">
        <v>1</v>
      </c>
      <c r="BH85" s="10">
        <v>1</v>
      </c>
      <c r="BI85" s="11">
        <v>1</v>
      </c>
      <c r="BJ85" s="11">
        <v>1</v>
      </c>
      <c r="BK85" s="11">
        <v>1</v>
      </c>
      <c r="BL85" s="15">
        <v>1</v>
      </c>
      <c r="BM85" s="10">
        <v>1</v>
      </c>
      <c r="BN85" s="11">
        <v>1</v>
      </c>
      <c r="BO85" s="11">
        <v>1</v>
      </c>
      <c r="BP85" s="11">
        <v>1</v>
      </c>
      <c r="BQ85" s="18">
        <v>1</v>
      </c>
      <c r="BR85" s="10">
        <v>1</v>
      </c>
      <c r="BS85" s="11">
        <v>1</v>
      </c>
      <c r="BT85" s="11">
        <v>1</v>
      </c>
      <c r="BU85" s="11">
        <v>1</v>
      </c>
      <c r="BV85" s="15">
        <v>1</v>
      </c>
    </row>
    <row r="86" spans="1:74" x14ac:dyDescent="0.25">
      <c r="A86" s="26" t="s">
        <v>137</v>
      </c>
      <c r="B86" s="23" t="s">
        <v>170</v>
      </c>
      <c r="C86" s="1" t="s">
        <v>125</v>
      </c>
      <c r="D86" s="2" t="s">
        <v>5</v>
      </c>
      <c r="E86" s="3" t="s">
        <v>1</v>
      </c>
      <c r="F86" s="58">
        <v>0.66543812245514433</v>
      </c>
      <c r="G86" s="58">
        <v>0.76658926521498971</v>
      </c>
      <c r="H86" s="3">
        <f t="shared" si="73"/>
        <v>1</v>
      </c>
      <c r="I86" s="15">
        <f t="shared" si="38"/>
        <v>0.66543812245514433</v>
      </c>
      <c r="J86" s="10">
        <f t="shared" si="39"/>
        <v>0.67218153197246733</v>
      </c>
      <c r="K86" s="11">
        <f t="shared" si="40"/>
        <v>0.67892494148979032</v>
      </c>
      <c r="L86" s="11">
        <f t="shared" si="41"/>
        <v>0.68566835100711332</v>
      </c>
      <c r="M86" s="11">
        <f t="shared" si="42"/>
        <v>0.69241176052443631</v>
      </c>
      <c r="N86" s="15">
        <f t="shared" si="43"/>
        <v>0.69915517004175931</v>
      </c>
      <c r="O86" s="10">
        <f t="shared" si="44"/>
        <v>0.70589857955908231</v>
      </c>
      <c r="P86" s="11">
        <f t="shared" si="45"/>
        <v>0.7126419890764053</v>
      </c>
      <c r="Q86" s="11">
        <f t="shared" si="46"/>
        <v>0.7193853985937283</v>
      </c>
      <c r="R86" s="11">
        <f t="shared" si="47"/>
        <v>0.72612880811105129</v>
      </c>
      <c r="S86" s="15">
        <f t="shared" si="48"/>
        <v>0.73287221762837429</v>
      </c>
      <c r="T86" s="10">
        <f t="shared" si="49"/>
        <v>0.73961562714569729</v>
      </c>
      <c r="U86" s="11">
        <f t="shared" si="50"/>
        <v>0.74635903666302028</v>
      </c>
      <c r="V86" s="11">
        <f t="shared" si="51"/>
        <v>0.75310244618034328</v>
      </c>
      <c r="W86" s="11">
        <f t="shared" si="52"/>
        <v>0.75984585569766627</v>
      </c>
      <c r="X86" s="15">
        <f t="shared" si="53"/>
        <v>0.76658926521498971</v>
      </c>
      <c r="Y86" s="11">
        <f t="shared" si="54"/>
        <v>0.77825980195424027</v>
      </c>
      <c r="Z86" s="11">
        <f t="shared" si="55"/>
        <v>0.78993033869349083</v>
      </c>
      <c r="AA86" s="11">
        <f t="shared" si="56"/>
        <v>0.80160087543274139</v>
      </c>
      <c r="AB86" s="11">
        <f t="shared" si="57"/>
        <v>0.81327141217199195</v>
      </c>
      <c r="AC86" s="18">
        <f t="shared" si="58"/>
        <v>0.82494194891124251</v>
      </c>
      <c r="AD86" s="10">
        <f t="shared" si="59"/>
        <v>0.83661248565049307</v>
      </c>
      <c r="AE86" s="11">
        <f t="shared" si="60"/>
        <v>0.84828302238974362</v>
      </c>
      <c r="AF86" s="11">
        <f t="shared" si="61"/>
        <v>0.85995355912899418</v>
      </c>
      <c r="AG86" s="11">
        <f t="shared" si="62"/>
        <v>0.87162409586824474</v>
      </c>
      <c r="AH86" s="18">
        <f t="shared" si="63"/>
        <v>0.8832946326074953</v>
      </c>
      <c r="AI86" s="10">
        <f t="shared" si="64"/>
        <v>0.89496516934674586</v>
      </c>
      <c r="AJ86" s="11">
        <f t="shared" si="65"/>
        <v>0.90663570608599642</v>
      </c>
      <c r="AK86" s="11">
        <f t="shared" si="66"/>
        <v>0.91830624282524698</v>
      </c>
      <c r="AL86" s="11">
        <f t="shared" si="67"/>
        <v>0.92997677956449754</v>
      </c>
      <c r="AM86" s="18">
        <f t="shared" si="68"/>
        <v>0.94164731630374809</v>
      </c>
      <c r="AN86" s="10">
        <f t="shared" si="69"/>
        <v>0.95331785304299865</v>
      </c>
      <c r="AO86" s="11">
        <f t="shared" si="70"/>
        <v>0.96498838978224921</v>
      </c>
      <c r="AP86" s="11">
        <f t="shared" si="71"/>
        <v>0.97665892652149977</v>
      </c>
      <c r="AQ86" s="11">
        <f t="shared" si="72"/>
        <v>0.98832946326075033</v>
      </c>
      <c r="AR86" s="15">
        <v>1</v>
      </c>
      <c r="AS86" s="10">
        <v>1</v>
      </c>
      <c r="AT86" s="11">
        <v>1</v>
      </c>
      <c r="AU86" s="11">
        <v>1</v>
      </c>
      <c r="AV86" s="11">
        <v>1</v>
      </c>
      <c r="AW86" s="18">
        <v>1</v>
      </c>
      <c r="AX86" s="10">
        <v>1</v>
      </c>
      <c r="AY86" s="11">
        <v>1</v>
      </c>
      <c r="AZ86" s="11">
        <v>1</v>
      </c>
      <c r="BA86" s="11">
        <v>1</v>
      </c>
      <c r="BB86" s="15">
        <v>1</v>
      </c>
      <c r="BC86" s="10">
        <v>1</v>
      </c>
      <c r="BD86" s="11">
        <v>1</v>
      </c>
      <c r="BE86" s="11">
        <v>1</v>
      </c>
      <c r="BF86" s="11">
        <v>1</v>
      </c>
      <c r="BG86" s="18">
        <v>1</v>
      </c>
      <c r="BH86" s="10">
        <v>1</v>
      </c>
      <c r="BI86" s="11">
        <v>1</v>
      </c>
      <c r="BJ86" s="11">
        <v>1</v>
      </c>
      <c r="BK86" s="11">
        <v>1</v>
      </c>
      <c r="BL86" s="15">
        <v>1</v>
      </c>
      <c r="BM86" s="10">
        <v>1</v>
      </c>
      <c r="BN86" s="11">
        <v>1</v>
      </c>
      <c r="BO86" s="11">
        <v>1</v>
      </c>
      <c r="BP86" s="11">
        <v>1</v>
      </c>
      <c r="BQ86" s="18">
        <v>1</v>
      </c>
      <c r="BR86" s="10">
        <v>1</v>
      </c>
      <c r="BS86" s="11">
        <v>1</v>
      </c>
      <c r="BT86" s="11">
        <v>1</v>
      </c>
      <c r="BU86" s="11">
        <v>1</v>
      </c>
      <c r="BV86" s="15">
        <v>1</v>
      </c>
    </row>
    <row r="87" spans="1:74" x14ac:dyDescent="0.25">
      <c r="A87" s="26" t="s">
        <v>137</v>
      </c>
      <c r="B87" s="23" t="s">
        <v>170</v>
      </c>
      <c r="C87" s="1" t="s">
        <v>125</v>
      </c>
      <c r="D87" s="2" t="s">
        <v>5</v>
      </c>
      <c r="E87" s="3" t="s">
        <v>2</v>
      </c>
      <c r="F87" s="58">
        <v>0.66543812245514433</v>
      </c>
      <c r="G87" s="58">
        <v>0.76658926521498971</v>
      </c>
      <c r="H87" s="3">
        <f t="shared" si="73"/>
        <v>1</v>
      </c>
      <c r="I87" s="15">
        <f t="shared" si="38"/>
        <v>0.66543812245514433</v>
      </c>
      <c r="J87" s="10">
        <f t="shared" si="39"/>
        <v>0.67218153197246733</v>
      </c>
      <c r="K87" s="11">
        <f t="shared" si="40"/>
        <v>0.67892494148979032</v>
      </c>
      <c r="L87" s="11">
        <f t="shared" si="41"/>
        <v>0.68566835100711332</v>
      </c>
      <c r="M87" s="11">
        <f t="shared" si="42"/>
        <v>0.69241176052443631</v>
      </c>
      <c r="N87" s="15">
        <f t="shared" si="43"/>
        <v>0.69915517004175931</v>
      </c>
      <c r="O87" s="10">
        <f t="shared" si="44"/>
        <v>0.70589857955908231</v>
      </c>
      <c r="P87" s="11">
        <f t="shared" si="45"/>
        <v>0.7126419890764053</v>
      </c>
      <c r="Q87" s="11">
        <f t="shared" si="46"/>
        <v>0.7193853985937283</v>
      </c>
      <c r="R87" s="11">
        <f t="shared" si="47"/>
        <v>0.72612880811105129</v>
      </c>
      <c r="S87" s="15">
        <f t="shared" si="48"/>
        <v>0.73287221762837429</v>
      </c>
      <c r="T87" s="10">
        <f t="shared" si="49"/>
        <v>0.73961562714569729</v>
      </c>
      <c r="U87" s="11">
        <f t="shared" si="50"/>
        <v>0.74635903666302028</v>
      </c>
      <c r="V87" s="11">
        <f t="shared" si="51"/>
        <v>0.75310244618034328</v>
      </c>
      <c r="W87" s="11">
        <f t="shared" si="52"/>
        <v>0.75984585569766627</v>
      </c>
      <c r="X87" s="15">
        <f t="shared" si="53"/>
        <v>0.76658926521498971</v>
      </c>
      <c r="Y87" s="11">
        <f t="shared" si="54"/>
        <v>0.77825980195424027</v>
      </c>
      <c r="Z87" s="11">
        <f t="shared" si="55"/>
        <v>0.78993033869349083</v>
      </c>
      <c r="AA87" s="11">
        <f t="shared" si="56"/>
        <v>0.80160087543274139</v>
      </c>
      <c r="AB87" s="11">
        <f t="shared" si="57"/>
        <v>0.81327141217199195</v>
      </c>
      <c r="AC87" s="18">
        <f t="shared" si="58"/>
        <v>0.82494194891124251</v>
      </c>
      <c r="AD87" s="10">
        <f t="shared" si="59"/>
        <v>0.83661248565049307</v>
      </c>
      <c r="AE87" s="11">
        <f t="shared" si="60"/>
        <v>0.84828302238974362</v>
      </c>
      <c r="AF87" s="11">
        <f t="shared" si="61"/>
        <v>0.85995355912899418</v>
      </c>
      <c r="AG87" s="11">
        <f t="shared" si="62"/>
        <v>0.87162409586824474</v>
      </c>
      <c r="AH87" s="18">
        <f t="shared" si="63"/>
        <v>0.8832946326074953</v>
      </c>
      <c r="AI87" s="10">
        <f t="shared" si="64"/>
        <v>0.89496516934674586</v>
      </c>
      <c r="AJ87" s="11">
        <f t="shared" si="65"/>
        <v>0.90663570608599642</v>
      </c>
      <c r="AK87" s="11">
        <f t="shared" si="66"/>
        <v>0.91830624282524698</v>
      </c>
      <c r="AL87" s="11">
        <f t="shared" si="67"/>
        <v>0.92997677956449754</v>
      </c>
      <c r="AM87" s="18">
        <f t="shared" si="68"/>
        <v>0.94164731630374809</v>
      </c>
      <c r="AN87" s="10">
        <f t="shared" si="69"/>
        <v>0.95331785304299865</v>
      </c>
      <c r="AO87" s="11">
        <f t="shared" si="70"/>
        <v>0.96498838978224921</v>
      </c>
      <c r="AP87" s="11">
        <f t="shared" si="71"/>
        <v>0.97665892652149977</v>
      </c>
      <c r="AQ87" s="11">
        <f t="shared" si="72"/>
        <v>0.98832946326075033</v>
      </c>
      <c r="AR87" s="15">
        <v>1</v>
      </c>
      <c r="AS87" s="10">
        <v>1</v>
      </c>
      <c r="AT87" s="11">
        <v>1</v>
      </c>
      <c r="AU87" s="11">
        <v>1</v>
      </c>
      <c r="AV87" s="11">
        <v>1</v>
      </c>
      <c r="AW87" s="18">
        <v>1</v>
      </c>
      <c r="AX87" s="10">
        <v>1</v>
      </c>
      <c r="AY87" s="11">
        <v>1</v>
      </c>
      <c r="AZ87" s="11">
        <v>1</v>
      </c>
      <c r="BA87" s="11">
        <v>1</v>
      </c>
      <c r="BB87" s="15">
        <v>1</v>
      </c>
      <c r="BC87" s="10">
        <v>1</v>
      </c>
      <c r="BD87" s="11">
        <v>1</v>
      </c>
      <c r="BE87" s="11">
        <v>1</v>
      </c>
      <c r="BF87" s="11">
        <v>1</v>
      </c>
      <c r="BG87" s="18">
        <v>1</v>
      </c>
      <c r="BH87" s="10">
        <v>1</v>
      </c>
      <c r="BI87" s="11">
        <v>1</v>
      </c>
      <c r="BJ87" s="11">
        <v>1</v>
      </c>
      <c r="BK87" s="11">
        <v>1</v>
      </c>
      <c r="BL87" s="15">
        <v>1</v>
      </c>
      <c r="BM87" s="10">
        <v>1</v>
      </c>
      <c r="BN87" s="11">
        <v>1</v>
      </c>
      <c r="BO87" s="11">
        <v>1</v>
      </c>
      <c r="BP87" s="11">
        <v>1</v>
      </c>
      <c r="BQ87" s="18">
        <v>1</v>
      </c>
      <c r="BR87" s="10">
        <v>1</v>
      </c>
      <c r="BS87" s="11">
        <v>1</v>
      </c>
      <c r="BT87" s="11">
        <v>1</v>
      </c>
      <c r="BU87" s="11">
        <v>1</v>
      </c>
      <c r="BV87" s="15">
        <v>1</v>
      </c>
    </row>
    <row r="88" spans="1:74" x14ac:dyDescent="0.25">
      <c r="A88" s="26" t="s">
        <v>137</v>
      </c>
      <c r="B88" s="23" t="s">
        <v>170</v>
      </c>
      <c r="C88" s="1" t="s">
        <v>125</v>
      </c>
      <c r="D88" s="2" t="s">
        <v>5</v>
      </c>
      <c r="E88" s="3" t="s">
        <v>3</v>
      </c>
      <c r="F88" s="58">
        <v>0.66543812245514433</v>
      </c>
      <c r="G88" s="58">
        <v>0.76658926521498971</v>
      </c>
      <c r="H88" s="3">
        <f t="shared" si="73"/>
        <v>1</v>
      </c>
      <c r="I88" s="15">
        <f t="shared" si="38"/>
        <v>0.66543812245514433</v>
      </c>
      <c r="J88" s="10">
        <f t="shared" si="39"/>
        <v>0.67218153197246733</v>
      </c>
      <c r="K88" s="11">
        <f t="shared" si="40"/>
        <v>0.67892494148979032</v>
      </c>
      <c r="L88" s="11">
        <f t="shared" si="41"/>
        <v>0.68566835100711332</v>
      </c>
      <c r="M88" s="11">
        <f t="shared" si="42"/>
        <v>0.69241176052443631</v>
      </c>
      <c r="N88" s="15">
        <f t="shared" si="43"/>
        <v>0.69915517004175931</v>
      </c>
      <c r="O88" s="10">
        <f t="shared" si="44"/>
        <v>0.70589857955908231</v>
      </c>
      <c r="P88" s="11">
        <f t="shared" si="45"/>
        <v>0.7126419890764053</v>
      </c>
      <c r="Q88" s="11">
        <f t="shared" si="46"/>
        <v>0.7193853985937283</v>
      </c>
      <c r="R88" s="11">
        <f t="shared" si="47"/>
        <v>0.72612880811105129</v>
      </c>
      <c r="S88" s="15">
        <f t="shared" si="48"/>
        <v>0.73287221762837429</v>
      </c>
      <c r="T88" s="10">
        <f t="shared" si="49"/>
        <v>0.73961562714569729</v>
      </c>
      <c r="U88" s="11">
        <f t="shared" si="50"/>
        <v>0.74635903666302028</v>
      </c>
      <c r="V88" s="11">
        <f t="shared" si="51"/>
        <v>0.75310244618034328</v>
      </c>
      <c r="W88" s="11">
        <f t="shared" si="52"/>
        <v>0.75984585569766627</v>
      </c>
      <c r="X88" s="15">
        <f t="shared" si="53"/>
        <v>0.76658926521498971</v>
      </c>
      <c r="Y88" s="11">
        <f t="shared" si="54"/>
        <v>0.77825980195424027</v>
      </c>
      <c r="Z88" s="11">
        <f t="shared" si="55"/>
        <v>0.78993033869349083</v>
      </c>
      <c r="AA88" s="11">
        <f t="shared" si="56"/>
        <v>0.80160087543274139</v>
      </c>
      <c r="AB88" s="11">
        <f t="shared" si="57"/>
        <v>0.81327141217199195</v>
      </c>
      <c r="AC88" s="18">
        <f t="shared" si="58"/>
        <v>0.82494194891124251</v>
      </c>
      <c r="AD88" s="10">
        <f t="shared" si="59"/>
        <v>0.83661248565049307</v>
      </c>
      <c r="AE88" s="11">
        <f t="shared" si="60"/>
        <v>0.84828302238974362</v>
      </c>
      <c r="AF88" s="11">
        <f t="shared" si="61"/>
        <v>0.85995355912899418</v>
      </c>
      <c r="AG88" s="11">
        <f t="shared" si="62"/>
        <v>0.87162409586824474</v>
      </c>
      <c r="AH88" s="18">
        <f t="shared" si="63"/>
        <v>0.8832946326074953</v>
      </c>
      <c r="AI88" s="10">
        <f t="shared" si="64"/>
        <v>0.89496516934674586</v>
      </c>
      <c r="AJ88" s="11">
        <f t="shared" si="65"/>
        <v>0.90663570608599642</v>
      </c>
      <c r="AK88" s="11">
        <f t="shared" si="66"/>
        <v>0.91830624282524698</v>
      </c>
      <c r="AL88" s="11">
        <f t="shared" si="67"/>
        <v>0.92997677956449754</v>
      </c>
      <c r="AM88" s="18">
        <f t="shared" si="68"/>
        <v>0.94164731630374809</v>
      </c>
      <c r="AN88" s="10">
        <f t="shared" si="69"/>
        <v>0.95331785304299865</v>
      </c>
      <c r="AO88" s="11">
        <f t="shared" si="70"/>
        <v>0.96498838978224921</v>
      </c>
      <c r="AP88" s="11">
        <f t="shared" si="71"/>
        <v>0.97665892652149977</v>
      </c>
      <c r="AQ88" s="11">
        <f t="shared" si="72"/>
        <v>0.98832946326075033</v>
      </c>
      <c r="AR88" s="15">
        <v>1</v>
      </c>
      <c r="AS88" s="10">
        <v>1</v>
      </c>
      <c r="AT88" s="11">
        <v>1</v>
      </c>
      <c r="AU88" s="11">
        <v>1</v>
      </c>
      <c r="AV88" s="11">
        <v>1</v>
      </c>
      <c r="AW88" s="18">
        <v>1</v>
      </c>
      <c r="AX88" s="10">
        <v>1</v>
      </c>
      <c r="AY88" s="11">
        <v>1</v>
      </c>
      <c r="AZ88" s="11">
        <v>1</v>
      </c>
      <c r="BA88" s="11">
        <v>1</v>
      </c>
      <c r="BB88" s="15">
        <v>1</v>
      </c>
      <c r="BC88" s="10">
        <v>1</v>
      </c>
      <c r="BD88" s="11">
        <v>1</v>
      </c>
      <c r="BE88" s="11">
        <v>1</v>
      </c>
      <c r="BF88" s="11">
        <v>1</v>
      </c>
      <c r="BG88" s="18">
        <v>1</v>
      </c>
      <c r="BH88" s="10">
        <v>1</v>
      </c>
      <c r="BI88" s="11">
        <v>1</v>
      </c>
      <c r="BJ88" s="11">
        <v>1</v>
      </c>
      <c r="BK88" s="11">
        <v>1</v>
      </c>
      <c r="BL88" s="15">
        <v>1</v>
      </c>
      <c r="BM88" s="10">
        <v>1</v>
      </c>
      <c r="BN88" s="11">
        <v>1</v>
      </c>
      <c r="BO88" s="11">
        <v>1</v>
      </c>
      <c r="BP88" s="11">
        <v>1</v>
      </c>
      <c r="BQ88" s="18">
        <v>1</v>
      </c>
      <c r="BR88" s="10">
        <v>1</v>
      </c>
      <c r="BS88" s="11">
        <v>1</v>
      </c>
      <c r="BT88" s="11">
        <v>1</v>
      </c>
      <c r="BU88" s="11">
        <v>1</v>
      </c>
      <c r="BV88" s="15">
        <v>1</v>
      </c>
    </row>
    <row r="89" spans="1:74" x14ac:dyDescent="0.25">
      <c r="A89" s="26" t="s">
        <v>137</v>
      </c>
      <c r="B89" s="23" t="s">
        <v>170</v>
      </c>
      <c r="C89" s="1" t="s">
        <v>125</v>
      </c>
      <c r="D89" s="2" t="s">
        <v>5</v>
      </c>
      <c r="E89" s="3" t="s">
        <v>4</v>
      </c>
      <c r="F89" s="58">
        <v>0.66543812245514433</v>
      </c>
      <c r="G89" s="58">
        <v>0.76658926521498971</v>
      </c>
      <c r="H89" s="3">
        <f t="shared" si="73"/>
        <v>1</v>
      </c>
      <c r="I89" s="15">
        <f t="shared" si="38"/>
        <v>0.66543812245514433</v>
      </c>
      <c r="J89" s="10">
        <f t="shared" si="39"/>
        <v>0.67218153197246733</v>
      </c>
      <c r="K89" s="11">
        <f t="shared" si="40"/>
        <v>0.67892494148979032</v>
      </c>
      <c r="L89" s="11">
        <f t="shared" si="41"/>
        <v>0.68566835100711332</v>
      </c>
      <c r="M89" s="11">
        <f t="shared" si="42"/>
        <v>0.69241176052443631</v>
      </c>
      <c r="N89" s="15">
        <f t="shared" si="43"/>
        <v>0.69915517004175931</v>
      </c>
      <c r="O89" s="10">
        <f t="shared" si="44"/>
        <v>0.70589857955908231</v>
      </c>
      <c r="P89" s="11">
        <f t="shared" si="45"/>
        <v>0.7126419890764053</v>
      </c>
      <c r="Q89" s="11">
        <f t="shared" si="46"/>
        <v>0.7193853985937283</v>
      </c>
      <c r="R89" s="11">
        <f t="shared" si="47"/>
        <v>0.72612880811105129</v>
      </c>
      <c r="S89" s="15">
        <f t="shared" si="48"/>
        <v>0.73287221762837429</v>
      </c>
      <c r="T89" s="10">
        <f t="shared" si="49"/>
        <v>0.73961562714569729</v>
      </c>
      <c r="U89" s="11">
        <f t="shared" si="50"/>
        <v>0.74635903666302028</v>
      </c>
      <c r="V89" s="11">
        <f t="shared" si="51"/>
        <v>0.75310244618034328</v>
      </c>
      <c r="W89" s="11">
        <f t="shared" si="52"/>
        <v>0.75984585569766627</v>
      </c>
      <c r="X89" s="15">
        <f t="shared" si="53"/>
        <v>0.76658926521498971</v>
      </c>
      <c r="Y89" s="11">
        <f t="shared" si="54"/>
        <v>0.77825980195424027</v>
      </c>
      <c r="Z89" s="11">
        <f t="shared" si="55"/>
        <v>0.78993033869349083</v>
      </c>
      <c r="AA89" s="11">
        <f t="shared" si="56"/>
        <v>0.80160087543274139</v>
      </c>
      <c r="AB89" s="11">
        <f t="shared" si="57"/>
        <v>0.81327141217199195</v>
      </c>
      <c r="AC89" s="18">
        <f t="shared" si="58"/>
        <v>0.82494194891124251</v>
      </c>
      <c r="AD89" s="10">
        <f t="shared" si="59"/>
        <v>0.83661248565049307</v>
      </c>
      <c r="AE89" s="11">
        <f t="shared" si="60"/>
        <v>0.84828302238974362</v>
      </c>
      <c r="AF89" s="11">
        <f t="shared" si="61"/>
        <v>0.85995355912899418</v>
      </c>
      <c r="AG89" s="11">
        <f t="shared" si="62"/>
        <v>0.87162409586824474</v>
      </c>
      <c r="AH89" s="18">
        <f t="shared" si="63"/>
        <v>0.8832946326074953</v>
      </c>
      <c r="AI89" s="10">
        <f t="shared" si="64"/>
        <v>0.89496516934674586</v>
      </c>
      <c r="AJ89" s="11">
        <f t="shared" si="65"/>
        <v>0.90663570608599642</v>
      </c>
      <c r="AK89" s="11">
        <f t="shared" si="66"/>
        <v>0.91830624282524698</v>
      </c>
      <c r="AL89" s="11">
        <f t="shared" si="67"/>
        <v>0.92997677956449754</v>
      </c>
      <c r="AM89" s="18">
        <f t="shared" si="68"/>
        <v>0.94164731630374809</v>
      </c>
      <c r="AN89" s="10">
        <f t="shared" si="69"/>
        <v>0.95331785304299865</v>
      </c>
      <c r="AO89" s="11">
        <f t="shared" si="70"/>
        <v>0.96498838978224921</v>
      </c>
      <c r="AP89" s="11">
        <f t="shared" si="71"/>
        <v>0.97665892652149977</v>
      </c>
      <c r="AQ89" s="11">
        <f t="shared" si="72"/>
        <v>0.98832946326075033</v>
      </c>
      <c r="AR89" s="15">
        <v>1</v>
      </c>
      <c r="AS89" s="10">
        <v>1</v>
      </c>
      <c r="AT89" s="11">
        <v>1</v>
      </c>
      <c r="AU89" s="11">
        <v>1</v>
      </c>
      <c r="AV89" s="11">
        <v>1</v>
      </c>
      <c r="AW89" s="18">
        <v>1</v>
      </c>
      <c r="AX89" s="10">
        <v>1</v>
      </c>
      <c r="AY89" s="11">
        <v>1</v>
      </c>
      <c r="AZ89" s="11">
        <v>1</v>
      </c>
      <c r="BA89" s="11">
        <v>1</v>
      </c>
      <c r="BB89" s="15">
        <v>1</v>
      </c>
      <c r="BC89" s="10">
        <v>1</v>
      </c>
      <c r="BD89" s="11">
        <v>1</v>
      </c>
      <c r="BE89" s="11">
        <v>1</v>
      </c>
      <c r="BF89" s="11">
        <v>1</v>
      </c>
      <c r="BG89" s="18">
        <v>1</v>
      </c>
      <c r="BH89" s="10">
        <v>1</v>
      </c>
      <c r="BI89" s="11">
        <v>1</v>
      </c>
      <c r="BJ89" s="11">
        <v>1</v>
      </c>
      <c r="BK89" s="11">
        <v>1</v>
      </c>
      <c r="BL89" s="15">
        <v>1</v>
      </c>
      <c r="BM89" s="10">
        <v>1</v>
      </c>
      <c r="BN89" s="11">
        <v>1</v>
      </c>
      <c r="BO89" s="11">
        <v>1</v>
      </c>
      <c r="BP89" s="11">
        <v>1</v>
      </c>
      <c r="BQ89" s="18">
        <v>1</v>
      </c>
      <c r="BR89" s="10">
        <v>1</v>
      </c>
      <c r="BS89" s="11">
        <v>1</v>
      </c>
      <c r="BT89" s="11">
        <v>1</v>
      </c>
      <c r="BU89" s="11">
        <v>1</v>
      </c>
      <c r="BV89" s="15">
        <v>1</v>
      </c>
    </row>
    <row r="90" spans="1:74" x14ac:dyDescent="0.25">
      <c r="A90" s="26" t="s">
        <v>137</v>
      </c>
      <c r="B90" s="23" t="s">
        <v>170</v>
      </c>
      <c r="C90" s="1" t="s">
        <v>126</v>
      </c>
      <c r="D90" s="2" t="s">
        <v>0</v>
      </c>
      <c r="E90" s="3" t="s">
        <v>1</v>
      </c>
      <c r="F90" s="58">
        <v>0.66543812245514433</v>
      </c>
      <c r="G90" s="58">
        <v>0.76658926521498971</v>
      </c>
      <c r="H90" s="3">
        <f t="shared" si="73"/>
        <v>1</v>
      </c>
      <c r="I90" s="15">
        <f t="shared" si="38"/>
        <v>0.66543812245514433</v>
      </c>
      <c r="J90" s="10">
        <f t="shared" si="39"/>
        <v>0.67218153197246733</v>
      </c>
      <c r="K90" s="11">
        <f t="shared" si="40"/>
        <v>0.67892494148979032</v>
      </c>
      <c r="L90" s="11">
        <f t="shared" si="41"/>
        <v>0.68566835100711332</v>
      </c>
      <c r="M90" s="11">
        <f t="shared" si="42"/>
        <v>0.69241176052443631</v>
      </c>
      <c r="N90" s="15">
        <f t="shared" si="43"/>
        <v>0.69915517004175931</v>
      </c>
      <c r="O90" s="10">
        <f t="shared" si="44"/>
        <v>0.70589857955908231</v>
      </c>
      <c r="P90" s="11">
        <f t="shared" si="45"/>
        <v>0.7126419890764053</v>
      </c>
      <c r="Q90" s="11">
        <f t="shared" si="46"/>
        <v>0.7193853985937283</v>
      </c>
      <c r="R90" s="11">
        <f t="shared" si="47"/>
        <v>0.72612880811105129</v>
      </c>
      <c r="S90" s="15">
        <f t="shared" si="48"/>
        <v>0.73287221762837429</v>
      </c>
      <c r="T90" s="10">
        <f t="shared" si="49"/>
        <v>0.73961562714569729</v>
      </c>
      <c r="U90" s="11">
        <f t="shared" si="50"/>
        <v>0.74635903666302028</v>
      </c>
      <c r="V90" s="11">
        <f t="shared" si="51"/>
        <v>0.75310244618034328</v>
      </c>
      <c r="W90" s="11">
        <f t="shared" si="52"/>
        <v>0.75984585569766627</v>
      </c>
      <c r="X90" s="15">
        <f t="shared" si="53"/>
        <v>0.76658926521498971</v>
      </c>
      <c r="Y90" s="11">
        <f t="shared" si="54"/>
        <v>0.77825980195424027</v>
      </c>
      <c r="Z90" s="11">
        <f t="shared" si="55"/>
        <v>0.78993033869349083</v>
      </c>
      <c r="AA90" s="11">
        <f t="shared" si="56"/>
        <v>0.80160087543274139</v>
      </c>
      <c r="AB90" s="11">
        <f t="shared" si="57"/>
        <v>0.81327141217199195</v>
      </c>
      <c r="AC90" s="18">
        <f t="shared" si="58"/>
        <v>0.82494194891124251</v>
      </c>
      <c r="AD90" s="10">
        <f t="shared" si="59"/>
        <v>0.83661248565049307</v>
      </c>
      <c r="AE90" s="11">
        <f t="shared" si="60"/>
        <v>0.84828302238974362</v>
      </c>
      <c r="AF90" s="11">
        <f t="shared" si="61"/>
        <v>0.85995355912899418</v>
      </c>
      <c r="AG90" s="11">
        <f t="shared" si="62"/>
        <v>0.87162409586824474</v>
      </c>
      <c r="AH90" s="18">
        <f t="shared" si="63"/>
        <v>0.8832946326074953</v>
      </c>
      <c r="AI90" s="10">
        <f t="shared" si="64"/>
        <v>0.89496516934674586</v>
      </c>
      <c r="AJ90" s="11">
        <f t="shared" si="65"/>
        <v>0.90663570608599642</v>
      </c>
      <c r="AK90" s="11">
        <f t="shared" si="66"/>
        <v>0.91830624282524698</v>
      </c>
      <c r="AL90" s="11">
        <f t="shared" si="67"/>
        <v>0.92997677956449754</v>
      </c>
      <c r="AM90" s="18">
        <f t="shared" si="68"/>
        <v>0.94164731630374809</v>
      </c>
      <c r="AN90" s="10">
        <f t="shared" si="69"/>
        <v>0.95331785304299865</v>
      </c>
      <c r="AO90" s="11">
        <f t="shared" si="70"/>
        <v>0.96498838978224921</v>
      </c>
      <c r="AP90" s="11">
        <f t="shared" si="71"/>
        <v>0.97665892652149977</v>
      </c>
      <c r="AQ90" s="11">
        <f t="shared" si="72"/>
        <v>0.98832946326075033</v>
      </c>
      <c r="AR90" s="15">
        <v>1</v>
      </c>
      <c r="AS90" s="10">
        <v>1</v>
      </c>
      <c r="AT90" s="11">
        <v>1</v>
      </c>
      <c r="AU90" s="11">
        <v>1</v>
      </c>
      <c r="AV90" s="11">
        <v>1</v>
      </c>
      <c r="AW90" s="18">
        <v>1</v>
      </c>
      <c r="AX90" s="10">
        <v>1</v>
      </c>
      <c r="AY90" s="11">
        <v>1</v>
      </c>
      <c r="AZ90" s="11">
        <v>1</v>
      </c>
      <c r="BA90" s="11">
        <v>1</v>
      </c>
      <c r="BB90" s="15">
        <v>1</v>
      </c>
      <c r="BC90" s="10">
        <v>1</v>
      </c>
      <c r="BD90" s="11">
        <v>1</v>
      </c>
      <c r="BE90" s="11">
        <v>1</v>
      </c>
      <c r="BF90" s="11">
        <v>1</v>
      </c>
      <c r="BG90" s="18">
        <v>1</v>
      </c>
      <c r="BH90" s="10">
        <v>1</v>
      </c>
      <c r="BI90" s="11">
        <v>1</v>
      </c>
      <c r="BJ90" s="11">
        <v>1</v>
      </c>
      <c r="BK90" s="11">
        <v>1</v>
      </c>
      <c r="BL90" s="15">
        <v>1</v>
      </c>
      <c r="BM90" s="10">
        <v>1</v>
      </c>
      <c r="BN90" s="11">
        <v>1</v>
      </c>
      <c r="BO90" s="11">
        <v>1</v>
      </c>
      <c r="BP90" s="11">
        <v>1</v>
      </c>
      <c r="BQ90" s="18">
        <v>1</v>
      </c>
      <c r="BR90" s="10">
        <v>1</v>
      </c>
      <c r="BS90" s="11">
        <v>1</v>
      </c>
      <c r="BT90" s="11">
        <v>1</v>
      </c>
      <c r="BU90" s="11">
        <v>1</v>
      </c>
      <c r="BV90" s="15">
        <v>1</v>
      </c>
    </row>
    <row r="91" spans="1:74" x14ac:dyDescent="0.25">
      <c r="A91" s="26" t="s">
        <v>137</v>
      </c>
      <c r="B91" s="23" t="s">
        <v>170</v>
      </c>
      <c r="C91" s="1" t="s">
        <v>126</v>
      </c>
      <c r="D91" s="2" t="s">
        <v>0</v>
      </c>
      <c r="E91" s="3" t="s">
        <v>2</v>
      </c>
      <c r="F91" s="58">
        <v>0.66543812245514433</v>
      </c>
      <c r="G91" s="58">
        <v>0.76658926521498971</v>
      </c>
      <c r="H91" s="3">
        <f t="shared" si="73"/>
        <v>1</v>
      </c>
      <c r="I91" s="15">
        <f t="shared" si="38"/>
        <v>0.66543812245514433</v>
      </c>
      <c r="J91" s="10">
        <f t="shared" si="39"/>
        <v>0.67218153197246733</v>
      </c>
      <c r="K91" s="11">
        <f t="shared" si="40"/>
        <v>0.67892494148979032</v>
      </c>
      <c r="L91" s="11">
        <f t="shared" si="41"/>
        <v>0.68566835100711332</v>
      </c>
      <c r="M91" s="11">
        <f t="shared" si="42"/>
        <v>0.69241176052443631</v>
      </c>
      <c r="N91" s="15">
        <f t="shared" si="43"/>
        <v>0.69915517004175931</v>
      </c>
      <c r="O91" s="10">
        <f t="shared" si="44"/>
        <v>0.70589857955908231</v>
      </c>
      <c r="P91" s="11">
        <f t="shared" si="45"/>
        <v>0.7126419890764053</v>
      </c>
      <c r="Q91" s="11">
        <f t="shared" si="46"/>
        <v>0.7193853985937283</v>
      </c>
      <c r="R91" s="11">
        <f t="shared" si="47"/>
        <v>0.72612880811105129</v>
      </c>
      <c r="S91" s="15">
        <f t="shared" si="48"/>
        <v>0.73287221762837429</v>
      </c>
      <c r="T91" s="10">
        <f t="shared" si="49"/>
        <v>0.73961562714569729</v>
      </c>
      <c r="U91" s="11">
        <f t="shared" si="50"/>
        <v>0.74635903666302028</v>
      </c>
      <c r="V91" s="11">
        <f t="shared" si="51"/>
        <v>0.75310244618034328</v>
      </c>
      <c r="W91" s="11">
        <f t="shared" si="52"/>
        <v>0.75984585569766627</v>
      </c>
      <c r="X91" s="15">
        <f t="shared" si="53"/>
        <v>0.76658926521498971</v>
      </c>
      <c r="Y91" s="11">
        <f t="shared" si="54"/>
        <v>0.77825980195424027</v>
      </c>
      <c r="Z91" s="11">
        <f t="shared" si="55"/>
        <v>0.78993033869349083</v>
      </c>
      <c r="AA91" s="11">
        <f t="shared" si="56"/>
        <v>0.80160087543274139</v>
      </c>
      <c r="AB91" s="11">
        <f t="shared" si="57"/>
        <v>0.81327141217199195</v>
      </c>
      <c r="AC91" s="18">
        <f t="shared" si="58"/>
        <v>0.82494194891124251</v>
      </c>
      <c r="AD91" s="10">
        <f t="shared" si="59"/>
        <v>0.83661248565049307</v>
      </c>
      <c r="AE91" s="11">
        <f t="shared" si="60"/>
        <v>0.84828302238974362</v>
      </c>
      <c r="AF91" s="11">
        <f t="shared" si="61"/>
        <v>0.85995355912899418</v>
      </c>
      <c r="AG91" s="11">
        <f t="shared" si="62"/>
        <v>0.87162409586824474</v>
      </c>
      <c r="AH91" s="18">
        <f t="shared" si="63"/>
        <v>0.8832946326074953</v>
      </c>
      <c r="AI91" s="10">
        <f t="shared" si="64"/>
        <v>0.89496516934674586</v>
      </c>
      <c r="AJ91" s="11">
        <f t="shared" si="65"/>
        <v>0.90663570608599642</v>
      </c>
      <c r="AK91" s="11">
        <f t="shared" si="66"/>
        <v>0.91830624282524698</v>
      </c>
      <c r="AL91" s="11">
        <f t="shared" si="67"/>
        <v>0.92997677956449754</v>
      </c>
      <c r="AM91" s="18">
        <f t="shared" si="68"/>
        <v>0.94164731630374809</v>
      </c>
      <c r="AN91" s="10">
        <f t="shared" si="69"/>
        <v>0.95331785304299865</v>
      </c>
      <c r="AO91" s="11">
        <f t="shared" si="70"/>
        <v>0.96498838978224921</v>
      </c>
      <c r="AP91" s="11">
        <f t="shared" si="71"/>
        <v>0.97665892652149977</v>
      </c>
      <c r="AQ91" s="11">
        <f t="shared" si="72"/>
        <v>0.98832946326075033</v>
      </c>
      <c r="AR91" s="15">
        <v>1</v>
      </c>
      <c r="AS91" s="10">
        <v>1</v>
      </c>
      <c r="AT91" s="11">
        <v>1</v>
      </c>
      <c r="AU91" s="11">
        <v>1</v>
      </c>
      <c r="AV91" s="11">
        <v>1</v>
      </c>
      <c r="AW91" s="18">
        <v>1</v>
      </c>
      <c r="AX91" s="10">
        <v>1</v>
      </c>
      <c r="AY91" s="11">
        <v>1</v>
      </c>
      <c r="AZ91" s="11">
        <v>1</v>
      </c>
      <c r="BA91" s="11">
        <v>1</v>
      </c>
      <c r="BB91" s="15">
        <v>1</v>
      </c>
      <c r="BC91" s="10">
        <v>1</v>
      </c>
      <c r="BD91" s="11">
        <v>1</v>
      </c>
      <c r="BE91" s="11">
        <v>1</v>
      </c>
      <c r="BF91" s="11">
        <v>1</v>
      </c>
      <c r="BG91" s="18">
        <v>1</v>
      </c>
      <c r="BH91" s="10">
        <v>1</v>
      </c>
      <c r="BI91" s="11">
        <v>1</v>
      </c>
      <c r="BJ91" s="11">
        <v>1</v>
      </c>
      <c r="BK91" s="11">
        <v>1</v>
      </c>
      <c r="BL91" s="15">
        <v>1</v>
      </c>
      <c r="BM91" s="10">
        <v>1</v>
      </c>
      <c r="BN91" s="11">
        <v>1</v>
      </c>
      <c r="BO91" s="11">
        <v>1</v>
      </c>
      <c r="BP91" s="11">
        <v>1</v>
      </c>
      <c r="BQ91" s="18">
        <v>1</v>
      </c>
      <c r="BR91" s="10">
        <v>1</v>
      </c>
      <c r="BS91" s="11">
        <v>1</v>
      </c>
      <c r="BT91" s="11">
        <v>1</v>
      </c>
      <c r="BU91" s="11">
        <v>1</v>
      </c>
      <c r="BV91" s="15">
        <v>1</v>
      </c>
    </row>
    <row r="92" spans="1:74" x14ac:dyDescent="0.25">
      <c r="A92" s="26" t="s">
        <v>137</v>
      </c>
      <c r="B92" s="23" t="s">
        <v>170</v>
      </c>
      <c r="C92" s="1" t="s">
        <v>126</v>
      </c>
      <c r="D92" s="2" t="s">
        <v>0</v>
      </c>
      <c r="E92" s="3" t="s">
        <v>3</v>
      </c>
      <c r="F92" s="58">
        <v>0.66543812245514433</v>
      </c>
      <c r="G92" s="58">
        <v>0.76658926521498971</v>
      </c>
      <c r="H92" s="3">
        <f t="shared" si="73"/>
        <v>1</v>
      </c>
      <c r="I92" s="15">
        <f t="shared" si="38"/>
        <v>0.66543812245514433</v>
      </c>
      <c r="J92" s="10">
        <f t="shared" si="39"/>
        <v>0.67218153197246733</v>
      </c>
      <c r="K92" s="11">
        <f t="shared" si="40"/>
        <v>0.67892494148979032</v>
      </c>
      <c r="L92" s="11">
        <f t="shared" si="41"/>
        <v>0.68566835100711332</v>
      </c>
      <c r="M92" s="11">
        <f t="shared" si="42"/>
        <v>0.69241176052443631</v>
      </c>
      <c r="N92" s="15">
        <f t="shared" si="43"/>
        <v>0.69915517004175931</v>
      </c>
      <c r="O92" s="10">
        <f t="shared" si="44"/>
        <v>0.70589857955908231</v>
      </c>
      <c r="P92" s="11">
        <f t="shared" si="45"/>
        <v>0.7126419890764053</v>
      </c>
      <c r="Q92" s="11">
        <f t="shared" si="46"/>
        <v>0.7193853985937283</v>
      </c>
      <c r="R92" s="11">
        <f t="shared" si="47"/>
        <v>0.72612880811105129</v>
      </c>
      <c r="S92" s="15">
        <f t="shared" si="48"/>
        <v>0.73287221762837429</v>
      </c>
      <c r="T92" s="10">
        <f t="shared" si="49"/>
        <v>0.73961562714569729</v>
      </c>
      <c r="U92" s="11">
        <f t="shared" si="50"/>
        <v>0.74635903666302028</v>
      </c>
      <c r="V92" s="11">
        <f t="shared" si="51"/>
        <v>0.75310244618034328</v>
      </c>
      <c r="W92" s="11">
        <f t="shared" si="52"/>
        <v>0.75984585569766627</v>
      </c>
      <c r="X92" s="15">
        <f t="shared" si="53"/>
        <v>0.76658926521498971</v>
      </c>
      <c r="Y92" s="11">
        <f t="shared" si="54"/>
        <v>0.77825980195424027</v>
      </c>
      <c r="Z92" s="11">
        <f t="shared" si="55"/>
        <v>0.78993033869349083</v>
      </c>
      <c r="AA92" s="11">
        <f t="shared" si="56"/>
        <v>0.80160087543274139</v>
      </c>
      <c r="AB92" s="11">
        <f t="shared" si="57"/>
        <v>0.81327141217199195</v>
      </c>
      <c r="AC92" s="18">
        <f t="shared" si="58"/>
        <v>0.82494194891124251</v>
      </c>
      <c r="AD92" s="10">
        <f t="shared" si="59"/>
        <v>0.83661248565049307</v>
      </c>
      <c r="AE92" s="11">
        <f t="shared" si="60"/>
        <v>0.84828302238974362</v>
      </c>
      <c r="AF92" s="11">
        <f t="shared" si="61"/>
        <v>0.85995355912899418</v>
      </c>
      <c r="AG92" s="11">
        <f t="shared" si="62"/>
        <v>0.87162409586824474</v>
      </c>
      <c r="AH92" s="18">
        <f t="shared" si="63"/>
        <v>0.8832946326074953</v>
      </c>
      <c r="AI92" s="10">
        <f t="shared" si="64"/>
        <v>0.89496516934674586</v>
      </c>
      <c r="AJ92" s="11">
        <f t="shared" si="65"/>
        <v>0.90663570608599642</v>
      </c>
      <c r="AK92" s="11">
        <f t="shared" si="66"/>
        <v>0.91830624282524698</v>
      </c>
      <c r="AL92" s="11">
        <f t="shared" si="67"/>
        <v>0.92997677956449754</v>
      </c>
      <c r="AM92" s="18">
        <f t="shared" si="68"/>
        <v>0.94164731630374809</v>
      </c>
      <c r="AN92" s="10">
        <f t="shared" si="69"/>
        <v>0.95331785304299865</v>
      </c>
      <c r="AO92" s="11">
        <f t="shared" si="70"/>
        <v>0.96498838978224921</v>
      </c>
      <c r="AP92" s="11">
        <f t="shared" si="71"/>
        <v>0.97665892652149977</v>
      </c>
      <c r="AQ92" s="11">
        <f t="shared" si="72"/>
        <v>0.98832946326075033</v>
      </c>
      <c r="AR92" s="15">
        <v>1</v>
      </c>
      <c r="AS92" s="10">
        <v>1</v>
      </c>
      <c r="AT92" s="11">
        <v>1</v>
      </c>
      <c r="AU92" s="11">
        <v>1</v>
      </c>
      <c r="AV92" s="11">
        <v>1</v>
      </c>
      <c r="AW92" s="18">
        <v>1</v>
      </c>
      <c r="AX92" s="10">
        <v>1</v>
      </c>
      <c r="AY92" s="11">
        <v>1</v>
      </c>
      <c r="AZ92" s="11">
        <v>1</v>
      </c>
      <c r="BA92" s="11">
        <v>1</v>
      </c>
      <c r="BB92" s="15">
        <v>1</v>
      </c>
      <c r="BC92" s="10">
        <v>1</v>
      </c>
      <c r="BD92" s="11">
        <v>1</v>
      </c>
      <c r="BE92" s="11">
        <v>1</v>
      </c>
      <c r="BF92" s="11">
        <v>1</v>
      </c>
      <c r="BG92" s="18">
        <v>1</v>
      </c>
      <c r="BH92" s="10">
        <v>1</v>
      </c>
      <c r="BI92" s="11">
        <v>1</v>
      </c>
      <c r="BJ92" s="11">
        <v>1</v>
      </c>
      <c r="BK92" s="11">
        <v>1</v>
      </c>
      <c r="BL92" s="15">
        <v>1</v>
      </c>
      <c r="BM92" s="10">
        <v>1</v>
      </c>
      <c r="BN92" s="11">
        <v>1</v>
      </c>
      <c r="BO92" s="11">
        <v>1</v>
      </c>
      <c r="BP92" s="11">
        <v>1</v>
      </c>
      <c r="BQ92" s="18">
        <v>1</v>
      </c>
      <c r="BR92" s="10">
        <v>1</v>
      </c>
      <c r="BS92" s="11">
        <v>1</v>
      </c>
      <c r="BT92" s="11">
        <v>1</v>
      </c>
      <c r="BU92" s="11">
        <v>1</v>
      </c>
      <c r="BV92" s="15">
        <v>1</v>
      </c>
    </row>
    <row r="93" spans="1:74" x14ac:dyDescent="0.25">
      <c r="A93" s="26" t="s">
        <v>137</v>
      </c>
      <c r="B93" s="23" t="s">
        <v>170</v>
      </c>
      <c r="C93" s="1" t="s">
        <v>126</v>
      </c>
      <c r="D93" s="2" t="s">
        <v>0</v>
      </c>
      <c r="E93" s="3" t="s">
        <v>4</v>
      </c>
      <c r="F93" s="58">
        <v>0.66543812245514433</v>
      </c>
      <c r="G93" s="58">
        <v>0.76658926521498971</v>
      </c>
      <c r="H93" s="3">
        <f t="shared" si="73"/>
        <v>1</v>
      </c>
      <c r="I93" s="15">
        <f t="shared" si="38"/>
        <v>0.66543812245514433</v>
      </c>
      <c r="J93" s="10">
        <f t="shared" si="39"/>
        <v>0.67218153197246733</v>
      </c>
      <c r="K93" s="11">
        <f t="shared" si="40"/>
        <v>0.67892494148979032</v>
      </c>
      <c r="L93" s="11">
        <f t="shared" si="41"/>
        <v>0.68566835100711332</v>
      </c>
      <c r="M93" s="11">
        <f t="shared" si="42"/>
        <v>0.69241176052443631</v>
      </c>
      <c r="N93" s="15">
        <f t="shared" si="43"/>
        <v>0.69915517004175931</v>
      </c>
      <c r="O93" s="10">
        <f t="shared" si="44"/>
        <v>0.70589857955908231</v>
      </c>
      <c r="P93" s="11">
        <f t="shared" si="45"/>
        <v>0.7126419890764053</v>
      </c>
      <c r="Q93" s="11">
        <f t="shared" si="46"/>
        <v>0.7193853985937283</v>
      </c>
      <c r="R93" s="11">
        <f t="shared" si="47"/>
        <v>0.72612880811105129</v>
      </c>
      <c r="S93" s="15">
        <f t="shared" si="48"/>
        <v>0.73287221762837429</v>
      </c>
      <c r="T93" s="10">
        <f t="shared" si="49"/>
        <v>0.73961562714569729</v>
      </c>
      <c r="U93" s="11">
        <f t="shared" si="50"/>
        <v>0.74635903666302028</v>
      </c>
      <c r="V93" s="11">
        <f t="shared" si="51"/>
        <v>0.75310244618034328</v>
      </c>
      <c r="W93" s="11">
        <f t="shared" si="52"/>
        <v>0.75984585569766627</v>
      </c>
      <c r="X93" s="15">
        <f t="shared" si="53"/>
        <v>0.76658926521498971</v>
      </c>
      <c r="Y93" s="11">
        <f t="shared" si="54"/>
        <v>0.77825980195424027</v>
      </c>
      <c r="Z93" s="11">
        <f t="shared" si="55"/>
        <v>0.78993033869349083</v>
      </c>
      <c r="AA93" s="11">
        <f t="shared" si="56"/>
        <v>0.80160087543274139</v>
      </c>
      <c r="AB93" s="11">
        <f t="shared" si="57"/>
        <v>0.81327141217199195</v>
      </c>
      <c r="AC93" s="18">
        <f t="shared" si="58"/>
        <v>0.82494194891124251</v>
      </c>
      <c r="AD93" s="10">
        <f t="shared" si="59"/>
        <v>0.83661248565049307</v>
      </c>
      <c r="AE93" s="11">
        <f t="shared" si="60"/>
        <v>0.84828302238974362</v>
      </c>
      <c r="AF93" s="11">
        <f t="shared" si="61"/>
        <v>0.85995355912899418</v>
      </c>
      <c r="AG93" s="11">
        <f t="shared" si="62"/>
        <v>0.87162409586824474</v>
      </c>
      <c r="AH93" s="18">
        <f t="shared" si="63"/>
        <v>0.8832946326074953</v>
      </c>
      <c r="AI93" s="10">
        <f t="shared" si="64"/>
        <v>0.89496516934674586</v>
      </c>
      <c r="AJ93" s="11">
        <f t="shared" si="65"/>
        <v>0.90663570608599642</v>
      </c>
      <c r="AK93" s="11">
        <f t="shared" si="66"/>
        <v>0.91830624282524698</v>
      </c>
      <c r="AL93" s="11">
        <f t="shared" si="67"/>
        <v>0.92997677956449754</v>
      </c>
      <c r="AM93" s="18">
        <f t="shared" si="68"/>
        <v>0.94164731630374809</v>
      </c>
      <c r="AN93" s="10">
        <f t="shared" si="69"/>
        <v>0.95331785304299865</v>
      </c>
      <c r="AO93" s="11">
        <f t="shared" si="70"/>
        <v>0.96498838978224921</v>
      </c>
      <c r="AP93" s="11">
        <f t="shared" si="71"/>
        <v>0.97665892652149977</v>
      </c>
      <c r="AQ93" s="11">
        <f t="shared" si="72"/>
        <v>0.98832946326075033</v>
      </c>
      <c r="AR93" s="15">
        <v>1</v>
      </c>
      <c r="AS93" s="10">
        <v>1</v>
      </c>
      <c r="AT93" s="11">
        <v>1</v>
      </c>
      <c r="AU93" s="11">
        <v>1</v>
      </c>
      <c r="AV93" s="11">
        <v>1</v>
      </c>
      <c r="AW93" s="18">
        <v>1</v>
      </c>
      <c r="AX93" s="10">
        <v>1</v>
      </c>
      <c r="AY93" s="11">
        <v>1</v>
      </c>
      <c r="AZ93" s="11">
        <v>1</v>
      </c>
      <c r="BA93" s="11">
        <v>1</v>
      </c>
      <c r="BB93" s="15">
        <v>1</v>
      </c>
      <c r="BC93" s="10">
        <v>1</v>
      </c>
      <c r="BD93" s="11">
        <v>1</v>
      </c>
      <c r="BE93" s="11">
        <v>1</v>
      </c>
      <c r="BF93" s="11">
        <v>1</v>
      </c>
      <c r="BG93" s="18">
        <v>1</v>
      </c>
      <c r="BH93" s="10">
        <v>1</v>
      </c>
      <c r="BI93" s="11">
        <v>1</v>
      </c>
      <c r="BJ93" s="11">
        <v>1</v>
      </c>
      <c r="BK93" s="11">
        <v>1</v>
      </c>
      <c r="BL93" s="15">
        <v>1</v>
      </c>
      <c r="BM93" s="10">
        <v>1</v>
      </c>
      <c r="BN93" s="11">
        <v>1</v>
      </c>
      <c r="BO93" s="11">
        <v>1</v>
      </c>
      <c r="BP93" s="11">
        <v>1</v>
      </c>
      <c r="BQ93" s="18">
        <v>1</v>
      </c>
      <c r="BR93" s="10">
        <v>1</v>
      </c>
      <c r="BS93" s="11">
        <v>1</v>
      </c>
      <c r="BT93" s="11">
        <v>1</v>
      </c>
      <c r="BU93" s="11">
        <v>1</v>
      </c>
      <c r="BV93" s="15">
        <v>1</v>
      </c>
    </row>
    <row r="94" spans="1:74" x14ac:dyDescent="0.25">
      <c r="A94" s="26" t="s">
        <v>137</v>
      </c>
      <c r="B94" s="23" t="s">
        <v>170</v>
      </c>
      <c r="C94" s="1" t="s">
        <v>126</v>
      </c>
      <c r="D94" s="2" t="s">
        <v>5</v>
      </c>
      <c r="E94" s="3" t="s">
        <v>1</v>
      </c>
      <c r="F94" s="58">
        <v>0.66543812245514433</v>
      </c>
      <c r="G94" s="58">
        <v>0.76658926521498971</v>
      </c>
      <c r="H94" s="3">
        <f t="shared" si="73"/>
        <v>1</v>
      </c>
      <c r="I94" s="15">
        <f t="shared" si="38"/>
        <v>0.66543812245514433</v>
      </c>
      <c r="J94" s="10">
        <f t="shared" si="39"/>
        <v>0.67218153197246733</v>
      </c>
      <c r="K94" s="11">
        <f t="shared" si="40"/>
        <v>0.67892494148979032</v>
      </c>
      <c r="L94" s="11">
        <f t="shared" si="41"/>
        <v>0.68566835100711332</v>
      </c>
      <c r="M94" s="11">
        <f t="shared" si="42"/>
        <v>0.69241176052443631</v>
      </c>
      <c r="N94" s="15">
        <f t="shared" si="43"/>
        <v>0.69915517004175931</v>
      </c>
      <c r="O94" s="10">
        <f t="shared" si="44"/>
        <v>0.70589857955908231</v>
      </c>
      <c r="P94" s="11">
        <f t="shared" si="45"/>
        <v>0.7126419890764053</v>
      </c>
      <c r="Q94" s="11">
        <f t="shared" si="46"/>
        <v>0.7193853985937283</v>
      </c>
      <c r="R94" s="11">
        <f t="shared" si="47"/>
        <v>0.72612880811105129</v>
      </c>
      <c r="S94" s="15">
        <f t="shared" si="48"/>
        <v>0.73287221762837429</v>
      </c>
      <c r="T94" s="10">
        <f t="shared" si="49"/>
        <v>0.73961562714569729</v>
      </c>
      <c r="U94" s="11">
        <f t="shared" si="50"/>
        <v>0.74635903666302028</v>
      </c>
      <c r="V94" s="11">
        <f t="shared" si="51"/>
        <v>0.75310244618034328</v>
      </c>
      <c r="W94" s="11">
        <f t="shared" si="52"/>
        <v>0.75984585569766627</v>
      </c>
      <c r="X94" s="15">
        <f t="shared" si="53"/>
        <v>0.76658926521498971</v>
      </c>
      <c r="Y94" s="11">
        <f t="shared" si="54"/>
        <v>0.77825980195424027</v>
      </c>
      <c r="Z94" s="11">
        <f t="shared" si="55"/>
        <v>0.78993033869349083</v>
      </c>
      <c r="AA94" s="11">
        <f t="shared" si="56"/>
        <v>0.80160087543274139</v>
      </c>
      <c r="AB94" s="11">
        <f t="shared" si="57"/>
        <v>0.81327141217199195</v>
      </c>
      <c r="AC94" s="18">
        <f t="shared" si="58"/>
        <v>0.82494194891124251</v>
      </c>
      <c r="AD94" s="10">
        <f t="shared" si="59"/>
        <v>0.83661248565049307</v>
      </c>
      <c r="AE94" s="11">
        <f t="shared" si="60"/>
        <v>0.84828302238974362</v>
      </c>
      <c r="AF94" s="11">
        <f t="shared" si="61"/>
        <v>0.85995355912899418</v>
      </c>
      <c r="AG94" s="11">
        <f t="shared" si="62"/>
        <v>0.87162409586824474</v>
      </c>
      <c r="AH94" s="18">
        <f t="shared" si="63"/>
        <v>0.8832946326074953</v>
      </c>
      <c r="AI94" s="10">
        <f t="shared" si="64"/>
        <v>0.89496516934674586</v>
      </c>
      <c r="AJ94" s="11">
        <f t="shared" si="65"/>
        <v>0.90663570608599642</v>
      </c>
      <c r="AK94" s="11">
        <f t="shared" si="66"/>
        <v>0.91830624282524698</v>
      </c>
      <c r="AL94" s="11">
        <f t="shared" si="67"/>
        <v>0.92997677956449754</v>
      </c>
      <c r="AM94" s="18">
        <f t="shared" si="68"/>
        <v>0.94164731630374809</v>
      </c>
      <c r="AN94" s="10">
        <f t="shared" si="69"/>
        <v>0.95331785304299865</v>
      </c>
      <c r="AO94" s="11">
        <f t="shared" si="70"/>
        <v>0.96498838978224921</v>
      </c>
      <c r="AP94" s="11">
        <f t="shared" si="71"/>
        <v>0.97665892652149977</v>
      </c>
      <c r="AQ94" s="11">
        <f t="shared" si="72"/>
        <v>0.98832946326075033</v>
      </c>
      <c r="AR94" s="15">
        <v>1</v>
      </c>
      <c r="AS94" s="10">
        <v>1</v>
      </c>
      <c r="AT94" s="11">
        <v>1</v>
      </c>
      <c r="AU94" s="11">
        <v>1</v>
      </c>
      <c r="AV94" s="11">
        <v>1</v>
      </c>
      <c r="AW94" s="18">
        <v>1</v>
      </c>
      <c r="AX94" s="10">
        <v>1</v>
      </c>
      <c r="AY94" s="11">
        <v>1</v>
      </c>
      <c r="AZ94" s="11">
        <v>1</v>
      </c>
      <c r="BA94" s="11">
        <v>1</v>
      </c>
      <c r="BB94" s="15">
        <v>1</v>
      </c>
      <c r="BC94" s="10">
        <v>1</v>
      </c>
      <c r="BD94" s="11">
        <v>1</v>
      </c>
      <c r="BE94" s="11">
        <v>1</v>
      </c>
      <c r="BF94" s="11">
        <v>1</v>
      </c>
      <c r="BG94" s="18">
        <v>1</v>
      </c>
      <c r="BH94" s="10">
        <v>1</v>
      </c>
      <c r="BI94" s="11">
        <v>1</v>
      </c>
      <c r="BJ94" s="11">
        <v>1</v>
      </c>
      <c r="BK94" s="11">
        <v>1</v>
      </c>
      <c r="BL94" s="15">
        <v>1</v>
      </c>
      <c r="BM94" s="10">
        <v>1</v>
      </c>
      <c r="BN94" s="11">
        <v>1</v>
      </c>
      <c r="BO94" s="11">
        <v>1</v>
      </c>
      <c r="BP94" s="11">
        <v>1</v>
      </c>
      <c r="BQ94" s="18">
        <v>1</v>
      </c>
      <c r="BR94" s="10">
        <v>1</v>
      </c>
      <c r="BS94" s="11">
        <v>1</v>
      </c>
      <c r="BT94" s="11">
        <v>1</v>
      </c>
      <c r="BU94" s="11">
        <v>1</v>
      </c>
      <c r="BV94" s="15">
        <v>1</v>
      </c>
    </row>
    <row r="95" spans="1:74" x14ac:dyDescent="0.25">
      <c r="A95" s="26" t="s">
        <v>137</v>
      </c>
      <c r="B95" s="23" t="s">
        <v>170</v>
      </c>
      <c r="C95" s="1" t="s">
        <v>126</v>
      </c>
      <c r="D95" s="2" t="s">
        <v>5</v>
      </c>
      <c r="E95" s="3" t="s">
        <v>2</v>
      </c>
      <c r="F95" s="58">
        <v>0.66543812245514433</v>
      </c>
      <c r="G95" s="58">
        <v>0.76658926521498971</v>
      </c>
      <c r="H95" s="3">
        <f t="shared" si="73"/>
        <v>1</v>
      </c>
      <c r="I95" s="15">
        <f t="shared" si="38"/>
        <v>0.66543812245514433</v>
      </c>
      <c r="J95" s="10">
        <f t="shared" si="39"/>
        <v>0.67218153197246733</v>
      </c>
      <c r="K95" s="11">
        <f t="shared" si="40"/>
        <v>0.67892494148979032</v>
      </c>
      <c r="L95" s="11">
        <f t="shared" si="41"/>
        <v>0.68566835100711332</v>
      </c>
      <c r="M95" s="11">
        <f t="shared" si="42"/>
        <v>0.69241176052443631</v>
      </c>
      <c r="N95" s="15">
        <f t="shared" si="43"/>
        <v>0.69915517004175931</v>
      </c>
      <c r="O95" s="10">
        <f t="shared" si="44"/>
        <v>0.70589857955908231</v>
      </c>
      <c r="P95" s="11">
        <f t="shared" si="45"/>
        <v>0.7126419890764053</v>
      </c>
      <c r="Q95" s="11">
        <f t="shared" si="46"/>
        <v>0.7193853985937283</v>
      </c>
      <c r="R95" s="11">
        <f t="shared" si="47"/>
        <v>0.72612880811105129</v>
      </c>
      <c r="S95" s="15">
        <f t="shared" si="48"/>
        <v>0.73287221762837429</v>
      </c>
      <c r="T95" s="10">
        <f t="shared" si="49"/>
        <v>0.73961562714569729</v>
      </c>
      <c r="U95" s="11">
        <f t="shared" si="50"/>
        <v>0.74635903666302028</v>
      </c>
      <c r="V95" s="11">
        <f t="shared" si="51"/>
        <v>0.75310244618034328</v>
      </c>
      <c r="W95" s="11">
        <f t="shared" si="52"/>
        <v>0.75984585569766627</v>
      </c>
      <c r="X95" s="15">
        <f t="shared" si="53"/>
        <v>0.76658926521498971</v>
      </c>
      <c r="Y95" s="11">
        <f t="shared" si="54"/>
        <v>0.77825980195424027</v>
      </c>
      <c r="Z95" s="11">
        <f t="shared" si="55"/>
        <v>0.78993033869349083</v>
      </c>
      <c r="AA95" s="11">
        <f t="shared" si="56"/>
        <v>0.80160087543274139</v>
      </c>
      <c r="AB95" s="11">
        <f t="shared" si="57"/>
        <v>0.81327141217199195</v>
      </c>
      <c r="AC95" s="18">
        <f t="shared" si="58"/>
        <v>0.82494194891124251</v>
      </c>
      <c r="AD95" s="10">
        <f t="shared" si="59"/>
        <v>0.83661248565049307</v>
      </c>
      <c r="AE95" s="11">
        <f t="shared" si="60"/>
        <v>0.84828302238974362</v>
      </c>
      <c r="AF95" s="11">
        <f t="shared" si="61"/>
        <v>0.85995355912899418</v>
      </c>
      <c r="AG95" s="11">
        <f t="shared" si="62"/>
        <v>0.87162409586824474</v>
      </c>
      <c r="AH95" s="18">
        <f t="shared" si="63"/>
        <v>0.8832946326074953</v>
      </c>
      <c r="AI95" s="10">
        <f t="shared" si="64"/>
        <v>0.89496516934674586</v>
      </c>
      <c r="AJ95" s="11">
        <f t="shared" si="65"/>
        <v>0.90663570608599642</v>
      </c>
      <c r="AK95" s="11">
        <f t="shared" si="66"/>
        <v>0.91830624282524698</v>
      </c>
      <c r="AL95" s="11">
        <f t="shared" si="67"/>
        <v>0.92997677956449754</v>
      </c>
      <c r="AM95" s="18">
        <f t="shared" si="68"/>
        <v>0.94164731630374809</v>
      </c>
      <c r="AN95" s="10">
        <f t="shared" si="69"/>
        <v>0.95331785304299865</v>
      </c>
      <c r="AO95" s="11">
        <f t="shared" si="70"/>
        <v>0.96498838978224921</v>
      </c>
      <c r="AP95" s="11">
        <f t="shared" si="71"/>
        <v>0.97665892652149977</v>
      </c>
      <c r="AQ95" s="11">
        <f t="shared" si="72"/>
        <v>0.98832946326075033</v>
      </c>
      <c r="AR95" s="15">
        <v>1</v>
      </c>
      <c r="AS95" s="10">
        <v>1</v>
      </c>
      <c r="AT95" s="11">
        <v>1</v>
      </c>
      <c r="AU95" s="11">
        <v>1</v>
      </c>
      <c r="AV95" s="11">
        <v>1</v>
      </c>
      <c r="AW95" s="18">
        <v>1</v>
      </c>
      <c r="AX95" s="10">
        <v>1</v>
      </c>
      <c r="AY95" s="11">
        <v>1</v>
      </c>
      <c r="AZ95" s="11">
        <v>1</v>
      </c>
      <c r="BA95" s="11">
        <v>1</v>
      </c>
      <c r="BB95" s="15">
        <v>1</v>
      </c>
      <c r="BC95" s="10">
        <v>1</v>
      </c>
      <c r="BD95" s="11">
        <v>1</v>
      </c>
      <c r="BE95" s="11">
        <v>1</v>
      </c>
      <c r="BF95" s="11">
        <v>1</v>
      </c>
      <c r="BG95" s="18">
        <v>1</v>
      </c>
      <c r="BH95" s="10">
        <v>1</v>
      </c>
      <c r="BI95" s="11">
        <v>1</v>
      </c>
      <c r="BJ95" s="11">
        <v>1</v>
      </c>
      <c r="BK95" s="11">
        <v>1</v>
      </c>
      <c r="BL95" s="15">
        <v>1</v>
      </c>
      <c r="BM95" s="10">
        <v>1</v>
      </c>
      <c r="BN95" s="11">
        <v>1</v>
      </c>
      <c r="BO95" s="11">
        <v>1</v>
      </c>
      <c r="BP95" s="11">
        <v>1</v>
      </c>
      <c r="BQ95" s="18">
        <v>1</v>
      </c>
      <c r="BR95" s="10">
        <v>1</v>
      </c>
      <c r="BS95" s="11">
        <v>1</v>
      </c>
      <c r="BT95" s="11">
        <v>1</v>
      </c>
      <c r="BU95" s="11">
        <v>1</v>
      </c>
      <c r="BV95" s="15">
        <v>1</v>
      </c>
    </row>
    <row r="96" spans="1:74" x14ac:dyDescent="0.25">
      <c r="A96" s="26" t="s">
        <v>137</v>
      </c>
      <c r="B96" s="23" t="s">
        <v>170</v>
      </c>
      <c r="C96" s="1" t="s">
        <v>126</v>
      </c>
      <c r="D96" s="2" t="s">
        <v>5</v>
      </c>
      <c r="E96" s="3" t="s">
        <v>3</v>
      </c>
      <c r="F96" s="58">
        <v>0.66543812245514433</v>
      </c>
      <c r="G96" s="58">
        <v>0.76658926521498971</v>
      </c>
      <c r="H96" s="3">
        <f t="shared" si="73"/>
        <v>1</v>
      </c>
      <c r="I96" s="15">
        <f t="shared" si="38"/>
        <v>0.66543812245514433</v>
      </c>
      <c r="J96" s="10">
        <f t="shared" si="39"/>
        <v>0.67218153197246733</v>
      </c>
      <c r="K96" s="11">
        <f t="shared" si="40"/>
        <v>0.67892494148979032</v>
      </c>
      <c r="L96" s="11">
        <f t="shared" si="41"/>
        <v>0.68566835100711332</v>
      </c>
      <c r="M96" s="11">
        <f t="shared" si="42"/>
        <v>0.69241176052443631</v>
      </c>
      <c r="N96" s="15">
        <f t="shared" si="43"/>
        <v>0.69915517004175931</v>
      </c>
      <c r="O96" s="10">
        <f t="shared" si="44"/>
        <v>0.70589857955908231</v>
      </c>
      <c r="P96" s="11">
        <f t="shared" si="45"/>
        <v>0.7126419890764053</v>
      </c>
      <c r="Q96" s="11">
        <f t="shared" si="46"/>
        <v>0.7193853985937283</v>
      </c>
      <c r="R96" s="11">
        <f t="shared" si="47"/>
        <v>0.72612880811105129</v>
      </c>
      <c r="S96" s="15">
        <f t="shared" si="48"/>
        <v>0.73287221762837429</v>
      </c>
      <c r="T96" s="10">
        <f t="shared" si="49"/>
        <v>0.73961562714569729</v>
      </c>
      <c r="U96" s="11">
        <f t="shared" si="50"/>
        <v>0.74635903666302028</v>
      </c>
      <c r="V96" s="11">
        <f t="shared" si="51"/>
        <v>0.75310244618034328</v>
      </c>
      <c r="W96" s="11">
        <f t="shared" si="52"/>
        <v>0.75984585569766627</v>
      </c>
      <c r="X96" s="15">
        <f t="shared" si="53"/>
        <v>0.76658926521498971</v>
      </c>
      <c r="Y96" s="11">
        <f t="shared" si="54"/>
        <v>0.77825980195424027</v>
      </c>
      <c r="Z96" s="11">
        <f t="shared" si="55"/>
        <v>0.78993033869349083</v>
      </c>
      <c r="AA96" s="11">
        <f t="shared" si="56"/>
        <v>0.80160087543274139</v>
      </c>
      <c r="AB96" s="11">
        <f t="shared" si="57"/>
        <v>0.81327141217199195</v>
      </c>
      <c r="AC96" s="18">
        <f t="shared" si="58"/>
        <v>0.82494194891124251</v>
      </c>
      <c r="AD96" s="10">
        <f t="shared" si="59"/>
        <v>0.83661248565049307</v>
      </c>
      <c r="AE96" s="11">
        <f t="shared" si="60"/>
        <v>0.84828302238974362</v>
      </c>
      <c r="AF96" s="11">
        <f t="shared" si="61"/>
        <v>0.85995355912899418</v>
      </c>
      <c r="AG96" s="11">
        <f t="shared" si="62"/>
        <v>0.87162409586824474</v>
      </c>
      <c r="AH96" s="18">
        <f t="shared" si="63"/>
        <v>0.8832946326074953</v>
      </c>
      <c r="AI96" s="10">
        <f t="shared" si="64"/>
        <v>0.89496516934674586</v>
      </c>
      <c r="AJ96" s="11">
        <f t="shared" si="65"/>
        <v>0.90663570608599642</v>
      </c>
      <c r="AK96" s="11">
        <f t="shared" si="66"/>
        <v>0.91830624282524698</v>
      </c>
      <c r="AL96" s="11">
        <f t="shared" si="67"/>
        <v>0.92997677956449754</v>
      </c>
      <c r="AM96" s="18">
        <f t="shared" si="68"/>
        <v>0.94164731630374809</v>
      </c>
      <c r="AN96" s="10">
        <f t="shared" si="69"/>
        <v>0.95331785304299865</v>
      </c>
      <c r="AO96" s="11">
        <f t="shared" si="70"/>
        <v>0.96498838978224921</v>
      </c>
      <c r="AP96" s="11">
        <f t="shared" si="71"/>
        <v>0.97665892652149977</v>
      </c>
      <c r="AQ96" s="11">
        <f t="shared" si="72"/>
        <v>0.98832946326075033</v>
      </c>
      <c r="AR96" s="15">
        <v>1</v>
      </c>
      <c r="AS96" s="10">
        <v>1</v>
      </c>
      <c r="AT96" s="11">
        <v>1</v>
      </c>
      <c r="AU96" s="11">
        <v>1</v>
      </c>
      <c r="AV96" s="11">
        <v>1</v>
      </c>
      <c r="AW96" s="18">
        <v>1</v>
      </c>
      <c r="AX96" s="10">
        <v>1</v>
      </c>
      <c r="AY96" s="11">
        <v>1</v>
      </c>
      <c r="AZ96" s="11">
        <v>1</v>
      </c>
      <c r="BA96" s="11">
        <v>1</v>
      </c>
      <c r="BB96" s="15">
        <v>1</v>
      </c>
      <c r="BC96" s="10">
        <v>1</v>
      </c>
      <c r="BD96" s="11">
        <v>1</v>
      </c>
      <c r="BE96" s="11">
        <v>1</v>
      </c>
      <c r="BF96" s="11">
        <v>1</v>
      </c>
      <c r="BG96" s="18">
        <v>1</v>
      </c>
      <c r="BH96" s="10">
        <v>1</v>
      </c>
      <c r="BI96" s="11">
        <v>1</v>
      </c>
      <c r="BJ96" s="11">
        <v>1</v>
      </c>
      <c r="BK96" s="11">
        <v>1</v>
      </c>
      <c r="BL96" s="15">
        <v>1</v>
      </c>
      <c r="BM96" s="10">
        <v>1</v>
      </c>
      <c r="BN96" s="11">
        <v>1</v>
      </c>
      <c r="BO96" s="11">
        <v>1</v>
      </c>
      <c r="BP96" s="11">
        <v>1</v>
      </c>
      <c r="BQ96" s="18">
        <v>1</v>
      </c>
      <c r="BR96" s="10">
        <v>1</v>
      </c>
      <c r="BS96" s="11">
        <v>1</v>
      </c>
      <c r="BT96" s="11">
        <v>1</v>
      </c>
      <c r="BU96" s="11">
        <v>1</v>
      </c>
      <c r="BV96" s="15">
        <v>1</v>
      </c>
    </row>
    <row r="97" spans="1:74" x14ac:dyDescent="0.25">
      <c r="A97" s="26" t="s">
        <v>137</v>
      </c>
      <c r="B97" s="23" t="s">
        <v>170</v>
      </c>
      <c r="C97" s="1" t="s">
        <v>126</v>
      </c>
      <c r="D97" s="2" t="s">
        <v>5</v>
      </c>
      <c r="E97" s="3" t="s">
        <v>4</v>
      </c>
      <c r="F97" s="58">
        <v>0.66543812245514433</v>
      </c>
      <c r="G97" s="58">
        <v>0.76658926521498971</v>
      </c>
      <c r="H97" s="3">
        <f t="shared" si="73"/>
        <v>1</v>
      </c>
      <c r="I97" s="15">
        <f t="shared" si="38"/>
        <v>0.66543812245514433</v>
      </c>
      <c r="J97" s="10">
        <f t="shared" si="39"/>
        <v>0.67218153197246733</v>
      </c>
      <c r="K97" s="11">
        <f t="shared" si="40"/>
        <v>0.67892494148979032</v>
      </c>
      <c r="L97" s="11">
        <f t="shared" si="41"/>
        <v>0.68566835100711332</v>
      </c>
      <c r="M97" s="11">
        <f t="shared" si="42"/>
        <v>0.69241176052443631</v>
      </c>
      <c r="N97" s="15">
        <f t="shared" si="43"/>
        <v>0.69915517004175931</v>
      </c>
      <c r="O97" s="10">
        <f t="shared" si="44"/>
        <v>0.70589857955908231</v>
      </c>
      <c r="P97" s="11">
        <f t="shared" si="45"/>
        <v>0.7126419890764053</v>
      </c>
      <c r="Q97" s="11">
        <f t="shared" si="46"/>
        <v>0.7193853985937283</v>
      </c>
      <c r="R97" s="11">
        <f t="shared" si="47"/>
        <v>0.72612880811105129</v>
      </c>
      <c r="S97" s="15">
        <f t="shared" si="48"/>
        <v>0.73287221762837429</v>
      </c>
      <c r="T97" s="10">
        <f t="shared" si="49"/>
        <v>0.73961562714569729</v>
      </c>
      <c r="U97" s="11">
        <f t="shared" si="50"/>
        <v>0.74635903666302028</v>
      </c>
      <c r="V97" s="11">
        <f t="shared" si="51"/>
        <v>0.75310244618034328</v>
      </c>
      <c r="W97" s="11">
        <f t="shared" si="52"/>
        <v>0.75984585569766627</v>
      </c>
      <c r="X97" s="15">
        <f t="shared" si="53"/>
        <v>0.76658926521498971</v>
      </c>
      <c r="Y97" s="11">
        <f t="shared" si="54"/>
        <v>0.77825980195424027</v>
      </c>
      <c r="Z97" s="11">
        <f t="shared" si="55"/>
        <v>0.78993033869349083</v>
      </c>
      <c r="AA97" s="11">
        <f t="shared" si="56"/>
        <v>0.80160087543274139</v>
      </c>
      <c r="AB97" s="11">
        <f t="shared" si="57"/>
        <v>0.81327141217199195</v>
      </c>
      <c r="AC97" s="18">
        <f t="shared" si="58"/>
        <v>0.82494194891124251</v>
      </c>
      <c r="AD97" s="10">
        <f t="shared" si="59"/>
        <v>0.83661248565049307</v>
      </c>
      <c r="AE97" s="11">
        <f t="shared" si="60"/>
        <v>0.84828302238974362</v>
      </c>
      <c r="AF97" s="11">
        <f t="shared" si="61"/>
        <v>0.85995355912899418</v>
      </c>
      <c r="AG97" s="11">
        <f t="shared" si="62"/>
        <v>0.87162409586824474</v>
      </c>
      <c r="AH97" s="18">
        <f t="shared" si="63"/>
        <v>0.8832946326074953</v>
      </c>
      <c r="AI97" s="10">
        <f t="shared" si="64"/>
        <v>0.89496516934674586</v>
      </c>
      <c r="AJ97" s="11">
        <f t="shared" si="65"/>
        <v>0.90663570608599642</v>
      </c>
      <c r="AK97" s="11">
        <f t="shared" si="66"/>
        <v>0.91830624282524698</v>
      </c>
      <c r="AL97" s="11">
        <f t="shared" si="67"/>
        <v>0.92997677956449754</v>
      </c>
      <c r="AM97" s="18">
        <f t="shared" si="68"/>
        <v>0.94164731630374809</v>
      </c>
      <c r="AN97" s="10">
        <f t="shared" si="69"/>
        <v>0.95331785304299865</v>
      </c>
      <c r="AO97" s="11">
        <f t="shared" si="70"/>
        <v>0.96498838978224921</v>
      </c>
      <c r="AP97" s="11">
        <f t="shared" si="71"/>
        <v>0.97665892652149977</v>
      </c>
      <c r="AQ97" s="11">
        <f t="shared" si="72"/>
        <v>0.98832946326075033</v>
      </c>
      <c r="AR97" s="15">
        <v>1</v>
      </c>
      <c r="AS97" s="10">
        <v>1</v>
      </c>
      <c r="AT97" s="11">
        <v>1</v>
      </c>
      <c r="AU97" s="11">
        <v>1</v>
      </c>
      <c r="AV97" s="11">
        <v>1</v>
      </c>
      <c r="AW97" s="18">
        <v>1</v>
      </c>
      <c r="AX97" s="10">
        <v>1</v>
      </c>
      <c r="AY97" s="11">
        <v>1</v>
      </c>
      <c r="AZ97" s="11">
        <v>1</v>
      </c>
      <c r="BA97" s="11">
        <v>1</v>
      </c>
      <c r="BB97" s="15">
        <v>1</v>
      </c>
      <c r="BC97" s="10">
        <v>1</v>
      </c>
      <c r="BD97" s="11">
        <v>1</v>
      </c>
      <c r="BE97" s="11">
        <v>1</v>
      </c>
      <c r="BF97" s="11">
        <v>1</v>
      </c>
      <c r="BG97" s="18">
        <v>1</v>
      </c>
      <c r="BH97" s="10">
        <v>1</v>
      </c>
      <c r="BI97" s="11">
        <v>1</v>
      </c>
      <c r="BJ97" s="11">
        <v>1</v>
      </c>
      <c r="BK97" s="11">
        <v>1</v>
      </c>
      <c r="BL97" s="15">
        <v>1</v>
      </c>
      <c r="BM97" s="10">
        <v>1</v>
      </c>
      <c r="BN97" s="11">
        <v>1</v>
      </c>
      <c r="BO97" s="11">
        <v>1</v>
      </c>
      <c r="BP97" s="11">
        <v>1</v>
      </c>
      <c r="BQ97" s="18">
        <v>1</v>
      </c>
      <c r="BR97" s="10">
        <v>1</v>
      </c>
      <c r="BS97" s="11">
        <v>1</v>
      </c>
      <c r="BT97" s="11">
        <v>1</v>
      </c>
      <c r="BU97" s="11">
        <v>1</v>
      </c>
      <c r="BV97" s="15">
        <v>1</v>
      </c>
    </row>
    <row r="98" spans="1:74" x14ac:dyDescent="0.25">
      <c r="A98" s="26" t="s">
        <v>137</v>
      </c>
      <c r="B98" s="24" t="s">
        <v>254</v>
      </c>
      <c r="C98" s="1" t="s">
        <v>125</v>
      </c>
      <c r="D98" s="2" t="s">
        <v>0</v>
      </c>
      <c r="E98" s="3" t="s">
        <v>1</v>
      </c>
      <c r="F98" s="3"/>
      <c r="G98" s="3"/>
      <c r="H98" s="3"/>
      <c r="I98" s="15">
        <f t="shared" si="38"/>
        <v>0</v>
      </c>
      <c r="J98" s="10">
        <f t="shared" si="39"/>
        <v>0</v>
      </c>
      <c r="K98" s="11">
        <f t="shared" si="40"/>
        <v>0</v>
      </c>
      <c r="L98" s="11">
        <f t="shared" si="41"/>
        <v>0</v>
      </c>
      <c r="M98" s="11">
        <f t="shared" si="42"/>
        <v>0</v>
      </c>
      <c r="N98" s="15">
        <f t="shared" si="43"/>
        <v>0</v>
      </c>
      <c r="O98" s="10">
        <f t="shared" si="44"/>
        <v>0</v>
      </c>
      <c r="P98" s="11">
        <f t="shared" si="45"/>
        <v>0</v>
      </c>
      <c r="Q98" s="11">
        <f t="shared" si="46"/>
        <v>0</v>
      </c>
      <c r="R98" s="11">
        <f t="shared" si="47"/>
        <v>0</v>
      </c>
      <c r="S98" s="15">
        <f t="shared" si="48"/>
        <v>0</v>
      </c>
      <c r="T98" s="10">
        <f t="shared" si="49"/>
        <v>0</v>
      </c>
      <c r="U98" s="11">
        <f t="shared" si="50"/>
        <v>0</v>
      </c>
      <c r="V98" s="11">
        <f t="shared" si="51"/>
        <v>0</v>
      </c>
      <c r="W98" s="11">
        <f t="shared" si="52"/>
        <v>0</v>
      </c>
      <c r="X98" s="15">
        <f t="shared" si="53"/>
        <v>0</v>
      </c>
      <c r="Y98" s="11">
        <f t="shared" si="54"/>
        <v>0.05</v>
      </c>
      <c r="Z98" s="11">
        <f t="shared" si="55"/>
        <v>0.1</v>
      </c>
      <c r="AA98" s="11">
        <f t="shared" si="56"/>
        <v>0.15000000000000002</v>
      </c>
      <c r="AB98" s="11">
        <f t="shared" si="57"/>
        <v>0.2</v>
      </c>
      <c r="AC98" s="18">
        <f t="shared" si="58"/>
        <v>0.25</v>
      </c>
      <c r="AD98" s="10">
        <f t="shared" si="59"/>
        <v>0.3</v>
      </c>
      <c r="AE98" s="11">
        <f t="shared" si="60"/>
        <v>0.35</v>
      </c>
      <c r="AF98" s="11">
        <f t="shared" si="61"/>
        <v>0.39999999999999997</v>
      </c>
      <c r="AG98" s="11">
        <f t="shared" si="62"/>
        <v>0.44999999999999996</v>
      </c>
      <c r="AH98" s="18">
        <f t="shared" si="63"/>
        <v>0.49999999999999994</v>
      </c>
      <c r="AI98" s="10">
        <f t="shared" si="64"/>
        <v>0.54999999999999993</v>
      </c>
      <c r="AJ98" s="11">
        <f t="shared" si="65"/>
        <v>0.6</v>
      </c>
      <c r="AK98" s="11">
        <f t="shared" si="66"/>
        <v>0.65</v>
      </c>
      <c r="AL98" s="11">
        <f t="shared" si="67"/>
        <v>0.70000000000000007</v>
      </c>
      <c r="AM98" s="18">
        <f t="shared" si="68"/>
        <v>0.75000000000000011</v>
      </c>
      <c r="AN98" s="10">
        <f t="shared" si="69"/>
        <v>0.80000000000000016</v>
      </c>
      <c r="AO98" s="11">
        <f t="shared" si="70"/>
        <v>0.8500000000000002</v>
      </c>
      <c r="AP98" s="11">
        <f t="shared" si="71"/>
        <v>0.90000000000000024</v>
      </c>
      <c r="AQ98" s="11">
        <f t="shared" si="72"/>
        <v>0.95000000000000029</v>
      </c>
      <c r="AR98" s="15">
        <v>1</v>
      </c>
      <c r="AS98" s="10">
        <v>1</v>
      </c>
      <c r="AT98" s="11">
        <v>1</v>
      </c>
      <c r="AU98" s="11">
        <v>1</v>
      </c>
      <c r="AV98" s="11">
        <v>1</v>
      </c>
      <c r="AW98" s="18">
        <v>1</v>
      </c>
      <c r="AX98" s="10">
        <v>1</v>
      </c>
      <c r="AY98" s="11">
        <v>1</v>
      </c>
      <c r="AZ98" s="11">
        <v>1</v>
      </c>
      <c r="BA98" s="11">
        <v>1</v>
      </c>
      <c r="BB98" s="15">
        <v>1</v>
      </c>
      <c r="BC98" s="10">
        <v>1</v>
      </c>
      <c r="BD98" s="11">
        <v>1</v>
      </c>
      <c r="BE98" s="11">
        <v>1</v>
      </c>
      <c r="BF98" s="11">
        <v>1</v>
      </c>
      <c r="BG98" s="18">
        <v>1</v>
      </c>
      <c r="BH98" s="10">
        <v>1</v>
      </c>
      <c r="BI98" s="11">
        <v>1</v>
      </c>
      <c r="BJ98" s="11">
        <v>1</v>
      </c>
      <c r="BK98" s="11">
        <v>1</v>
      </c>
      <c r="BL98" s="15">
        <v>1</v>
      </c>
      <c r="BM98" s="10">
        <v>1</v>
      </c>
      <c r="BN98" s="11">
        <v>1</v>
      </c>
      <c r="BO98" s="11">
        <v>1</v>
      </c>
      <c r="BP98" s="11">
        <v>1</v>
      </c>
      <c r="BQ98" s="18">
        <v>1</v>
      </c>
      <c r="BR98" s="10">
        <v>1</v>
      </c>
      <c r="BS98" s="11">
        <v>1</v>
      </c>
      <c r="BT98" s="11">
        <v>1</v>
      </c>
      <c r="BU98" s="11">
        <v>1</v>
      </c>
      <c r="BV98" s="15">
        <v>1</v>
      </c>
    </row>
    <row r="99" spans="1:74" x14ac:dyDescent="0.25">
      <c r="A99" s="26" t="s">
        <v>137</v>
      </c>
      <c r="B99" s="24" t="s">
        <v>254</v>
      </c>
      <c r="C99" s="1" t="s">
        <v>125</v>
      </c>
      <c r="D99" s="2" t="s">
        <v>0</v>
      </c>
      <c r="E99" s="3" t="s">
        <v>2</v>
      </c>
      <c r="F99" s="3"/>
      <c r="G99" s="3"/>
      <c r="H99" s="3"/>
      <c r="I99" s="15">
        <f t="shared" si="38"/>
        <v>0</v>
      </c>
      <c r="J99" s="10">
        <f t="shared" si="39"/>
        <v>0</v>
      </c>
      <c r="K99" s="11">
        <f t="shared" si="40"/>
        <v>0</v>
      </c>
      <c r="L99" s="11">
        <f t="shared" si="41"/>
        <v>0</v>
      </c>
      <c r="M99" s="11">
        <f t="shared" si="42"/>
        <v>0</v>
      </c>
      <c r="N99" s="15">
        <f t="shared" si="43"/>
        <v>0</v>
      </c>
      <c r="O99" s="10">
        <f t="shared" si="44"/>
        <v>0</v>
      </c>
      <c r="P99" s="11">
        <f t="shared" si="45"/>
        <v>0</v>
      </c>
      <c r="Q99" s="11">
        <f t="shared" si="46"/>
        <v>0</v>
      </c>
      <c r="R99" s="11">
        <f t="shared" si="47"/>
        <v>0</v>
      </c>
      <c r="S99" s="15">
        <f t="shared" si="48"/>
        <v>0</v>
      </c>
      <c r="T99" s="10">
        <f t="shared" si="49"/>
        <v>0</v>
      </c>
      <c r="U99" s="11">
        <f t="shared" si="50"/>
        <v>0</v>
      </c>
      <c r="V99" s="11">
        <f t="shared" si="51"/>
        <v>0</v>
      </c>
      <c r="W99" s="11">
        <f t="shared" si="52"/>
        <v>0</v>
      </c>
      <c r="X99" s="15">
        <f t="shared" si="53"/>
        <v>0</v>
      </c>
      <c r="Y99" s="11">
        <f t="shared" si="54"/>
        <v>0.05</v>
      </c>
      <c r="Z99" s="11">
        <f t="shared" si="55"/>
        <v>0.1</v>
      </c>
      <c r="AA99" s="11">
        <f t="shared" si="56"/>
        <v>0.15000000000000002</v>
      </c>
      <c r="AB99" s="11">
        <f t="shared" si="57"/>
        <v>0.2</v>
      </c>
      <c r="AC99" s="18">
        <f t="shared" si="58"/>
        <v>0.25</v>
      </c>
      <c r="AD99" s="10">
        <f t="shared" si="59"/>
        <v>0.3</v>
      </c>
      <c r="AE99" s="11">
        <f t="shared" si="60"/>
        <v>0.35</v>
      </c>
      <c r="AF99" s="11">
        <f t="shared" si="61"/>
        <v>0.39999999999999997</v>
      </c>
      <c r="AG99" s="11">
        <f t="shared" si="62"/>
        <v>0.44999999999999996</v>
      </c>
      <c r="AH99" s="18">
        <f t="shared" si="63"/>
        <v>0.49999999999999994</v>
      </c>
      <c r="AI99" s="10">
        <f t="shared" si="64"/>
        <v>0.54999999999999993</v>
      </c>
      <c r="AJ99" s="11">
        <f t="shared" si="65"/>
        <v>0.6</v>
      </c>
      <c r="AK99" s="11">
        <f t="shared" si="66"/>
        <v>0.65</v>
      </c>
      <c r="AL99" s="11">
        <f t="shared" si="67"/>
        <v>0.70000000000000007</v>
      </c>
      <c r="AM99" s="18">
        <f t="shared" si="68"/>
        <v>0.75000000000000011</v>
      </c>
      <c r="AN99" s="10">
        <f t="shared" si="69"/>
        <v>0.80000000000000016</v>
      </c>
      <c r="AO99" s="11">
        <f t="shared" si="70"/>
        <v>0.8500000000000002</v>
      </c>
      <c r="AP99" s="11">
        <f t="shared" si="71"/>
        <v>0.90000000000000024</v>
      </c>
      <c r="AQ99" s="11">
        <f t="shared" si="72"/>
        <v>0.95000000000000029</v>
      </c>
      <c r="AR99" s="15">
        <v>1</v>
      </c>
      <c r="AS99" s="10">
        <v>1</v>
      </c>
      <c r="AT99" s="11">
        <v>1</v>
      </c>
      <c r="AU99" s="11">
        <v>1</v>
      </c>
      <c r="AV99" s="11">
        <v>1</v>
      </c>
      <c r="AW99" s="18">
        <v>1</v>
      </c>
      <c r="AX99" s="10">
        <v>1</v>
      </c>
      <c r="AY99" s="11">
        <v>1</v>
      </c>
      <c r="AZ99" s="11">
        <v>1</v>
      </c>
      <c r="BA99" s="11">
        <v>1</v>
      </c>
      <c r="BB99" s="15">
        <v>1</v>
      </c>
      <c r="BC99" s="10">
        <v>1</v>
      </c>
      <c r="BD99" s="11">
        <v>1</v>
      </c>
      <c r="BE99" s="11">
        <v>1</v>
      </c>
      <c r="BF99" s="11">
        <v>1</v>
      </c>
      <c r="BG99" s="18">
        <v>1</v>
      </c>
      <c r="BH99" s="10">
        <v>1</v>
      </c>
      <c r="BI99" s="11">
        <v>1</v>
      </c>
      <c r="BJ99" s="11">
        <v>1</v>
      </c>
      <c r="BK99" s="11">
        <v>1</v>
      </c>
      <c r="BL99" s="15">
        <v>1</v>
      </c>
      <c r="BM99" s="10">
        <v>1</v>
      </c>
      <c r="BN99" s="11">
        <v>1</v>
      </c>
      <c r="BO99" s="11">
        <v>1</v>
      </c>
      <c r="BP99" s="11">
        <v>1</v>
      </c>
      <c r="BQ99" s="18">
        <v>1</v>
      </c>
      <c r="BR99" s="10">
        <v>1</v>
      </c>
      <c r="BS99" s="11">
        <v>1</v>
      </c>
      <c r="BT99" s="11">
        <v>1</v>
      </c>
      <c r="BU99" s="11">
        <v>1</v>
      </c>
      <c r="BV99" s="15">
        <v>1</v>
      </c>
    </row>
    <row r="100" spans="1:74" x14ac:dyDescent="0.25">
      <c r="A100" s="26" t="s">
        <v>137</v>
      </c>
      <c r="B100" s="24" t="s">
        <v>254</v>
      </c>
      <c r="C100" s="1" t="s">
        <v>125</v>
      </c>
      <c r="D100" s="2" t="s">
        <v>0</v>
      </c>
      <c r="E100" s="3" t="s">
        <v>3</v>
      </c>
      <c r="F100" s="3"/>
      <c r="G100" s="3"/>
      <c r="H100" s="3"/>
      <c r="I100" s="15">
        <f t="shared" si="38"/>
        <v>0</v>
      </c>
      <c r="J100" s="10">
        <f t="shared" si="39"/>
        <v>0</v>
      </c>
      <c r="K100" s="11">
        <f t="shared" si="40"/>
        <v>0</v>
      </c>
      <c r="L100" s="11">
        <f t="shared" si="41"/>
        <v>0</v>
      </c>
      <c r="M100" s="11">
        <f t="shared" si="42"/>
        <v>0</v>
      </c>
      <c r="N100" s="15">
        <f t="shared" si="43"/>
        <v>0</v>
      </c>
      <c r="O100" s="10">
        <f t="shared" si="44"/>
        <v>0</v>
      </c>
      <c r="P100" s="11">
        <f t="shared" si="45"/>
        <v>0</v>
      </c>
      <c r="Q100" s="11">
        <f t="shared" si="46"/>
        <v>0</v>
      </c>
      <c r="R100" s="11">
        <f t="shared" si="47"/>
        <v>0</v>
      </c>
      <c r="S100" s="15">
        <f t="shared" si="48"/>
        <v>0</v>
      </c>
      <c r="T100" s="10">
        <f t="shared" si="49"/>
        <v>0</v>
      </c>
      <c r="U100" s="11">
        <f t="shared" si="50"/>
        <v>0</v>
      </c>
      <c r="V100" s="11">
        <f t="shared" si="51"/>
        <v>0</v>
      </c>
      <c r="W100" s="11">
        <f t="shared" si="52"/>
        <v>0</v>
      </c>
      <c r="X100" s="15">
        <f t="shared" si="53"/>
        <v>0</v>
      </c>
      <c r="Y100" s="11">
        <f t="shared" si="54"/>
        <v>0.05</v>
      </c>
      <c r="Z100" s="11">
        <f t="shared" si="55"/>
        <v>0.1</v>
      </c>
      <c r="AA100" s="11">
        <f t="shared" si="56"/>
        <v>0.15000000000000002</v>
      </c>
      <c r="AB100" s="11">
        <f t="shared" si="57"/>
        <v>0.2</v>
      </c>
      <c r="AC100" s="18">
        <f t="shared" si="58"/>
        <v>0.25</v>
      </c>
      <c r="AD100" s="10">
        <f t="shared" si="59"/>
        <v>0.3</v>
      </c>
      <c r="AE100" s="11">
        <f t="shared" si="60"/>
        <v>0.35</v>
      </c>
      <c r="AF100" s="11">
        <f t="shared" si="61"/>
        <v>0.39999999999999997</v>
      </c>
      <c r="AG100" s="11">
        <f t="shared" si="62"/>
        <v>0.44999999999999996</v>
      </c>
      <c r="AH100" s="18">
        <f t="shared" si="63"/>
        <v>0.49999999999999994</v>
      </c>
      <c r="AI100" s="10">
        <f t="shared" si="64"/>
        <v>0.54999999999999993</v>
      </c>
      <c r="AJ100" s="11">
        <f t="shared" si="65"/>
        <v>0.6</v>
      </c>
      <c r="AK100" s="11">
        <f t="shared" si="66"/>
        <v>0.65</v>
      </c>
      <c r="AL100" s="11">
        <f t="shared" si="67"/>
        <v>0.70000000000000007</v>
      </c>
      <c r="AM100" s="18">
        <f t="shared" si="68"/>
        <v>0.75000000000000011</v>
      </c>
      <c r="AN100" s="10">
        <f t="shared" si="69"/>
        <v>0.80000000000000016</v>
      </c>
      <c r="AO100" s="11">
        <f t="shared" si="70"/>
        <v>0.8500000000000002</v>
      </c>
      <c r="AP100" s="11">
        <f t="shared" si="71"/>
        <v>0.90000000000000024</v>
      </c>
      <c r="AQ100" s="11">
        <f t="shared" si="72"/>
        <v>0.95000000000000029</v>
      </c>
      <c r="AR100" s="15">
        <v>1</v>
      </c>
      <c r="AS100" s="10">
        <v>1</v>
      </c>
      <c r="AT100" s="11">
        <v>1</v>
      </c>
      <c r="AU100" s="11">
        <v>1</v>
      </c>
      <c r="AV100" s="11">
        <v>1</v>
      </c>
      <c r="AW100" s="18">
        <v>1</v>
      </c>
      <c r="AX100" s="10">
        <v>1</v>
      </c>
      <c r="AY100" s="11">
        <v>1</v>
      </c>
      <c r="AZ100" s="11">
        <v>1</v>
      </c>
      <c r="BA100" s="11">
        <v>1</v>
      </c>
      <c r="BB100" s="15">
        <v>1</v>
      </c>
      <c r="BC100" s="10">
        <v>1</v>
      </c>
      <c r="BD100" s="11">
        <v>1</v>
      </c>
      <c r="BE100" s="11">
        <v>1</v>
      </c>
      <c r="BF100" s="11">
        <v>1</v>
      </c>
      <c r="BG100" s="18">
        <v>1</v>
      </c>
      <c r="BH100" s="10">
        <v>1</v>
      </c>
      <c r="BI100" s="11">
        <v>1</v>
      </c>
      <c r="BJ100" s="11">
        <v>1</v>
      </c>
      <c r="BK100" s="11">
        <v>1</v>
      </c>
      <c r="BL100" s="15">
        <v>1</v>
      </c>
      <c r="BM100" s="10">
        <v>1</v>
      </c>
      <c r="BN100" s="11">
        <v>1</v>
      </c>
      <c r="BO100" s="11">
        <v>1</v>
      </c>
      <c r="BP100" s="11">
        <v>1</v>
      </c>
      <c r="BQ100" s="18">
        <v>1</v>
      </c>
      <c r="BR100" s="10">
        <v>1</v>
      </c>
      <c r="BS100" s="11">
        <v>1</v>
      </c>
      <c r="BT100" s="11">
        <v>1</v>
      </c>
      <c r="BU100" s="11">
        <v>1</v>
      </c>
      <c r="BV100" s="15">
        <v>1</v>
      </c>
    </row>
    <row r="101" spans="1:74" x14ac:dyDescent="0.25">
      <c r="A101" s="26" t="s">
        <v>137</v>
      </c>
      <c r="B101" s="24" t="s">
        <v>254</v>
      </c>
      <c r="C101" s="1" t="s">
        <v>125</v>
      </c>
      <c r="D101" s="2" t="s">
        <v>0</v>
      </c>
      <c r="E101" s="3" t="s">
        <v>4</v>
      </c>
      <c r="F101" s="3"/>
      <c r="G101" s="3"/>
      <c r="H101" s="3"/>
      <c r="I101" s="15">
        <f t="shared" si="38"/>
        <v>0</v>
      </c>
      <c r="J101" s="10">
        <f t="shared" si="39"/>
        <v>0</v>
      </c>
      <c r="K101" s="11">
        <f t="shared" si="40"/>
        <v>0</v>
      </c>
      <c r="L101" s="11">
        <f t="shared" si="41"/>
        <v>0</v>
      </c>
      <c r="M101" s="11">
        <f t="shared" si="42"/>
        <v>0</v>
      </c>
      <c r="N101" s="15">
        <f t="shared" si="43"/>
        <v>0</v>
      </c>
      <c r="O101" s="10">
        <f t="shared" si="44"/>
        <v>0</v>
      </c>
      <c r="P101" s="11">
        <f t="shared" si="45"/>
        <v>0</v>
      </c>
      <c r="Q101" s="11">
        <f t="shared" si="46"/>
        <v>0</v>
      </c>
      <c r="R101" s="11">
        <f t="shared" si="47"/>
        <v>0</v>
      </c>
      <c r="S101" s="15">
        <f t="shared" si="48"/>
        <v>0</v>
      </c>
      <c r="T101" s="10">
        <f t="shared" si="49"/>
        <v>0</v>
      </c>
      <c r="U101" s="11">
        <f t="shared" si="50"/>
        <v>0</v>
      </c>
      <c r="V101" s="11">
        <f t="shared" si="51"/>
        <v>0</v>
      </c>
      <c r="W101" s="11">
        <f t="shared" si="52"/>
        <v>0</v>
      </c>
      <c r="X101" s="15">
        <f t="shared" si="53"/>
        <v>0</v>
      </c>
      <c r="Y101" s="11">
        <f t="shared" si="54"/>
        <v>0.05</v>
      </c>
      <c r="Z101" s="11">
        <f t="shared" si="55"/>
        <v>0.1</v>
      </c>
      <c r="AA101" s="11">
        <f t="shared" si="56"/>
        <v>0.15000000000000002</v>
      </c>
      <c r="AB101" s="11">
        <f t="shared" si="57"/>
        <v>0.2</v>
      </c>
      <c r="AC101" s="18">
        <f t="shared" si="58"/>
        <v>0.25</v>
      </c>
      <c r="AD101" s="10">
        <f t="shared" si="59"/>
        <v>0.3</v>
      </c>
      <c r="AE101" s="11">
        <f t="shared" si="60"/>
        <v>0.35</v>
      </c>
      <c r="AF101" s="11">
        <f t="shared" si="61"/>
        <v>0.39999999999999997</v>
      </c>
      <c r="AG101" s="11">
        <f t="shared" si="62"/>
        <v>0.44999999999999996</v>
      </c>
      <c r="AH101" s="18">
        <f t="shared" si="63"/>
        <v>0.49999999999999994</v>
      </c>
      <c r="AI101" s="10">
        <f t="shared" si="64"/>
        <v>0.54999999999999993</v>
      </c>
      <c r="AJ101" s="11">
        <f t="shared" si="65"/>
        <v>0.6</v>
      </c>
      <c r="AK101" s="11">
        <f t="shared" si="66"/>
        <v>0.65</v>
      </c>
      <c r="AL101" s="11">
        <f t="shared" si="67"/>
        <v>0.70000000000000007</v>
      </c>
      <c r="AM101" s="18">
        <f t="shared" si="68"/>
        <v>0.75000000000000011</v>
      </c>
      <c r="AN101" s="10">
        <f t="shared" si="69"/>
        <v>0.80000000000000016</v>
      </c>
      <c r="AO101" s="11">
        <f t="shared" si="70"/>
        <v>0.8500000000000002</v>
      </c>
      <c r="AP101" s="11">
        <f t="shared" si="71"/>
        <v>0.90000000000000024</v>
      </c>
      <c r="AQ101" s="11">
        <f t="shared" si="72"/>
        <v>0.95000000000000029</v>
      </c>
      <c r="AR101" s="15">
        <v>1</v>
      </c>
      <c r="AS101" s="10">
        <v>1</v>
      </c>
      <c r="AT101" s="11">
        <v>1</v>
      </c>
      <c r="AU101" s="11">
        <v>1</v>
      </c>
      <c r="AV101" s="11">
        <v>1</v>
      </c>
      <c r="AW101" s="18">
        <v>1</v>
      </c>
      <c r="AX101" s="10">
        <v>1</v>
      </c>
      <c r="AY101" s="11">
        <v>1</v>
      </c>
      <c r="AZ101" s="11">
        <v>1</v>
      </c>
      <c r="BA101" s="11">
        <v>1</v>
      </c>
      <c r="BB101" s="15">
        <v>1</v>
      </c>
      <c r="BC101" s="10">
        <v>1</v>
      </c>
      <c r="BD101" s="11">
        <v>1</v>
      </c>
      <c r="BE101" s="11">
        <v>1</v>
      </c>
      <c r="BF101" s="11">
        <v>1</v>
      </c>
      <c r="BG101" s="18">
        <v>1</v>
      </c>
      <c r="BH101" s="10">
        <v>1</v>
      </c>
      <c r="BI101" s="11">
        <v>1</v>
      </c>
      <c r="BJ101" s="11">
        <v>1</v>
      </c>
      <c r="BK101" s="11">
        <v>1</v>
      </c>
      <c r="BL101" s="15">
        <v>1</v>
      </c>
      <c r="BM101" s="10">
        <v>1</v>
      </c>
      <c r="BN101" s="11">
        <v>1</v>
      </c>
      <c r="BO101" s="11">
        <v>1</v>
      </c>
      <c r="BP101" s="11">
        <v>1</v>
      </c>
      <c r="BQ101" s="18">
        <v>1</v>
      </c>
      <c r="BR101" s="10">
        <v>1</v>
      </c>
      <c r="BS101" s="11">
        <v>1</v>
      </c>
      <c r="BT101" s="11">
        <v>1</v>
      </c>
      <c r="BU101" s="11">
        <v>1</v>
      </c>
      <c r="BV101" s="15">
        <v>1</v>
      </c>
    </row>
    <row r="102" spans="1:74" x14ac:dyDescent="0.25">
      <c r="A102" s="26" t="s">
        <v>137</v>
      </c>
      <c r="B102" s="24" t="s">
        <v>254</v>
      </c>
      <c r="C102" s="1" t="s">
        <v>125</v>
      </c>
      <c r="D102" s="2" t="s">
        <v>5</v>
      </c>
      <c r="E102" s="3" t="s">
        <v>1</v>
      </c>
      <c r="F102" s="3"/>
      <c r="G102" s="3"/>
      <c r="H102" s="3"/>
      <c r="I102" s="15">
        <f t="shared" si="38"/>
        <v>0</v>
      </c>
      <c r="J102" s="10">
        <f t="shared" si="39"/>
        <v>0</v>
      </c>
      <c r="K102" s="11">
        <f t="shared" si="40"/>
        <v>0</v>
      </c>
      <c r="L102" s="11">
        <f t="shared" si="41"/>
        <v>0</v>
      </c>
      <c r="M102" s="11">
        <f t="shared" si="42"/>
        <v>0</v>
      </c>
      <c r="N102" s="15">
        <f t="shared" si="43"/>
        <v>0</v>
      </c>
      <c r="O102" s="10">
        <f t="shared" si="44"/>
        <v>0</v>
      </c>
      <c r="P102" s="11">
        <f t="shared" si="45"/>
        <v>0</v>
      </c>
      <c r="Q102" s="11">
        <f t="shared" si="46"/>
        <v>0</v>
      </c>
      <c r="R102" s="11">
        <f t="shared" si="47"/>
        <v>0</v>
      </c>
      <c r="S102" s="15">
        <f t="shared" si="48"/>
        <v>0</v>
      </c>
      <c r="T102" s="10">
        <f t="shared" si="49"/>
        <v>0</v>
      </c>
      <c r="U102" s="11">
        <f t="shared" si="50"/>
        <v>0</v>
      </c>
      <c r="V102" s="11">
        <f t="shared" si="51"/>
        <v>0</v>
      </c>
      <c r="W102" s="11">
        <f t="shared" si="52"/>
        <v>0</v>
      </c>
      <c r="X102" s="15">
        <f t="shared" si="53"/>
        <v>0</v>
      </c>
      <c r="Y102" s="11">
        <f t="shared" si="54"/>
        <v>0.05</v>
      </c>
      <c r="Z102" s="11">
        <f t="shared" si="55"/>
        <v>0.1</v>
      </c>
      <c r="AA102" s="11">
        <f t="shared" si="56"/>
        <v>0.15000000000000002</v>
      </c>
      <c r="AB102" s="11">
        <f t="shared" si="57"/>
        <v>0.2</v>
      </c>
      <c r="AC102" s="18">
        <f t="shared" si="58"/>
        <v>0.25</v>
      </c>
      <c r="AD102" s="10">
        <f t="shared" si="59"/>
        <v>0.3</v>
      </c>
      <c r="AE102" s="11">
        <f t="shared" si="60"/>
        <v>0.35</v>
      </c>
      <c r="AF102" s="11">
        <f t="shared" si="61"/>
        <v>0.39999999999999997</v>
      </c>
      <c r="AG102" s="11">
        <f t="shared" si="62"/>
        <v>0.44999999999999996</v>
      </c>
      <c r="AH102" s="18">
        <f t="shared" si="63"/>
        <v>0.49999999999999994</v>
      </c>
      <c r="AI102" s="10">
        <f t="shared" si="64"/>
        <v>0.54999999999999993</v>
      </c>
      <c r="AJ102" s="11">
        <f t="shared" si="65"/>
        <v>0.6</v>
      </c>
      <c r="AK102" s="11">
        <f t="shared" si="66"/>
        <v>0.65</v>
      </c>
      <c r="AL102" s="11">
        <f t="shared" si="67"/>
        <v>0.70000000000000007</v>
      </c>
      <c r="AM102" s="18">
        <f t="shared" si="68"/>
        <v>0.75000000000000011</v>
      </c>
      <c r="AN102" s="10">
        <f t="shared" si="69"/>
        <v>0.80000000000000016</v>
      </c>
      <c r="AO102" s="11">
        <f t="shared" si="70"/>
        <v>0.8500000000000002</v>
      </c>
      <c r="AP102" s="11">
        <f t="shared" si="71"/>
        <v>0.90000000000000024</v>
      </c>
      <c r="AQ102" s="11">
        <f t="shared" si="72"/>
        <v>0.95000000000000029</v>
      </c>
      <c r="AR102" s="15">
        <v>1</v>
      </c>
      <c r="AS102" s="10">
        <v>1</v>
      </c>
      <c r="AT102" s="11">
        <v>1</v>
      </c>
      <c r="AU102" s="11">
        <v>1</v>
      </c>
      <c r="AV102" s="11">
        <v>1</v>
      </c>
      <c r="AW102" s="18">
        <v>1</v>
      </c>
      <c r="AX102" s="10">
        <v>1</v>
      </c>
      <c r="AY102" s="11">
        <v>1</v>
      </c>
      <c r="AZ102" s="11">
        <v>1</v>
      </c>
      <c r="BA102" s="11">
        <v>1</v>
      </c>
      <c r="BB102" s="15">
        <v>1</v>
      </c>
      <c r="BC102" s="10">
        <v>1</v>
      </c>
      <c r="BD102" s="11">
        <v>1</v>
      </c>
      <c r="BE102" s="11">
        <v>1</v>
      </c>
      <c r="BF102" s="11">
        <v>1</v>
      </c>
      <c r="BG102" s="18">
        <v>1</v>
      </c>
      <c r="BH102" s="10">
        <v>1</v>
      </c>
      <c r="BI102" s="11">
        <v>1</v>
      </c>
      <c r="BJ102" s="11">
        <v>1</v>
      </c>
      <c r="BK102" s="11">
        <v>1</v>
      </c>
      <c r="BL102" s="15">
        <v>1</v>
      </c>
      <c r="BM102" s="10">
        <v>1</v>
      </c>
      <c r="BN102" s="11">
        <v>1</v>
      </c>
      <c r="BO102" s="11">
        <v>1</v>
      </c>
      <c r="BP102" s="11">
        <v>1</v>
      </c>
      <c r="BQ102" s="18">
        <v>1</v>
      </c>
      <c r="BR102" s="10">
        <v>1</v>
      </c>
      <c r="BS102" s="11">
        <v>1</v>
      </c>
      <c r="BT102" s="11">
        <v>1</v>
      </c>
      <c r="BU102" s="11">
        <v>1</v>
      </c>
      <c r="BV102" s="15">
        <v>1</v>
      </c>
    </row>
    <row r="103" spans="1:74" x14ac:dyDescent="0.25">
      <c r="A103" s="26" t="s">
        <v>137</v>
      </c>
      <c r="B103" s="24" t="s">
        <v>254</v>
      </c>
      <c r="C103" s="1" t="s">
        <v>125</v>
      </c>
      <c r="D103" s="2" t="s">
        <v>5</v>
      </c>
      <c r="E103" s="3" t="s">
        <v>2</v>
      </c>
      <c r="F103" s="3"/>
      <c r="G103" s="3"/>
      <c r="H103" s="3"/>
      <c r="I103" s="15">
        <f t="shared" si="38"/>
        <v>0</v>
      </c>
      <c r="J103" s="10">
        <f t="shared" si="39"/>
        <v>0</v>
      </c>
      <c r="K103" s="11">
        <f t="shared" si="40"/>
        <v>0</v>
      </c>
      <c r="L103" s="11">
        <f t="shared" si="41"/>
        <v>0</v>
      </c>
      <c r="M103" s="11">
        <f t="shared" si="42"/>
        <v>0</v>
      </c>
      <c r="N103" s="15">
        <f t="shared" si="43"/>
        <v>0</v>
      </c>
      <c r="O103" s="10">
        <f t="shared" si="44"/>
        <v>0</v>
      </c>
      <c r="P103" s="11">
        <f t="shared" si="45"/>
        <v>0</v>
      </c>
      <c r="Q103" s="11">
        <f t="shared" si="46"/>
        <v>0</v>
      </c>
      <c r="R103" s="11">
        <f t="shared" si="47"/>
        <v>0</v>
      </c>
      <c r="S103" s="15">
        <f t="shared" si="48"/>
        <v>0</v>
      </c>
      <c r="T103" s="10">
        <f t="shared" si="49"/>
        <v>0</v>
      </c>
      <c r="U103" s="11">
        <f t="shared" si="50"/>
        <v>0</v>
      </c>
      <c r="V103" s="11">
        <f t="shared" si="51"/>
        <v>0</v>
      </c>
      <c r="W103" s="11">
        <f t="shared" si="52"/>
        <v>0</v>
      </c>
      <c r="X103" s="15">
        <f t="shared" si="53"/>
        <v>0</v>
      </c>
      <c r="Y103" s="11">
        <f t="shared" si="54"/>
        <v>0.05</v>
      </c>
      <c r="Z103" s="11">
        <f t="shared" si="55"/>
        <v>0.1</v>
      </c>
      <c r="AA103" s="11">
        <f t="shared" si="56"/>
        <v>0.15000000000000002</v>
      </c>
      <c r="AB103" s="11">
        <f t="shared" si="57"/>
        <v>0.2</v>
      </c>
      <c r="AC103" s="18">
        <f t="shared" si="58"/>
        <v>0.25</v>
      </c>
      <c r="AD103" s="10">
        <f t="shared" si="59"/>
        <v>0.3</v>
      </c>
      <c r="AE103" s="11">
        <f t="shared" si="60"/>
        <v>0.35</v>
      </c>
      <c r="AF103" s="11">
        <f t="shared" si="61"/>
        <v>0.39999999999999997</v>
      </c>
      <c r="AG103" s="11">
        <f t="shared" si="62"/>
        <v>0.44999999999999996</v>
      </c>
      <c r="AH103" s="18">
        <f t="shared" si="63"/>
        <v>0.49999999999999994</v>
      </c>
      <c r="AI103" s="10">
        <f t="shared" si="64"/>
        <v>0.54999999999999993</v>
      </c>
      <c r="AJ103" s="11">
        <f t="shared" si="65"/>
        <v>0.6</v>
      </c>
      <c r="AK103" s="11">
        <f t="shared" si="66"/>
        <v>0.65</v>
      </c>
      <c r="AL103" s="11">
        <f t="shared" si="67"/>
        <v>0.70000000000000007</v>
      </c>
      <c r="AM103" s="18">
        <f t="shared" si="68"/>
        <v>0.75000000000000011</v>
      </c>
      <c r="AN103" s="10">
        <f t="shared" si="69"/>
        <v>0.80000000000000016</v>
      </c>
      <c r="AO103" s="11">
        <f t="shared" si="70"/>
        <v>0.8500000000000002</v>
      </c>
      <c r="AP103" s="11">
        <f t="shared" si="71"/>
        <v>0.90000000000000024</v>
      </c>
      <c r="AQ103" s="11">
        <f t="shared" si="72"/>
        <v>0.95000000000000029</v>
      </c>
      <c r="AR103" s="15">
        <v>1</v>
      </c>
      <c r="AS103" s="10">
        <v>1</v>
      </c>
      <c r="AT103" s="11">
        <v>1</v>
      </c>
      <c r="AU103" s="11">
        <v>1</v>
      </c>
      <c r="AV103" s="11">
        <v>1</v>
      </c>
      <c r="AW103" s="18">
        <v>1</v>
      </c>
      <c r="AX103" s="10">
        <v>1</v>
      </c>
      <c r="AY103" s="11">
        <v>1</v>
      </c>
      <c r="AZ103" s="11">
        <v>1</v>
      </c>
      <c r="BA103" s="11">
        <v>1</v>
      </c>
      <c r="BB103" s="15">
        <v>1</v>
      </c>
      <c r="BC103" s="10">
        <v>1</v>
      </c>
      <c r="BD103" s="11">
        <v>1</v>
      </c>
      <c r="BE103" s="11">
        <v>1</v>
      </c>
      <c r="BF103" s="11">
        <v>1</v>
      </c>
      <c r="BG103" s="18">
        <v>1</v>
      </c>
      <c r="BH103" s="10">
        <v>1</v>
      </c>
      <c r="BI103" s="11">
        <v>1</v>
      </c>
      <c r="BJ103" s="11">
        <v>1</v>
      </c>
      <c r="BK103" s="11">
        <v>1</v>
      </c>
      <c r="BL103" s="15">
        <v>1</v>
      </c>
      <c r="BM103" s="10">
        <v>1</v>
      </c>
      <c r="BN103" s="11">
        <v>1</v>
      </c>
      <c r="BO103" s="11">
        <v>1</v>
      </c>
      <c r="BP103" s="11">
        <v>1</v>
      </c>
      <c r="BQ103" s="18">
        <v>1</v>
      </c>
      <c r="BR103" s="10">
        <v>1</v>
      </c>
      <c r="BS103" s="11">
        <v>1</v>
      </c>
      <c r="BT103" s="11">
        <v>1</v>
      </c>
      <c r="BU103" s="11">
        <v>1</v>
      </c>
      <c r="BV103" s="15">
        <v>1</v>
      </c>
    </row>
    <row r="104" spans="1:74" x14ac:dyDescent="0.25">
      <c r="A104" s="26" t="s">
        <v>137</v>
      </c>
      <c r="B104" s="24" t="s">
        <v>254</v>
      </c>
      <c r="C104" s="1" t="s">
        <v>125</v>
      </c>
      <c r="D104" s="2" t="s">
        <v>5</v>
      </c>
      <c r="E104" s="3" t="s">
        <v>3</v>
      </c>
      <c r="F104" s="3"/>
      <c r="G104" s="3"/>
      <c r="H104" s="3"/>
      <c r="I104" s="15">
        <f t="shared" si="38"/>
        <v>0</v>
      </c>
      <c r="J104" s="10">
        <f t="shared" si="39"/>
        <v>0</v>
      </c>
      <c r="K104" s="11">
        <f t="shared" si="40"/>
        <v>0</v>
      </c>
      <c r="L104" s="11">
        <f t="shared" si="41"/>
        <v>0</v>
      </c>
      <c r="M104" s="11">
        <f t="shared" si="42"/>
        <v>0</v>
      </c>
      <c r="N104" s="15">
        <f t="shared" si="43"/>
        <v>0</v>
      </c>
      <c r="O104" s="10">
        <f t="shared" si="44"/>
        <v>0</v>
      </c>
      <c r="P104" s="11">
        <f t="shared" si="45"/>
        <v>0</v>
      </c>
      <c r="Q104" s="11">
        <f t="shared" si="46"/>
        <v>0</v>
      </c>
      <c r="R104" s="11">
        <f t="shared" si="47"/>
        <v>0</v>
      </c>
      <c r="S104" s="15">
        <f t="shared" si="48"/>
        <v>0</v>
      </c>
      <c r="T104" s="10">
        <f t="shared" si="49"/>
        <v>0</v>
      </c>
      <c r="U104" s="11">
        <f t="shared" si="50"/>
        <v>0</v>
      </c>
      <c r="V104" s="11">
        <f t="shared" si="51"/>
        <v>0</v>
      </c>
      <c r="W104" s="11">
        <f t="shared" si="52"/>
        <v>0</v>
      </c>
      <c r="X104" s="15">
        <f t="shared" si="53"/>
        <v>0</v>
      </c>
      <c r="Y104" s="11">
        <f t="shared" si="54"/>
        <v>0.05</v>
      </c>
      <c r="Z104" s="11">
        <f t="shared" si="55"/>
        <v>0.1</v>
      </c>
      <c r="AA104" s="11">
        <f t="shared" si="56"/>
        <v>0.15000000000000002</v>
      </c>
      <c r="AB104" s="11">
        <f t="shared" si="57"/>
        <v>0.2</v>
      </c>
      <c r="AC104" s="18">
        <f t="shared" si="58"/>
        <v>0.25</v>
      </c>
      <c r="AD104" s="10">
        <f t="shared" si="59"/>
        <v>0.3</v>
      </c>
      <c r="AE104" s="11">
        <f t="shared" si="60"/>
        <v>0.35</v>
      </c>
      <c r="AF104" s="11">
        <f t="shared" si="61"/>
        <v>0.39999999999999997</v>
      </c>
      <c r="AG104" s="11">
        <f t="shared" si="62"/>
        <v>0.44999999999999996</v>
      </c>
      <c r="AH104" s="18">
        <f t="shared" si="63"/>
        <v>0.49999999999999994</v>
      </c>
      <c r="AI104" s="10">
        <f t="shared" si="64"/>
        <v>0.54999999999999993</v>
      </c>
      <c r="AJ104" s="11">
        <f t="shared" si="65"/>
        <v>0.6</v>
      </c>
      <c r="AK104" s="11">
        <f t="shared" si="66"/>
        <v>0.65</v>
      </c>
      <c r="AL104" s="11">
        <f t="shared" si="67"/>
        <v>0.70000000000000007</v>
      </c>
      <c r="AM104" s="18">
        <f t="shared" si="68"/>
        <v>0.75000000000000011</v>
      </c>
      <c r="AN104" s="10">
        <f t="shared" si="69"/>
        <v>0.80000000000000016</v>
      </c>
      <c r="AO104" s="11">
        <f t="shared" si="70"/>
        <v>0.8500000000000002</v>
      </c>
      <c r="AP104" s="11">
        <f t="shared" si="71"/>
        <v>0.90000000000000024</v>
      </c>
      <c r="AQ104" s="11">
        <f t="shared" si="72"/>
        <v>0.95000000000000029</v>
      </c>
      <c r="AR104" s="15">
        <v>1</v>
      </c>
      <c r="AS104" s="10">
        <v>1</v>
      </c>
      <c r="AT104" s="11">
        <v>1</v>
      </c>
      <c r="AU104" s="11">
        <v>1</v>
      </c>
      <c r="AV104" s="11">
        <v>1</v>
      </c>
      <c r="AW104" s="18">
        <v>1</v>
      </c>
      <c r="AX104" s="10">
        <v>1</v>
      </c>
      <c r="AY104" s="11">
        <v>1</v>
      </c>
      <c r="AZ104" s="11">
        <v>1</v>
      </c>
      <c r="BA104" s="11">
        <v>1</v>
      </c>
      <c r="BB104" s="15">
        <v>1</v>
      </c>
      <c r="BC104" s="10">
        <v>1</v>
      </c>
      <c r="BD104" s="11">
        <v>1</v>
      </c>
      <c r="BE104" s="11">
        <v>1</v>
      </c>
      <c r="BF104" s="11">
        <v>1</v>
      </c>
      <c r="BG104" s="18">
        <v>1</v>
      </c>
      <c r="BH104" s="10">
        <v>1</v>
      </c>
      <c r="BI104" s="11">
        <v>1</v>
      </c>
      <c r="BJ104" s="11">
        <v>1</v>
      </c>
      <c r="BK104" s="11">
        <v>1</v>
      </c>
      <c r="BL104" s="15">
        <v>1</v>
      </c>
      <c r="BM104" s="10">
        <v>1</v>
      </c>
      <c r="BN104" s="11">
        <v>1</v>
      </c>
      <c r="BO104" s="11">
        <v>1</v>
      </c>
      <c r="BP104" s="11">
        <v>1</v>
      </c>
      <c r="BQ104" s="18">
        <v>1</v>
      </c>
      <c r="BR104" s="10">
        <v>1</v>
      </c>
      <c r="BS104" s="11">
        <v>1</v>
      </c>
      <c r="BT104" s="11">
        <v>1</v>
      </c>
      <c r="BU104" s="11">
        <v>1</v>
      </c>
      <c r="BV104" s="15">
        <v>1</v>
      </c>
    </row>
    <row r="105" spans="1:74" x14ac:dyDescent="0.25">
      <c r="A105" s="26" t="s">
        <v>137</v>
      </c>
      <c r="B105" s="24" t="s">
        <v>254</v>
      </c>
      <c r="C105" s="1" t="s">
        <v>125</v>
      </c>
      <c r="D105" s="2" t="s">
        <v>5</v>
      </c>
      <c r="E105" s="3" t="s">
        <v>4</v>
      </c>
      <c r="F105" s="3"/>
      <c r="G105" s="3"/>
      <c r="H105" s="3"/>
      <c r="I105" s="15">
        <f t="shared" si="38"/>
        <v>0</v>
      </c>
      <c r="J105" s="10">
        <f t="shared" si="39"/>
        <v>0</v>
      </c>
      <c r="K105" s="11">
        <f t="shared" si="40"/>
        <v>0</v>
      </c>
      <c r="L105" s="11">
        <f t="shared" si="41"/>
        <v>0</v>
      </c>
      <c r="M105" s="11">
        <f t="shared" si="42"/>
        <v>0</v>
      </c>
      <c r="N105" s="15">
        <f t="shared" si="43"/>
        <v>0</v>
      </c>
      <c r="O105" s="10">
        <f t="shared" si="44"/>
        <v>0</v>
      </c>
      <c r="P105" s="11">
        <f t="shared" si="45"/>
        <v>0</v>
      </c>
      <c r="Q105" s="11">
        <f t="shared" si="46"/>
        <v>0</v>
      </c>
      <c r="R105" s="11">
        <f t="shared" si="47"/>
        <v>0</v>
      </c>
      <c r="S105" s="15">
        <f t="shared" si="48"/>
        <v>0</v>
      </c>
      <c r="T105" s="10">
        <f t="shared" si="49"/>
        <v>0</v>
      </c>
      <c r="U105" s="11">
        <f t="shared" si="50"/>
        <v>0</v>
      </c>
      <c r="V105" s="11">
        <f t="shared" si="51"/>
        <v>0</v>
      </c>
      <c r="W105" s="11">
        <f t="shared" si="52"/>
        <v>0</v>
      </c>
      <c r="X105" s="15">
        <f t="shared" si="53"/>
        <v>0</v>
      </c>
      <c r="Y105" s="11">
        <f t="shared" si="54"/>
        <v>0.05</v>
      </c>
      <c r="Z105" s="11">
        <f t="shared" si="55"/>
        <v>0.1</v>
      </c>
      <c r="AA105" s="11">
        <f t="shared" si="56"/>
        <v>0.15000000000000002</v>
      </c>
      <c r="AB105" s="11">
        <f t="shared" si="57"/>
        <v>0.2</v>
      </c>
      <c r="AC105" s="18">
        <f t="shared" si="58"/>
        <v>0.25</v>
      </c>
      <c r="AD105" s="10">
        <f t="shared" si="59"/>
        <v>0.3</v>
      </c>
      <c r="AE105" s="11">
        <f t="shared" si="60"/>
        <v>0.35</v>
      </c>
      <c r="AF105" s="11">
        <f t="shared" si="61"/>
        <v>0.39999999999999997</v>
      </c>
      <c r="AG105" s="11">
        <f t="shared" si="62"/>
        <v>0.44999999999999996</v>
      </c>
      <c r="AH105" s="18">
        <f t="shared" si="63"/>
        <v>0.49999999999999994</v>
      </c>
      <c r="AI105" s="10">
        <f t="shared" si="64"/>
        <v>0.54999999999999993</v>
      </c>
      <c r="AJ105" s="11">
        <f t="shared" si="65"/>
        <v>0.6</v>
      </c>
      <c r="AK105" s="11">
        <f t="shared" si="66"/>
        <v>0.65</v>
      </c>
      <c r="AL105" s="11">
        <f t="shared" si="67"/>
        <v>0.70000000000000007</v>
      </c>
      <c r="AM105" s="18">
        <f t="shared" si="68"/>
        <v>0.75000000000000011</v>
      </c>
      <c r="AN105" s="10">
        <f t="shared" si="69"/>
        <v>0.80000000000000016</v>
      </c>
      <c r="AO105" s="11">
        <f t="shared" si="70"/>
        <v>0.8500000000000002</v>
      </c>
      <c r="AP105" s="11">
        <f t="shared" si="71"/>
        <v>0.90000000000000024</v>
      </c>
      <c r="AQ105" s="11">
        <f t="shared" si="72"/>
        <v>0.95000000000000029</v>
      </c>
      <c r="AR105" s="15">
        <v>1</v>
      </c>
      <c r="AS105" s="10">
        <v>1</v>
      </c>
      <c r="AT105" s="11">
        <v>1</v>
      </c>
      <c r="AU105" s="11">
        <v>1</v>
      </c>
      <c r="AV105" s="11">
        <v>1</v>
      </c>
      <c r="AW105" s="18">
        <v>1</v>
      </c>
      <c r="AX105" s="10">
        <v>1</v>
      </c>
      <c r="AY105" s="11">
        <v>1</v>
      </c>
      <c r="AZ105" s="11">
        <v>1</v>
      </c>
      <c r="BA105" s="11">
        <v>1</v>
      </c>
      <c r="BB105" s="15">
        <v>1</v>
      </c>
      <c r="BC105" s="10">
        <v>1</v>
      </c>
      <c r="BD105" s="11">
        <v>1</v>
      </c>
      <c r="BE105" s="11">
        <v>1</v>
      </c>
      <c r="BF105" s="11">
        <v>1</v>
      </c>
      <c r="BG105" s="18">
        <v>1</v>
      </c>
      <c r="BH105" s="10">
        <v>1</v>
      </c>
      <c r="BI105" s="11">
        <v>1</v>
      </c>
      <c r="BJ105" s="11">
        <v>1</v>
      </c>
      <c r="BK105" s="11">
        <v>1</v>
      </c>
      <c r="BL105" s="15">
        <v>1</v>
      </c>
      <c r="BM105" s="10">
        <v>1</v>
      </c>
      <c r="BN105" s="11">
        <v>1</v>
      </c>
      <c r="BO105" s="11">
        <v>1</v>
      </c>
      <c r="BP105" s="11">
        <v>1</v>
      </c>
      <c r="BQ105" s="18">
        <v>1</v>
      </c>
      <c r="BR105" s="10">
        <v>1</v>
      </c>
      <c r="BS105" s="11">
        <v>1</v>
      </c>
      <c r="BT105" s="11">
        <v>1</v>
      </c>
      <c r="BU105" s="11">
        <v>1</v>
      </c>
      <c r="BV105" s="15">
        <v>1</v>
      </c>
    </row>
    <row r="106" spans="1:74" x14ac:dyDescent="0.25">
      <c r="A106" s="26" t="s">
        <v>137</v>
      </c>
      <c r="B106" s="24" t="s">
        <v>254</v>
      </c>
      <c r="C106" s="1" t="s">
        <v>126</v>
      </c>
      <c r="D106" s="2" t="s">
        <v>0</v>
      </c>
      <c r="E106" s="3" t="s">
        <v>1</v>
      </c>
      <c r="F106" s="3"/>
      <c r="G106" s="3"/>
      <c r="H106" s="3"/>
      <c r="I106" s="15">
        <f t="shared" si="38"/>
        <v>0</v>
      </c>
      <c r="J106" s="10">
        <f t="shared" si="39"/>
        <v>0</v>
      </c>
      <c r="K106" s="11">
        <f t="shared" si="40"/>
        <v>0</v>
      </c>
      <c r="L106" s="11">
        <f t="shared" si="41"/>
        <v>0</v>
      </c>
      <c r="M106" s="11">
        <f t="shared" si="42"/>
        <v>0</v>
      </c>
      <c r="N106" s="15">
        <f t="shared" si="43"/>
        <v>0</v>
      </c>
      <c r="O106" s="10">
        <f t="shared" si="44"/>
        <v>0</v>
      </c>
      <c r="P106" s="11">
        <f t="shared" si="45"/>
        <v>0</v>
      </c>
      <c r="Q106" s="11">
        <f t="shared" si="46"/>
        <v>0</v>
      </c>
      <c r="R106" s="11">
        <f t="shared" si="47"/>
        <v>0</v>
      </c>
      <c r="S106" s="15">
        <f t="shared" si="48"/>
        <v>0</v>
      </c>
      <c r="T106" s="10">
        <f t="shared" si="49"/>
        <v>0</v>
      </c>
      <c r="U106" s="11">
        <f t="shared" si="50"/>
        <v>0</v>
      </c>
      <c r="V106" s="11">
        <f t="shared" si="51"/>
        <v>0</v>
      </c>
      <c r="W106" s="11">
        <f t="shared" si="52"/>
        <v>0</v>
      </c>
      <c r="X106" s="15">
        <f t="shared" si="53"/>
        <v>0</v>
      </c>
      <c r="Y106" s="11">
        <f t="shared" si="54"/>
        <v>0.05</v>
      </c>
      <c r="Z106" s="11">
        <f t="shared" si="55"/>
        <v>0.1</v>
      </c>
      <c r="AA106" s="11">
        <f t="shared" si="56"/>
        <v>0.15000000000000002</v>
      </c>
      <c r="AB106" s="11">
        <f t="shared" si="57"/>
        <v>0.2</v>
      </c>
      <c r="AC106" s="18">
        <f t="shared" si="58"/>
        <v>0.25</v>
      </c>
      <c r="AD106" s="10">
        <f t="shared" si="59"/>
        <v>0.3</v>
      </c>
      <c r="AE106" s="11">
        <f t="shared" si="60"/>
        <v>0.35</v>
      </c>
      <c r="AF106" s="11">
        <f t="shared" si="61"/>
        <v>0.39999999999999997</v>
      </c>
      <c r="AG106" s="11">
        <f t="shared" si="62"/>
        <v>0.44999999999999996</v>
      </c>
      <c r="AH106" s="18">
        <f t="shared" si="63"/>
        <v>0.49999999999999994</v>
      </c>
      <c r="AI106" s="10">
        <f t="shared" si="64"/>
        <v>0.54999999999999993</v>
      </c>
      <c r="AJ106" s="11">
        <f t="shared" si="65"/>
        <v>0.6</v>
      </c>
      <c r="AK106" s="11">
        <f t="shared" si="66"/>
        <v>0.65</v>
      </c>
      <c r="AL106" s="11">
        <f t="shared" si="67"/>
        <v>0.70000000000000007</v>
      </c>
      <c r="AM106" s="18">
        <f t="shared" si="68"/>
        <v>0.75000000000000011</v>
      </c>
      <c r="AN106" s="10">
        <f t="shared" si="69"/>
        <v>0.80000000000000016</v>
      </c>
      <c r="AO106" s="11">
        <f t="shared" si="70"/>
        <v>0.8500000000000002</v>
      </c>
      <c r="AP106" s="11">
        <f t="shared" si="71"/>
        <v>0.90000000000000024</v>
      </c>
      <c r="AQ106" s="11">
        <f t="shared" si="72"/>
        <v>0.95000000000000029</v>
      </c>
      <c r="AR106" s="15">
        <v>1</v>
      </c>
      <c r="AS106" s="10">
        <v>1</v>
      </c>
      <c r="AT106" s="11">
        <v>1</v>
      </c>
      <c r="AU106" s="11">
        <v>1</v>
      </c>
      <c r="AV106" s="11">
        <v>1</v>
      </c>
      <c r="AW106" s="18">
        <v>1</v>
      </c>
      <c r="AX106" s="10">
        <v>1</v>
      </c>
      <c r="AY106" s="11">
        <v>1</v>
      </c>
      <c r="AZ106" s="11">
        <v>1</v>
      </c>
      <c r="BA106" s="11">
        <v>1</v>
      </c>
      <c r="BB106" s="15">
        <v>1</v>
      </c>
      <c r="BC106" s="10">
        <v>1</v>
      </c>
      <c r="BD106" s="11">
        <v>1</v>
      </c>
      <c r="BE106" s="11">
        <v>1</v>
      </c>
      <c r="BF106" s="11">
        <v>1</v>
      </c>
      <c r="BG106" s="18">
        <v>1</v>
      </c>
      <c r="BH106" s="10">
        <v>1</v>
      </c>
      <c r="BI106" s="11">
        <v>1</v>
      </c>
      <c r="BJ106" s="11">
        <v>1</v>
      </c>
      <c r="BK106" s="11">
        <v>1</v>
      </c>
      <c r="BL106" s="15">
        <v>1</v>
      </c>
      <c r="BM106" s="10">
        <v>1</v>
      </c>
      <c r="BN106" s="11">
        <v>1</v>
      </c>
      <c r="BO106" s="11">
        <v>1</v>
      </c>
      <c r="BP106" s="11">
        <v>1</v>
      </c>
      <c r="BQ106" s="18">
        <v>1</v>
      </c>
      <c r="BR106" s="10">
        <v>1</v>
      </c>
      <c r="BS106" s="11">
        <v>1</v>
      </c>
      <c r="BT106" s="11">
        <v>1</v>
      </c>
      <c r="BU106" s="11">
        <v>1</v>
      </c>
      <c r="BV106" s="15">
        <v>1</v>
      </c>
    </row>
    <row r="107" spans="1:74" x14ac:dyDescent="0.25">
      <c r="A107" s="26" t="s">
        <v>137</v>
      </c>
      <c r="B107" s="24" t="s">
        <v>254</v>
      </c>
      <c r="C107" s="1" t="s">
        <v>126</v>
      </c>
      <c r="D107" s="2" t="s">
        <v>0</v>
      </c>
      <c r="E107" s="3" t="s">
        <v>2</v>
      </c>
      <c r="F107" s="3"/>
      <c r="G107" s="3"/>
      <c r="H107" s="3"/>
      <c r="I107" s="15">
        <f t="shared" si="38"/>
        <v>0</v>
      </c>
      <c r="J107" s="10">
        <f t="shared" si="39"/>
        <v>0</v>
      </c>
      <c r="K107" s="11">
        <f t="shared" si="40"/>
        <v>0</v>
      </c>
      <c r="L107" s="11">
        <f t="shared" si="41"/>
        <v>0</v>
      </c>
      <c r="M107" s="11">
        <f t="shared" si="42"/>
        <v>0</v>
      </c>
      <c r="N107" s="15">
        <f t="shared" si="43"/>
        <v>0</v>
      </c>
      <c r="O107" s="10">
        <f t="shared" si="44"/>
        <v>0</v>
      </c>
      <c r="P107" s="11">
        <f t="shared" si="45"/>
        <v>0</v>
      </c>
      <c r="Q107" s="11">
        <f t="shared" si="46"/>
        <v>0</v>
      </c>
      <c r="R107" s="11">
        <f t="shared" si="47"/>
        <v>0</v>
      </c>
      <c r="S107" s="15">
        <f t="shared" si="48"/>
        <v>0</v>
      </c>
      <c r="T107" s="10">
        <f t="shared" si="49"/>
        <v>0</v>
      </c>
      <c r="U107" s="11">
        <f t="shared" si="50"/>
        <v>0</v>
      </c>
      <c r="V107" s="11">
        <f t="shared" si="51"/>
        <v>0</v>
      </c>
      <c r="W107" s="11">
        <f t="shared" si="52"/>
        <v>0</v>
      </c>
      <c r="X107" s="15">
        <f t="shared" si="53"/>
        <v>0</v>
      </c>
      <c r="Y107" s="11">
        <f t="shared" si="54"/>
        <v>0.05</v>
      </c>
      <c r="Z107" s="11">
        <f t="shared" si="55"/>
        <v>0.1</v>
      </c>
      <c r="AA107" s="11">
        <f t="shared" si="56"/>
        <v>0.15000000000000002</v>
      </c>
      <c r="AB107" s="11">
        <f t="shared" si="57"/>
        <v>0.2</v>
      </c>
      <c r="AC107" s="18">
        <f t="shared" si="58"/>
        <v>0.25</v>
      </c>
      <c r="AD107" s="10">
        <f t="shared" si="59"/>
        <v>0.3</v>
      </c>
      <c r="AE107" s="11">
        <f t="shared" si="60"/>
        <v>0.35</v>
      </c>
      <c r="AF107" s="11">
        <f t="shared" si="61"/>
        <v>0.39999999999999997</v>
      </c>
      <c r="AG107" s="11">
        <f t="shared" si="62"/>
        <v>0.44999999999999996</v>
      </c>
      <c r="AH107" s="18">
        <f t="shared" si="63"/>
        <v>0.49999999999999994</v>
      </c>
      <c r="AI107" s="10">
        <f t="shared" si="64"/>
        <v>0.54999999999999993</v>
      </c>
      <c r="AJ107" s="11">
        <f t="shared" si="65"/>
        <v>0.6</v>
      </c>
      <c r="AK107" s="11">
        <f t="shared" si="66"/>
        <v>0.65</v>
      </c>
      <c r="AL107" s="11">
        <f t="shared" si="67"/>
        <v>0.70000000000000007</v>
      </c>
      <c r="AM107" s="18">
        <f t="shared" si="68"/>
        <v>0.75000000000000011</v>
      </c>
      <c r="AN107" s="10">
        <f t="shared" si="69"/>
        <v>0.80000000000000016</v>
      </c>
      <c r="AO107" s="11">
        <f t="shared" si="70"/>
        <v>0.8500000000000002</v>
      </c>
      <c r="AP107" s="11">
        <f t="shared" si="71"/>
        <v>0.90000000000000024</v>
      </c>
      <c r="AQ107" s="11">
        <f t="shared" si="72"/>
        <v>0.95000000000000029</v>
      </c>
      <c r="AR107" s="15">
        <v>1</v>
      </c>
      <c r="AS107" s="10">
        <v>1</v>
      </c>
      <c r="AT107" s="11">
        <v>1</v>
      </c>
      <c r="AU107" s="11">
        <v>1</v>
      </c>
      <c r="AV107" s="11">
        <v>1</v>
      </c>
      <c r="AW107" s="18">
        <v>1</v>
      </c>
      <c r="AX107" s="10">
        <v>1</v>
      </c>
      <c r="AY107" s="11">
        <v>1</v>
      </c>
      <c r="AZ107" s="11">
        <v>1</v>
      </c>
      <c r="BA107" s="11">
        <v>1</v>
      </c>
      <c r="BB107" s="15">
        <v>1</v>
      </c>
      <c r="BC107" s="10">
        <v>1</v>
      </c>
      <c r="BD107" s="11">
        <v>1</v>
      </c>
      <c r="BE107" s="11">
        <v>1</v>
      </c>
      <c r="BF107" s="11">
        <v>1</v>
      </c>
      <c r="BG107" s="18">
        <v>1</v>
      </c>
      <c r="BH107" s="10">
        <v>1</v>
      </c>
      <c r="BI107" s="11">
        <v>1</v>
      </c>
      <c r="BJ107" s="11">
        <v>1</v>
      </c>
      <c r="BK107" s="11">
        <v>1</v>
      </c>
      <c r="BL107" s="15">
        <v>1</v>
      </c>
      <c r="BM107" s="10">
        <v>1</v>
      </c>
      <c r="BN107" s="11">
        <v>1</v>
      </c>
      <c r="BO107" s="11">
        <v>1</v>
      </c>
      <c r="BP107" s="11">
        <v>1</v>
      </c>
      <c r="BQ107" s="18">
        <v>1</v>
      </c>
      <c r="BR107" s="10">
        <v>1</v>
      </c>
      <c r="BS107" s="11">
        <v>1</v>
      </c>
      <c r="BT107" s="11">
        <v>1</v>
      </c>
      <c r="BU107" s="11">
        <v>1</v>
      </c>
      <c r="BV107" s="15">
        <v>1</v>
      </c>
    </row>
    <row r="108" spans="1:74" x14ac:dyDescent="0.25">
      <c r="A108" s="26" t="s">
        <v>137</v>
      </c>
      <c r="B108" s="24" t="s">
        <v>254</v>
      </c>
      <c r="C108" s="1" t="s">
        <v>126</v>
      </c>
      <c r="D108" s="2" t="s">
        <v>0</v>
      </c>
      <c r="E108" s="3" t="s">
        <v>3</v>
      </c>
      <c r="F108" s="3"/>
      <c r="G108" s="3"/>
      <c r="H108" s="3"/>
      <c r="I108" s="15">
        <f t="shared" si="38"/>
        <v>0</v>
      </c>
      <c r="J108" s="10">
        <f t="shared" si="39"/>
        <v>0</v>
      </c>
      <c r="K108" s="11">
        <f t="shared" si="40"/>
        <v>0</v>
      </c>
      <c r="L108" s="11">
        <f t="shared" si="41"/>
        <v>0</v>
      </c>
      <c r="M108" s="11">
        <f t="shared" si="42"/>
        <v>0</v>
      </c>
      <c r="N108" s="15">
        <f t="shared" si="43"/>
        <v>0</v>
      </c>
      <c r="O108" s="10">
        <f t="shared" si="44"/>
        <v>0</v>
      </c>
      <c r="P108" s="11">
        <f t="shared" si="45"/>
        <v>0</v>
      </c>
      <c r="Q108" s="11">
        <f t="shared" si="46"/>
        <v>0</v>
      </c>
      <c r="R108" s="11">
        <f t="shared" si="47"/>
        <v>0</v>
      </c>
      <c r="S108" s="15">
        <f t="shared" si="48"/>
        <v>0</v>
      </c>
      <c r="T108" s="10">
        <f t="shared" si="49"/>
        <v>0</v>
      </c>
      <c r="U108" s="11">
        <f t="shared" si="50"/>
        <v>0</v>
      </c>
      <c r="V108" s="11">
        <f t="shared" si="51"/>
        <v>0</v>
      </c>
      <c r="W108" s="11">
        <f t="shared" si="52"/>
        <v>0</v>
      </c>
      <c r="X108" s="15">
        <f t="shared" si="53"/>
        <v>0</v>
      </c>
      <c r="Y108" s="11">
        <f t="shared" si="54"/>
        <v>0.05</v>
      </c>
      <c r="Z108" s="11">
        <f t="shared" si="55"/>
        <v>0.1</v>
      </c>
      <c r="AA108" s="11">
        <f t="shared" si="56"/>
        <v>0.15000000000000002</v>
      </c>
      <c r="AB108" s="11">
        <f t="shared" si="57"/>
        <v>0.2</v>
      </c>
      <c r="AC108" s="18">
        <f t="shared" si="58"/>
        <v>0.25</v>
      </c>
      <c r="AD108" s="10">
        <f t="shared" si="59"/>
        <v>0.3</v>
      </c>
      <c r="AE108" s="11">
        <f t="shared" si="60"/>
        <v>0.35</v>
      </c>
      <c r="AF108" s="11">
        <f t="shared" si="61"/>
        <v>0.39999999999999997</v>
      </c>
      <c r="AG108" s="11">
        <f t="shared" si="62"/>
        <v>0.44999999999999996</v>
      </c>
      <c r="AH108" s="18">
        <f t="shared" si="63"/>
        <v>0.49999999999999994</v>
      </c>
      <c r="AI108" s="10">
        <f t="shared" si="64"/>
        <v>0.54999999999999993</v>
      </c>
      <c r="AJ108" s="11">
        <f t="shared" si="65"/>
        <v>0.6</v>
      </c>
      <c r="AK108" s="11">
        <f t="shared" si="66"/>
        <v>0.65</v>
      </c>
      <c r="AL108" s="11">
        <f t="shared" si="67"/>
        <v>0.70000000000000007</v>
      </c>
      <c r="AM108" s="18">
        <f t="shared" si="68"/>
        <v>0.75000000000000011</v>
      </c>
      <c r="AN108" s="10">
        <f t="shared" si="69"/>
        <v>0.80000000000000016</v>
      </c>
      <c r="AO108" s="11">
        <f t="shared" si="70"/>
        <v>0.8500000000000002</v>
      </c>
      <c r="AP108" s="11">
        <f t="shared" si="71"/>
        <v>0.90000000000000024</v>
      </c>
      <c r="AQ108" s="11">
        <f t="shared" si="72"/>
        <v>0.95000000000000029</v>
      </c>
      <c r="AR108" s="15">
        <v>1</v>
      </c>
      <c r="AS108" s="10">
        <v>1</v>
      </c>
      <c r="AT108" s="11">
        <v>1</v>
      </c>
      <c r="AU108" s="11">
        <v>1</v>
      </c>
      <c r="AV108" s="11">
        <v>1</v>
      </c>
      <c r="AW108" s="18">
        <v>1</v>
      </c>
      <c r="AX108" s="10">
        <v>1</v>
      </c>
      <c r="AY108" s="11">
        <v>1</v>
      </c>
      <c r="AZ108" s="11">
        <v>1</v>
      </c>
      <c r="BA108" s="11">
        <v>1</v>
      </c>
      <c r="BB108" s="15">
        <v>1</v>
      </c>
      <c r="BC108" s="10">
        <v>1</v>
      </c>
      <c r="BD108" s="11">
        <v>1</v>
      </c>
      <c r="BE108" s="11">
        <v>1</v>
      </c>
      <c r="BF108" s="11">
        <v>1</v>
      </c>
      <c r="BG108" s="18">
        <v>1</v>
      </c>
      <c r="BH108" s="10">
        <v>1</v>
      </c>
      <c r="BI108" s="11">
        <v>1</v>
      </c>
      <c r="BJ108" s="11">
        <v>1</v>
      </c>
      <c r="BK108" s="11">
        <v>1</v>
      </c>
      <c r="BL108" s="15">
        <v>1</v>
      </c>
      <c r="BM108" s="10">
        <v>1</v>
      </c>
      <c r="BN108" s="11">
        <v>1</v>
      </c>
      <c r="BO108" s="11">
        <v>1</v>
      </c>
      <c r="BP108" s="11">
        <v>1</v>
      </c>
      <c r="BQ108" s="18">
        <v>1</v>
      </c>
      <c r="BR108" s="10">
        <v>1</v>
      </c>
      <c r="BS108" s="11">
        <v>1</v>
      </c>
      <c r="BT108" s="11">
        <v>1</v>
      </c>
      <c r="BU108" s="11">
        <v>1</v>
      </c>
      <c r="BV108" s="15">
        <v>1</v>
      </c>
    </row>
    <row r="109" spans="1:74" x14ac:dyDescent="0.25">
      <c r="A109" s="26" t="s">
        <v>137</v>
      </c>
      <c r="B109" s="24" t="s">
        <v>254</v>
      </c>
      <c r="C109" s="1" t="s">
        <v>126</v>
      </c>
      <c r="D109" s="2" t="s">
        <v>0</v>
      </c>
      <c r="E109" s="3" t="s">
        <v>4</v>
      </c>
      <c r="F109" s="3"/>
      <c r="G109" s="3"/>
      <c r="H109" s="3"/>
      <c r="I109" s="15">
        <f t="shared" si="38"/>
        <v>0</v>
      </c>
      <c r="J109" s="10">
        <f t="shared" si="39"/>
        <v>0</v>
      </c>
      <c r="K109" s="11">
        <f t="shared" si="40"/>
        <v>0</v>
      </c>
      <c r="L109" s="11">
        <f t="shared" si="41"/>
        <v>0</v>
      </c>
      <c r="M109" s="11">
        <f t="shared" si="42"/>
        <v>0</v>
      </c>
      <c r="N109" s="15">
        <f t="shared" si="43"/>
        <v>0</v>
      </c>
      <c r="O109" s="10">
        <f t="shared" si="44"/>
        <v>0</v>
      </c>
      <c r="P109" s="11">
        <f t="shared" si="45"/>
        <v>0</v>
      </c>
      <c r="Q109" s="11">
        <f t="shared" si="46"/>
        <v>0</v>
      </c>
      <c r="R109" s="11">
        <f t="shared" si="47"/>
        <v>0</v>
      </c>
      <c r="S109" s="15">
        <f t="shared" si="48"/>
        <v>0</v>
      </c>
      <c r="T109" s="10">
        <f t="shared" si="49"/>
        <v>0</v>
      </c>
      <c r="U109" s="11">
        <f t="shared" si="50"/>
        <v>0</v>
      </c>
      <c r="V109" s="11">
        <f t="shared" si="51"/>
        <v>0</v>
      </c>
      <c r="W109" s="11">
        <f t="shared" si="52"/>
        <v>0</v>
      </c>
      <c r="X109" s="15">
        <f t="shared" si="53"/>
        <v>0</v>
      </c>
      <c r="Y109" s="11">
        <f t="shared" si="54"/>
        <v>0.05</v>
      </c>
      <c r="Z109" s="11">
        <f t="shared" si="55"/>
        <v>0.1</v>
      </c>
      <c r="AA109" s="11">
        <f t="shared" si="56"/>
        <v>0.15000000000000002</v>
      </c>
      <c r="AB109" s="11">
        <f t="shared" si="57"/>
        <v>0.2</v>
      </c>
      <c r="AC109" s="18">
        <f t="shared" si="58"/>
        <v>0.25</v>
      </c>
      <c r="AD109" s="10">
        <f t="shared" si="59"/>
        <v>0.3</v>
      </c>
      <c r="AE109" s="11">
        <f t="shared" si="60"/>
        <v>0.35</v>
      </c>
      <c r="AF109" s="11">
        <f t="shared" si="61"/>
        <v>0.39999999999999997</v>
      </c>
      <c r="AG109" s="11">
        <f t="shared" si="62"/>
        <v>0.44999999999999996</v>
      </c>
      <c r="AH109" s="18">
        <f t="shared" si="63"/>
        <v>0.49999999999999994</v>
      </c>
      <c r="AI109" s="10">
        <f t="shared" si="64"/>
        <v>0.54999999999999993</v>
      </c>
      <c r="AJ109" s="11">
        <f t="shared" si="65"/>
        <v>0.6</v>
      </c>
      <c r="AK109" s="11">
        <f t="shared" si="66"/>
        <v>0.65</v>
      </c>
      <c r="AL109" s="11">
        <f t="shared" si="67"/>
        <v>0.70000000000000007</v>
      </c>
      <c r="AM109" s="18">
        <f t="shared" si="68"/>
        <v>0.75000000000000011</v>
      </c>
      <c r="AN109" s="10">
        <f t="shared" si="69"/>
        <v>0.80000000000000016</v>
      </c>
      <c r="AO109" s="11">
        <f t="shared" si="70"/>
        <v>0.8500000000000002</v>
      </c>
      <c r="AP109" s="11">
        <f t="shared" si="71"/>
        <v>0.90000000000000024</v>
      </c>
      <c r="AQ109" s="11">
        <f t="shared" si="72"/>
        <v>0.95000000000000029</v>
      </c>
      <c r="AR109" s="15">
        <v>1</v>
      </c>
      <c r="AS109" s="10">
        <v>1</v>
      </c>
      <c r="AT109" s="11">
        <v>1</v>
      </c>
      <c r="AU109" s="11">
        <v>1</v>
      </c>
      <c r="AV109" s="11">
        <v>1</v>
      </c>
      <c r="AW109" s="18">
        <v>1</v>
      </c>
      <c r="AX109" s="10">
        <v>1</v>
      </c>
      <c r="AY109" s="11">
        <v>1</v>
      </c>
      <c r="AZ109" s="11">
        <v>1</v>
      </c>
      <c r="BA109" s="11">
        <v>1</v>
      </c>
      <c r="BB109" s="15">
        <v>1</v>
      </c>
      <c r="BC109" s="10">
        <v>1</v>
      </c>
      <c r="BD109" s="11">
        <v>1</v>
      </c>
      <c r="BE109" s="11">
        <v>1</v>
      </c>
      <c r="BF109" s="11">
        <v>1</v>
      </c>
      <c r="BG109" s="18">
        <v>1</v>
      </c>
      <c r="BH109" s="10">
        <v>1</v>
      </c>
      <c r="BI109" s="11">
        <v>1</v>
      </c>
      <c r="BJ109" s="11">
        <v>1</v>
      </c>
      <c r="BK109" s="11">
        <v>1</v>
      </c>
      <c r="BL109" s="15">
        <v>1</v>
      </c>
      <c r="BM109" s="10">
        <v>1</v>
      </c>
      <c r="BN109" s="11">
        <v>1</v>
      </c>
      <c r="BO109" s="11">
        <v>1</v>
      </c>
      <c r="BP109" s="11">
        <v>1</v>
      </c>
      <c r="BQ109" s="18">
        <v>1</v>
      </c>
      <c r="BR109" s="10">
        <v>1</v>
      </c>
      <c r="BS109" s="11">
        <v>1</v>
      </c>
      <c r="BT109" s="11">
        <v>1</v>
      </c>
      <c r="BU109" s="11">
        <v>1</v>
      </c>
      <c r="BV109" s="15">
        <v>1</v>
      </c>
    </row>
    <row r="110" spans="1:74" x14ac:dyDescent="0.25">
      <c r="A110" s="26" t="s">
        <v>137</v>
      </c>
      <c r="B110" s="24" t="s">
        <v>254</v>
      </c>
      <c r="C110" s="1" t="s">
        <v>126</v>
      </c>
      <c r="D110" s="2" t="s">
        <v>5</v>
      </c>
      <c r="E110" s="3" t="s">
        <v>1</v>
      </c>
      <c r="F110" s="3"/>
      <c r="G110" s="3"/>
      <c r="H110" s="3"/>
      <c r="I110" s="15">
        <f t="shared" si="38"/>
        <v>0</v>
      </c>
      <c r="J110" s="10">
        <f t="shared" si="39"/>
        <v>0</v>
      </c>
      <c r="K110" s="11">
        <f t="shared" si="40"/>
        <v>0</v>
      </c>
      <c r="L110" s="11">
        <f t="shared" si="41"/>
        <v>0</v>
      </c>
      <c r="M110" s="11">
        <f t="shared" si="42"/>
        <v>0</v>
      </c>
      <c r="N110" s="15">
        <f t="shared" si="43"/>
        <v>0</v>
      </c>
      <c r="O110" s="10">
        <f t="shared" si="44"/>
        <v>0</v>
      </c>
      <c r="P110" s="11">
        <f t="shared" si="45"/>
        <v>0</v>
      </c>
      <c r="Q110" s="11">
        <f t="shared" si="46"/>
        <v>0</v>
      </c>
      <c r="R110" s="11">
        <f t="shared" si="47"/>
        <v>0</v>
      </c>
      <c r="S110" s="15">
        <f t="shared" si="48"/>
        <v>0</v>
      </c>
      <c r="T110" s="10">
        <f t="shared" si="49"/>
        <v>0</v>
      </c>
      <c r="U110" s="11">
        <f t="shared" si="50"/>
        <v>0</v>
      </c>
      <c r="V110" s="11">
        <f t="shared" si="51"/>
        <v>0</v>
      </c>
      <c r="W110" s="11">
        <f t="shared" si="52"/>
        <v>0</v>
      </c>
      <c r="X110" s="15">
        <f t="shared" si="53"/>
        <v>0</v>
      </c>
      <c r="Y110" s="11">
        <f t="shared" si="54"/>
        <v>0.05</v>
      </c>
      <c r="Z110" s="11">
        <f t="shared" si="55"/>
        <v>0.1</v>
      </c>
      <c r="AA110" s="11">
        <f t="shared" si="56"/>
        <v>0.15000000000000002</v>
      </c>
      <c r="AB110" s="11">
        <f t="shared" si="57"/>
        <v>0.2</v>
      </c>
      <c r="AC110" s="18">
        <f t="shared" si="58"/>
        <v>0.25</v>
      </c>
      <c r="AD110" s="10">
        <f t="shared" si="59"/>
        <v>0.3</v>
      </c>
      <c r="AE110" s="11">
        <f t="shared" si="60"/>
        <v>0.35</v>
      </c>
      <c r="AF110" s="11">
        <f t="shared" si="61"/>
        <v>0.39999999999999997</v>
      </c>
      <c r="AG110" s="11">
        <f t="shared" si="62"/>
        <v>0.44999999999999996</v>
      </c>
      <c r="AH110" s="18">
        <f t="shared" si="63"/>
        <v>0.49999999999999994</v>
      </c>
      <c r="AI110" s="10">
        <f t="shared" si="64"/>
        <v>0.54999999999999993</v>
      </c>
      <c r="AJ110" s="11">
        <f t="shared" si="65"/>
        <v>0.6</v>
      </c>
      <c r="AK110" s="11">
        <f t="shared" si="66"/>
        <v>0.65</v>
      </c>
      <c r="AL110" s="11">
        <f t="shared" si="67"/>
        <v>0.70000000000000007</v>
      </c>
      <c r="AM110" s="18">
        <f t="shared" si="68"/>
        <v>0.75000000000000011</v>
      </c>
      <c r="AN110" s="10">
        <f t="shared" si="69"/>
        <v>0.80000000000000016</v>
      </c>
      <c r="AO110" s="11">
        <f t="shared" si="70"/>
        <v>0.8500000000000002</v>
      </c>
      <c r="AP110" s="11">
        <f t="shared" si="71"/>
        <v>0.90000000000000024</v>
      </c>
      <c r="AQ110" s="11">
        <f t="shared" si="72"/>
        <v>0.95000000000000029</v>
      </c>
      <c r="AR110" s="15">
        <v>1</v>
      </c>
      <c r="AS110" s="10">
        <v>1</v>
      </c>
      <c r="AT110" s="11">
        <v>1</v>
      </c>
      <c r="AU110" s="11">
        <v>1</v>
      </c>
      <c r="AV110" s="11">
        <v>1</v>
      </c>
      <c r="AW110" s="18">
        <v>1</v>
      </c>
      <c r="AX110" s="10">
        <v>1</v>
      </c>
      <c r="AY110" s="11">
        <v>1</v>
      </c>
      <c r="AZ110" s="11">
        <v>1</v>
      </c>
      <c r="BA110" s="11">
        <v>1</v>
      </c>
      <c r="BB110" s="15">
        <v>1</v>
      </c>
      <c r="BC110" s="10">
        <v>1</v>
      </c>
      <c r="BD110" s="11">
        <v>1</v>
      </c>
      <c r="BE110" s="11">
        <v>1</v>
      </c>
      <c r="BF110" s="11">
        <v>1</v>
      </c>
      <c r="BG110" s="18">
        <v>1</v>
      </c>
      <c r="BH110" s="10">
        <v>1</v>
      </c>
      <c r="BI110" s="11">
        <v>1</v>
      </c>
      <c r="BJ110" s="11">
        <v>1</v>
      </c>
      <c r="BK110" s="11">
        <v>1</v>
      </c>
      <c r="BL110" s="15">
        <v>1</v>
      </c>
      <c r="BM110" s="10">
        <v>1</v>
      </c>
      <c r="BN110" s="11">
        <v>1</v>
      </c>
      <c r="BO110" s="11">
        <v>1</v>
      </c>
      <c r="BP110" s="11">
        <v>1</v>
      </c>
      <c r="BQ110" s="18">
        <v>1</v>
      </c>
      <c r="BR110" s="10">
        <v>1</v>
      </c>
      <c r="BS110" s="11">
        <v>1</v>
      </c>
      <c r="BT110" s="11">
        <v>1</v>
      </c>
      <c r="BU110" s="11">
        <v>1</v>
      </c>
      <c r="BV110" s="15">
        <v>1</v>
      </c>
    </row>
    <row r="111" spans="1:74" x14ac:dyDescent="0.25">
      <c r="A111" s="26" t="s">
        <v>137</v>
      </c>
      <c r="B111" s="24" t="s">
        <v>254</v>
      </c>
      <c r="C111" s="1" t="s">
        <v>126</v>
      </c>
      <c r="D111" s="2" t="s">
        <v>5</v>
      </c>
      <c r="E111" s="3" t="s">
        <v>2</v>
      </c>
      <c r="F111" s="3"/>
      <c r="G111" s="3"/>
      <c r="H111" s="3"/>
      <c r="I111" s="15">
        <f t="shared" si="38"/>
        <v>0</v>
      </c>
      <c r="J111" s="10">
        <f t="shared" si="39"/>
        <v>0</v>
      </c>
      <c r="K111" s="11">
        <f t="shared" si="40"/>
        <v>0</v>
      </c>
      <c r="L111" s="11">
        <f t="shared" si="41"/>
        <v>0</v>
      </c>
      <c r="M111" s="11">
        <f t="shared" si="42"/>
        <v>0</v>
      </c>
      <c r="N111" s="15">
        <f t="shared" si="43"/>
        <v>0</v>
      </c>
      <c r="O111" s="10">
        <f t="shared" si="44"/>
        <v>0</v>
      </c>
      <c r="P111" s="11">
        <f t="shared" si="45"/>
        <v>0</v>
      </c>
      <c r="Q111" s="11">
        <f t="shared" si="46"/>
        <v>0</v>
      </c>
      <c r="R111" s="11">
        <f t="shared" si="47"/>
        <v>0</v>
      </c>
      <c r="S111" s="15">
        <f t="shared" si="48"/>
        <v>0</v>
      </c>
      <c r="T111" s="10">
        <f t="shared" si="49"/>
        <v>0</v>
      </c>
      <c r="U111" s="11">
        <f t="shared" si="50"/>
        <v>0</v>
      </c>
      <c r="V111" s="11">
        <f t="shared" si="51"/>
        <v>0</v>
      </c>
      <c r="W111" s="11">
        <f t="shared" si="52"/>
        <v>0</v>
      </c>
      <c r="X111" s="15">
        <f t="shared" si="53"/>
        <v>0</v>
      </c>
      <c r="Y111" s="11">
        <f t="shared" si="54"/>
        <v>0.05</v>
      </c>
      <c r="Z111" s="11">
        <f t="shared" si="55"/>
        <v>0.1</v>
      </c>
      <c r="AA111" s="11">
        <f t="shared" si="56"/>
        <v>0.15000000000000002</v>
      </c>
      <c r="AB111" s="11">
        <f t="shared" si="57"/>
        <v>0.2</v>
      </c>
      <c r="AC111" s="18">
        <f t="shared" si="58"/>
        <v>0.25</v>
      </c>
      <c r="AD111" s="10">
        <f t="shared" si="59"/>
        <v>0.3</v>
      </c>
      <c r="AE111" s="11">
        <f t="shared" si="60"/>
        <v>0.35</v>
      </c>
      <c r="AF111" s="11">
        <f t="shared" si="61"/>
        <v>0.39999999999999997</v>
      </c>
      <c r="AG111" s="11">
        <f t="shared" si="62"/>
        <v>0.44999999999999996</v>
      </c>
      <c r="AH111" s="18">
        <f t="shared" si="63"/>
        <v>0.49999999999999994</v>
      </c>
      <c r="AI111" s="10">
        <f t="shared" si="64"/>
        <v>0.54999999999999993</v>
      </c>
      <c r="AJ111" s="11">
        <f t="shared" si="65"/>
        <v>0.6</v>
      </c>
      <c r="AK111" s="11">
        <f t="shared" si="66"/>
        <v>0.65</v>
      </c>
      <c r="AL111" s="11">
        <f t="shared" si="67"/>
        <v>0.70000000000000007</v>
      </c>
      <c r="AM111" s="18">
        <f t="shared" si="68"/>
        <v>0.75000000000000011</v>
      </c>
      <c r="AN111" s="10">
        <f t="shared" si="69"/>
        <v>0.80000000000000016</v>
      </c>
      <c r="AO111" s="11">
        <f t="shared" si="70"/>
        <v>0.8500000000000002</v>
      </c>
      <c r="AP111" s="11">
        <f t="shared" si="71"/>
        <v>0.90000000000000024</v>
      </c>
      <c r="AQ111" s="11">
        <f t="shared" si="72"/>
        <v>0.95000000000000029</v>
      </c>
      <c r="AR111" s="15">
        <v>1</v>
      </c>
      <c r="AS111" s="10">
        <v>1</v>
      </c>
      <c r="AT111" s="11">
        <v>1</v>
      </c>
      <c r="AU111" s="11">
        <v>1</v>
      </c>
      <c r="AV111" s="11">
        <v>1</v>
      </c>
      <c r="AW111" s="18">
        <v>1</v>
      </c>
      <c r="AX111" s="10">
        <v>1</v>
      </c>
      <c r="AY111" s="11">
        <v>1</v>
      </c>
      <c r="AZ111" s="11">
        <v>1</v>
      </c>
      <c r="BA111" s="11">
        <v>1</v>
      </c>
      <c r="BB111" s="15">
        <v>1</v>
      </c>
      <c r="BC111" s="10">
        <v>1</v>
      </c>
      <c r="BD111" s="11">
        <v>1</v>
      </c>
      <c r="BE111" s="11">
        <v>1</v>
      </c>
      <c r="BF111" s="11">
        <v>1</v>
      </c>
      <c r="BG111" s="18">
        <v>1</v>
      </c>
      <c r="BH111" s="10">
        <v>1</v>
      </c>
      <c r="BI111" s="11">
        <v>1</v>
      </c>
      <c r="BJ111" s="11">
        <v>1</v>
      </c>
      <c r="BK111" s="11">
        <v>1</v>
      </c>
      <c r="BL111" s="15">
        <v>1</v>
      </c>
      <c r="BM111" s="10">
        <v>1</v>
      </c>
      <c r="BN111" s="11">
        <v>1</v>
      </c>
      <c r="BO111" s="11">
        <v>1</v>
      </c>
      <c r="BP111" s="11">
        <v>1</v>
      </c>
      <c r="BQ111" s="18">
        <v>1</v>
      </c>
      <c r="BR111" s="10">
        <v>1</v>
      </c>
      <c r="BS111" s="11">
        <v>1</v>
      </c>
      <c r="BT111" s="11">
        <v>1</v>
      </c>
      <c r="BU111" s="11">
        <v>1</v>
      </c>
      <c r="BV111" s="15">
        <v>1</v>
      </c>
    </row>
    <row r="112" spans="1:74" x14ac:dyDescent="0.25">
      <c r="A112" s="26" t="s">
        <v>137</v>
      </c>
      <c r="B112" s="24" t="s">
        <v>254</v>
      </c>
      <c r="C112" s="1" t="s">
        <v>126</v>
      </c>
      <c r="D112" s="2" t="s">
        <v>5</v>
      </c>
      <c r="E112" s="3" t="s">
        <v>3</v>
      </c>
      <c r="F112" s="3"/>
      <c r="G112" s="3"/>
      <c r="H112" s="3"/>
      <c r="I112" s="15">
        <f t="shared" si="38"/>
        <v>0</v>
      </c>
      <c r="J112" s="10">
        <f t="shared" si="39"/>
        <v>0</v>
      </c>
      <c r="K112" s="11">
        <f t="shared" si="40"/>
        <v>0</v>
      </c>
      <c r="L112" s="11">
        <f t="shared" si="41"/>
        <v>0</v>
      </c>
      <c r="M112" s="11">
        <f t="shared" si="42"/>
        <v>0</v>
      </c>
      <c r="N112" s="15">
        <f t="shared" si="43"/>
        <v>0</v>
      </c>
      <c r="O112" s="10">
        <f t="shared" si="44"/>
        <v>0</v>
      </c>
      <c r="P112" s="11">
        <f t="shared" si="45"/>
        <v>0</v>
      </c>
      <c r="Q112" s="11">
        <f t="shared" si="46"/>
        <v>0</v>
      </c>
      <c r="R112" s="11">
        <f t="shared" si="47"/>
        <v>0</v>
      </c>
      <c r="S112" s="15">
        <f t="shared" si="48"/>
        <v>0</v>
      </c>
      <c r="T112" s="10">
        <f t="shared" si="49"/>
        <v>0</v>
      </c>
      <c r="U112" s="11">
        <f t="shared" si="50"/>
        <v>0</v>
      </c>
      <c r="V112" s="11">
        <f t="shared" si="51"/>
        <v>0</v>
      </c>
      <c r="W112" s="11">
        <f t="shared" si="52"/>
        <v>0</v>
      </c>
      <c r="X112" s="15">
        <f t="shared" si="53"/>
        <v>0</v>
      </c>
      <c r="Y112" s="11">
        <f t="shared" si="54"/>
        <v>0.05</v>
      </c>
      <c r="Z112" s="11">
        <f t="shared" si="55"/>
        <v>0.1</v>
      </c>
      <c r="AA112" s="11">
        <f t="shared" si="56"/>
        <v>0.15000000000000002</v>
      </c>
      <c r="AB112" s="11">
        <f t="shared" si="57"/>
        <v>0.2</v>
      </c>
      <c r="AC112" s="18">
        <f t="shared" si="58"/>
        <v>0.25</v>
      </c>
      <c r="AD112" s="10">
        <f t="shared" si="59"/>
        <v>0.3</v>
      </c>
      <c r="AE112" s="11">
        <f t="shared" si="60"/>
        <v>0.35</v>
      </c>
      <c r="AF112" s="11">
        <f t="shared" si="61"/>
        <v>0.39999999999999997</v>
      </c>
      <c r="AG112" s="11">
        <f t="shared" si="62"/>
        <v>0.44999999999999996</v>
      </c>
      <c r="AH112" s="18">
        <f t="shared" si="63"/>
        <v>0.49999999999999994</v>
      </c>
      <c r="AI112" s="10">
        <f t="shared" si="64"/>
        <v>0.54999999999999993</v>
      </c>
      <c r="AJ112" s="11">
        <f t="shared" si="65"/>
        <v>0.6</v>
      </c>
      <c r="AK112" s="11">
        <f t="shared" si="66"/>
        <v>0.65</v>
      </c>
      <c r="AL112" s="11">
        <f t="shared" si="67"/>
        <v>0.70000000000000007</v>
      </c>
      <c r="AM112" s="18">
        <f t="shared" si="68"/>
        <v>0.75000000000000011</v>
      </c>
      <c r="AN112" s="10">
        <f t="shared" si="69"/>
        <v>0.80000000000000016</v>
      </c>
      <c r="AO112" s="11">
        <f t="shared" si="70"/>
        <v>0.8500000000000002</v>
      </c>
      <c r="AP112" s="11">
        <f t="shared" si="71"/>
        <v>0.90000000000000024</v>
      </c>
      <c r="AQ112" s="11">
        <f t="shared" si="72"/>
        <v>0.95000000000000029</v>
      </c>
      <c r="AR112" s="15">
        <v>1</v>
      </c>
      <c r="AS112" s="10">
        <v>1</v>
      </c>
      <c r="AT112" s="11">
        <v>1</v>
      </c>
      <c r="AU112" s="11">
        <v>1</v>
      </c>
      <c r="AV112" s="11">
        <v>1</v>
      </c>
      <c r="AW112" s="18">
        <v>1</v>
      </c>
      <c r="AX112" s="10">
        <v>1</v>
      </c>
      <c r="AY112" s="11">
        <v>1</v>
      </c>
      <c r="AZ112" s="11">
        <v>1</v>
      </c>
      <c r="BA112" s="11">
        <v>1</v>
      </c>
      <c r="BB112" s="15">
        <v>1</v>
      </c>
      <c r="BC112" s="10">
        <v>1</v>
      </c>
      <c r="BD112" s="11">
        <v>1</v>
      </c>
      <c r="BE112" s="11">
        <v>1</v>
      </c>
      <c r="BF112" s="11">
        <v>1</v>
      </c>
      <c r="BG112" s="18">
        <v>1</v>
      </c>
      <c r="BH112" s="10">
        <v>1</v>
      </c>
      <c r="BI112" s="11">
        <v>1</v>
      </c>
      <c r="BJ112" s="11">
        <v>1</v>
      </c>
      <c r="BK112" s="11">
        <v>1</v>
      </c>
      <c r="BL112" s="15">
        <v>1</v>
      </c>
      <c r="BM112" s="10">
        <v>1</v>
      </c>
      <c r="BN112" s="11">
        <v>1</v>
      </c>
      <c r="BO112" s="11">
        <v>1</v>
      </c>
      <c r="BP112" s="11">
        <v>1</v>
      </c>
      <c r="BQ112" s="18">
        <v>1</v>
      </c>
      <c r="BR112" s="10">
        <v>1</v>
      </c>
      <c r="BS112" s="11">
        <v>1</v>
      </c>
      <c r="BT112" s="11">
        <v>1</v>
      </c>
      <c r="BU112" s="11">
        <v>1</v>
      </c>
      <c r="BV112" s="15">
        <v>1</v>
      </c>
    </row>
    <row r="113" spans="1:74" x14ac:dyDescent="0.25">
      <c r="A113" s="26" t="s">
        <v>137</v>
      </c>
      <c r="B113" s="24" t="s">
        <v>254</v>
      </c>
      <c r="C113" s="1" t="s">
        <v>126</v>
      </c>
      <c r="D113" s="2" t="s">
        <v>5</v>
      </c>
      <c r="E113" s="3" t="s">
        <v>4</v>
      </c>
      <c r="F113" s="3"/>
      <c r="G113" s="3"/>
      <c r="H113" s="3"/>
      <c r="I113" s="15">
        <f t="shared" si="38"/>
        <v>0</v>
      </c>
      <c r="J113" s="10">
        <f t="shared" si="39"/>
        <v>0</v>
      </c>
      <c r="K113" s="11">
        <f t="shared" si="40"/>
        <v>0</v>
      </c>
      <c r="L113" s="11">
        <f t="shared" si="41"/>
        <v>0</v>
      </c>
      <c r="M113" s="11">
        <f t="shared" si="42"/>
        <v>0</v>
      </c>
      <c r="N113" s="15">
        <f t="shared" si="43"/>
        <v>0</v>
      </c>
      <c r="O113" s="10">
        <f t="shared" si="44"/>
        <v>0</v>
      </c>
      <c r="P113" s="11">
        <f t="shared" si="45"/>
        <v>0</v>
      </c>
      <c r="Q113" s="11">
        <f t="shared" si="46"/>
        <v>0</v>
      </c>
      <c r="R113" s="11">
        <f t="shared" si="47"/>
        <v>0</v>
      </c>
      <c r="S113" s="15">
        <f t="shared" si="48"/>
        <v>0</v>
      </c>
      <c r="T113" s="10">
        <f t="shared" si="49"/>
        <v>0</v>
      </c>
      <c r="U113" s="11">
        <f t="shared" si="50"/>
        <v>0</v>
      </c>
      <c r="V113" s="11">
        <f t="shared" si="51"/>
        <v>0</v>
      </c>
      <c r="W113" s="11">
        <f t="shared" si="52"/>
        <v>0</v>
      </c>
      <c r="X113" s="15">
        <f t="shared" si="53"/>
        <v>0</v>
      </c>
      <c r="Y113" s="11">
        <f t="shared" si="54"/>
        <v>0.05</v>
      </c>
      <c r="Z113" s="11">
        <f t="shared" si="55"/>
        <v>0.1</v>
      </c>
      <c r="AA113" s="11">
        <f t="shared" si="56"/>
        <v>0.15000000000000002</v>
      </c>
      <c r="AB113" s="11">
        <f t="shared" si="57"/>
        <v>0.2</v>
      </c>
      <c r="AC113" s="18">
        <f t="shared" si="58"/>
        <v>0.25</v>
      </c>
      <c r="AD113" s="10">
        <f t="shared" si="59"/>
        <v>0.3</v>
      </c>
      <c r="AE113" s="11">
        <f t="shared" si="60"/>
        <v>0.35</v>
      </c>
      <c r="AF113" s="11">
        <f t="shared" si="61"/>
        <v>0.39999999999999997</v>
      </c>
      <c r="AG113" s="11">
        <f t="shared" si="62"/>
        <v>0.44999999999999996</v>
      </c>
      <c r="AH113" s="18">
        <f t="shared" si="63"/>
        <v>0.49999999999999994</v>
      </c>
      <c r="AI113" s="10">
        <f t="shared" si="64"/>
        <v>0.54999999999999993</v>
      </c>
      <c r="AJ113" s="11">
        <f t="shared" si="65"/>
        <v>0.6</v>
      </c>
      <c r="AK113" s="11">
        <f t="shared" si="66"/>
        <v>0.65</v>
      </c>
      <c r="AL113" s="11">
        <f t="shared" si="67"/>
        <v>0.70000000000000007</v>
      </c>
      <c r="AM113" s="18">
        <f t="shared" si="68"/>
        <v>0.75000000000000011</v>
      </c>
      <c r="AN113" s="10">
        <f t="shared" si="69"/>
        <v>0.80000000000000016</v>
      </c>
      <c r="AO113" s="11">
        <f t="shared" si="70"/>
        <v>0.8500000000000002</v>
      </c>
      <c r="AP113" s="11">
        <f t="shared" si="71"/>
        <v>0.90000000000000024</v>
      </c>
      <c r="AQ113" s="11">
        <f t="shared" si="72"/>
        <v>0.95000000000000029</v>
      </c>
      <c r="AR113" s="15">
        <v>1</v>
      </c>
      <c r="AS113" s="10">
        <v>1</v>
      </c>
      <c r="AT113" s="11">
        <v>1</v>
      </c>
      <c r="AU113" s="11">
        <v>1</v>
      </c>
      <c r="AV113" s="11">
        <v>1</v>
      </c>
      <c r="AW113" s="18">
        <v>1</v>
      </c>
      <c r="AX113" s="10">
        <v>1</v>
      </c>
      <c r="AY113" s="11">
        <v>1</v>
      </c>
      <c r="AZ113" s="11">
        <v>1</v>
      </c>
      <c r="BA113" s="11">
        <v>1</v>
      </c>
      <c r="BB113" s="15">
        <v>1</v>
      </c>
      <c r="BC113" s="10">
        <v>1</v>
      </c>
      <c r="BD113" s="11">
        <v>1</v>
      </c>
      <c r="BE113" s="11">
        <v>1</v>
      </c>
      <c r="BF113" s="11">
        <v>1</v>
      </c>
      <c r="BG113" s="18">
        <v>1</v>
      </c>
      <c r="BH113" s="10">
        <v>1</v>
      </c>
      <c r="BI113" s="11">
        <v>1</v>
      </c>
      <c r="BJ113" s="11">
        <v>1</v>
      </c>
      <c r="BK113" s="11">
        <v>1</v>
      </c>
      <c r="BL113" s="15">
        <v>1</v>
      </c>
      <c r="BM113" s="10">
        <v>1</v>
      </c>
      <c r="BN113" s="11">
        <v>1</v>
      </c>
      <c r="BO113" s="11">
        <v>1</v>
      </c>
      <c r="BP113" s="11">
        <v>1</v>
      </c>
      <c r="BQ113" s="18">
        <v>1</v>
      </c>
      <c r="BR113" s="10">
        <v>1</v>
      </c>
      <c r="BS113" s="11">
        <v>1</v>
      </c>
      <c r="BT113" s="11">
        <v>1</v>
      </c>
      <c r="BU113" s="11">
        <v>1</v>
      </c>
      <c r="BV113" s="15">
        <v>1</v>
      </c>
    </row>
    <row r="114" spans="1:74" x14ac:dyDescent="0.25">
      <c r="A114" s="26" t="s">
        <v>137</v>
      </c>
      <c r="B114" s="23" t="s">
        <v>91</v>
      </c>
      <c r="C114" s="1" t="s">
        <v>125</v>
      </c>
      <c r="D114" s="2" t="s">
        <v>0</v>
      </c>
      <c r="E114" s="3" t="s">
        <v>1</v>
      </c>
      <c r="F114" s="58">
        <v>0.62966480985066575</v>
      </c>
      <c r="G114" s="58">
        <v>0.6661212728363598</v>
      </c>
      <c r="H114" s="3">
        <v>1</v>
      </c>
      <c r="I114" s="15">
        <f t="shared" si="38"/>
        <v>0.62966480985066575</v>
      </c>
      <c r="J114" s="10">
        <f t="shared" si="39"/>
        <v>0.63209524071637868</v>
      </c>
      <c r="K114" s="11">
        <f t="shared" si="40"/>
        <v>0.63452567158209161</v>
      </c>
      <c r="L114" s="11">
        <f t="shared" si="41"/>
        <v>0.63695610244780454</v>
      </c>
      <c r="M114" s="11">
        <f t="shared" si="42"/>
        <v>0.63938653331351747</v>
      </c>
      <c r="N114" s="15">
        <f t="shared" si="43"/>
        <v>0.6418169641792304</v>
      </c>
      <c r="O114" s="10">
        <f t="shared" si="44"/>
        <v>0.64424739504494333</v>
      </c>
      <c r="P114" s="11">
        <f t="shared" si="45"/>
        <v>0.64667782591065626</v>
      </c>
      <c r="Q114" s="11">
        <f t="shared" si="46"/>
        <v>0.64910825677636919</v>
      </c>
      <c r="R114" s="11">
        <f t="shared" si="47"/>
        <v>0.65153868764208211</v>
      </c>
      <c r="S114" s="15">
        <f t="shared" si="48"/>
        <v>0.65396911850779504</v>
      </c>
      <c r="T114" s="10">
        <f t="shared" si="49"/>
        <v>0.65639954937350797</v>
      </c>
      <c r="U114" s="11">
        <f t="shared" si="50"/>
        <v>0.6588299802392209</v>
      </c>
      <c r="V114" s="11">
        <f t="shared" si="51"/>
        <v>0.66126041110493383</v>
      </c>
      <c r="W114" s="11">
        <f t="shared" si="52"/>
        <v>0.66369084197064676</v>
      </c>
      <c r="X114" s="15">
        <f t="shared" si="53"/>
        <v>0.6661212728363598</v>
      </c>
      <c r="Y114" s="11">
        <f t="shared" si="54"/>
        <v>0.68281520919454186</v>
      </c>
      <c r="Z114" s="11">
        <f t="shared" si="55"/>
        <v>0.69950914555272392</v>
      </c>
      <c r="AA114" s="11">
        <f t="shared" si="56"/>
        <v>0.71620308191090598</v>
      </c>
      <c r="AB114" s="11">
        <f t="shared" si="57"/>
        <v>0.73289701826908804</v>
      </c>
      <c r="AC114" s="18">
        <f t="shared" si="58"/>
        <v>0.7495909546272701</v>
      </c>
      <c r="AD114" s="10">
        <f t="shared" si="59"/>
        <v>0.76628489098545216</v>
      </c>
      <c r="AE114" s="11">
        <f t="shared" si="60"/>
        <v>0.78297882734363422</v>
      </c>
      <c r="AF114" s="11">
        <f t="shared" si="61"/>
        <v>0.79967276370181628</v>
      </c>
      <c r="AG114" s="11">
        <f t="shared" si="62"/>
        <v>0.81636670005999834</v>
      </c>
      <c r="AH114" s="18">
        <f t="shared" si="63"/>
        <v>0.8330606364181804</v>
      </c>
      <c r="AI114" s="10">
        <f t="shared" si="64"/>
        <v>0.84975457277636246</v>
      </c>
      <c r="AJ114" s="11">
        <f t="shared" si="65"/>
        <v>0.86644850913454452</v>
      </c>
      <c r="AK114" s="11">
        <f t="shared" si="66"/>
        <v>0.88314244549272658</v>
      </c>
      <c r="AL114" s="11">
        <f t="shared" si="67"/>
        <v>0.89983638185090864</v>
      </c>
      <c r="AM114" s="18">
        <f t="shared" si="68"/>
        <v>0.9165303182090907</v>
      </c>
      <c r="AN114" s="10">
        <f t="shared" si="69"/>
        <v>0.93322425456727276</v>
      </c>
      <c r="AO114" s="11">
        <f t="shared" si="70"/>
        <v>0.94991819092545482</v>
      </c>
      <c r="AP114" s="11">
        <f t="shared" si="71"/>
        <v>0.96661212728363688</v>
      </c>
      <c r="AQ114" s="11">
        <f t="shared" si="72"/>
        <v>0.98330606364181894</v>
      </c>
      <c r="AR114" s="15">
        <v>1</v>
      </c>
      <c r="AS114" s="10">
        <v>1</v>
      </c>
      <c r="AT114" s="11">
        <v>1</v>
      </c>
      <c r="AU114" s="11">
        <v>1</v>
      </c>
      <c r="AV114" s="11">
        <v>1</v>
      </c>
      <c r="AW114" s="18">
        <v>1</v>
      </c>
      <c r="AX114" s="10">
        <v>1</v>
      </c>
      <c r="AY114" s="11">
        <v>1</v>
      </c>
      <c r="AZ114" s="11">
        <v>1</v>
      </c>
      <c r="BA114" s="11">
        <v>1</v>
      </c>
      <c r="BB114" s="15">
        <v>1</v>
      </c>
      <c r="BC114" s="10">
        <v>1</v>
      </c>
      <c r="BD114" s="11">
        <v>1</v>
      </c>
      <c r="BE114" s="11">
        <v>1</v>
      </c>
      <c r="BF114" s="11">
        <v>1</v>
      </c>
      <c r="BG114" s="18">
        <v>1</v>
      </c>
      <c r="BH114" s="10">
        <v>1</v>
      </c>
      <c r="BI114" s="11">
        <v>1</v>
      </c>
      <c r="BJ114" s="11">
        <v>1</v>
      </c>
      <c r="BK114" s="11">
        <v>1</v>
      </c>
      <c r="BL114" s="15">
        <v>1</v>
      </c>
      <c r="BM114" s="10">
        <v>1</v>
      </c>
      <c r="BN114" s="11">
        <v>1</v>
      </c>
      <c r="BO114" s="11">
        <v>1</v>
      </c>
      <c r="BP114" s="11">
        <v>1</v>
      </c>
      <c r="BQ114" s="18">
        <v>1</v>
      </c>
      <c r="BR114" s="10">
        <v>1</v>
      </c>
      <c r="BS114" s="11">
        <v>1</v>
      </c>
      <c r="BT114" s="11">
        <v>1</v>
      </c>
      <c r="BU114" s="11">
        <v>1</v>
      </c>
      <c r="BV114" s="15">
        <v>1</v>
      </c>
    </row>
    <row r="115" spans="1:74" x14ac:dyDescent="0.25">
      <c r="A115" s="26" t="s">
        <v>137</v>
      </c>
      <c r="B115" s="23" t="s">
        <v>91</v>
      </c>
      <c r="C115" s="1" t="s">
        <v>125</v>
      </c>
      <c r="D115" s="2" t="s">
        <v>0</v>
      </c>
      <c r="E115" s="3" t="s">
        <v>2</v>
      </c>
      <c r="F115" s="3">
        <f t="shared" ref="F115:F129" si="74">F114</f>
        <v>0.62966480985066575</v>
      </c>
      <c r="G115" s="3">
        <f t="shared" ref="G115:G129" si="75">G114</f>
        <v>0.6661212728363598</v>
      </c>
      <c r="H115" s="3">
        <f t="shared" ref="H115:H129" si="76">H114</f>
        <v>1</v>
      </c>
      <c r="I115" s="15">
        <f t="shared" si="38"/>
        <v>0.62966480985066575</v>
      </c>
      <c r="J115" s="10">
        <f t="shared" si="39"/>
        <v>0.63209524071637868</v>
      </c>
      <c r="K115" s="11">
        <f t="shared" si="40"/>
        <v>0.63452567158209161</v>
      </c>
      <c r="L115" s="11">
        <f t="shared" si="41"/>
        <v>0.63695610244780454</v>
      </c>
      <c r="M115" s="11">
        <f t="shared" si="42"/>
        <v>0.63938653331351747</v>
      </c>
      <c r="N115" s="15">
        <f t="shared" si="43"/>
        <v>0.6418169641792304</v>
      </c>
      <c r="O115" s="10">
        <f t="shared" si="44"/>
        <v>0.64424739504494333</v>
      </c>
      <c r="P115" s="11">
        <f t="shared" si="45"/>
        <v>0.64667782591065626</v>
      </c>
      <c r="Q115" s="11">
        <f t="shared" si="46"/>
        <v>0.64910825677636919</v>
      </c>
      <c r="R115" s="11">
        <f t="shared" si="47"/>
        <v>0.65153868764208211</v>
      </c>
      <c r="S115" s="15">
        <f t="shared" si="48"/>
        <v>0.65396911850779504</v>
      </c>
      <c r="T115" s="10">
        <f t="shared" si="49"/>
        <v>0.65639954937350797</v>
      </c>
      <c r="U115" s="11">
        <f t="shared" si="50"/>
        <v>0.6588299802392209</v>
      </c>
      <c r="V115" s="11">
        <f t="shared" si="51"/>
        <v>0.66126041110493383</v>
      </c>
      <c r="W115" s="11">
        <f t="shared" si="52"/>
        <v>0.66369084197064676</v>
      </c>
      <c r="X115" s="15">
        <f t="shared" si="53"/>
        <v>0.6661212728363598</v>
      </c>
      <c r="Y115" s="11">
        <f t="shared" si="54"/>
        <v>0.68281520919454186</v>
      </c>
      <c r="Z115" s="11">
        <f t="shared" si="55"/>
        <v>0.69950914555272392</v>
      </c>
      <c r="AA115" s="11">
        <f t="shared" si="56"/>
        <v>0.71620308191090598</v>
      </c>
      <c r="AB115" s="11">
        <f t="shared" si="57"/>
        <v>0.73289701826908804</v>
      </c>
      <c r="AC115" s="18">
        <f t="shared" si="58"/>
        <v>0.7495909546272701</v>
      </c>
      <c r="AD115" s="10">
        <f t="shared" si="59"/>
        <v>0.76628489098545216</v>
      </c>
      <c r="AE115" s="11">
        <f t="shared" si="60"/>
        <v>0.78297882734363422</v>
      </c>
      <c r="AF115" s="11">
        <f t="shared" si="61"/>
        <v>0.79967276370181628</v>
      </c>
      <c r="AG115" s="11">
        <f t="shared" si="62"/>
        <v>0.81636670005999834</v>
      </c>
      <c r="AH115" s="18">
        <f t="shared" si="63"/>
        <v>0.8330606364181804</v>
      </c>
      <c r="AI115" s="10">
        <f t="shared" si="64"/>
        <v>0.84975457277636246</v>
      </c>
      <c r="AJ115" s="11">
        <f t="shared" si="65"/>
        <v>0.86644850913454452</v>
      </c>
      <c r="AK115" s="11">
        <f t="shared" si="66"/>
        <v>0.88314244549272658</v>
      </c>
      <c r="AL115" s="11">
        <f t="shared" si="67"/>
        <v>0.89983638185090864</v>
      </c>
      <c r="AM115" s="18">
        <f t="shared" si="68"/>
        <v>0.9165303182090907</v>
      </c>
      <c r="AN115" s="10">
        <f t="shared" si="69"/>
        <v>0.93322425456727276</v>
      </c>
      <c r="AO115" s="11">
        <f t="shared" si="70"/>
        <v>0.94991819092545482</v>
      </c>
      <c r="AP115" s="11">
        <f t="shared" si="71"/>
        <v>0.96661212728363688</v>
      </c>
      <c r="AQ115" s="11">
        <f t="shared" si="72"/>
        <v>0.98330606364181894</v>
      </c>
      <c r="AR115" s="15">
        <v>1</v>
      </c>
      <c r="AS115" s="10">
        <v>1</v>
      </c>
      <c r="AT115" s="11">
        <v>1</v>
      </c>
      <c r="AU115" s="11">
        <v>1</v>
      </c>
      <c r="AV115" s="11">
        <v>1</v>
      </c>
      <c r="AW115" s="18">
        <v>1</v>
      </c>
      <c r="AX115" s="10">
        <v>1</v>
      </c>
      <c r="AY115" s="11">
        <v>1</v>
      </c>
      <c r="AZ115" s="11">
        <v>1</v>
      </c>
      <c r="BA115" s="11">
        <v>1</v>
      </c>
      <c r="BB115" s="15">
        <v>1</v>
      </c>
      <c r="BC115" s="10">
        <v>1</v>
      </c>
      <c r="BD115" s="11">
        <v>1</v>
      </c>
      <c r="BE115" s="11">
        <v>1</v>
      </c>
      <c r="BF115" s="11">
        <v>1</v>
      </c>
      <c r="BG115" s="18">
        <v>1</v>
      </c>
      <c r="BH115" s="10">
        <v>1</v>
      </c>
      <c r="BI115" s="11">
        <v>1</v>
      </c>
      <c r="BJ115" s="11">
        <v>1</v>
      </c>
      <c r="BK115" s="11">
        <v>1</v>
      </c>
      <c r="BL115" s="15">
        <v>1</v>
      </c>
      <c r="BM115" s="10">
        <v>1</v>
      </c>
      <c r="BN115" s="11">
        <v>1</v>
      </c>
      <c r="BO115" s="11">
        <v>1</v>
      </c>
      <c r="BP115" s="11">
        <v>1</v>
      </c>
      <c r="BQ115" s="18">
        <v>1</v>
      </c>
      <c r="BR115" s="10">
        <v>1</v>
      </c>
      <c r="BS115" s="11">
        <v>1</v>
      </c>
      <c r="BT115" s="11">
        <v>1</v>
      </c>
      <c r="BU115" s="11">
        <v>1</v>
      </c>
      <c r="BV115" s="15">
        <v>1</v>
      </c>
    </row>
    <row r="116" spans="1:74" x14ac:dyDescent="0.25">
      <c r="A116" s="26" t="s">
        <v>137</v>
      </c>
      <c r="B116" s="23" t="s">
        <v>91</v>
      </c>
      <c r="C116" s="1" t="s">
        <v>125</v>
      </c>
      <c r="D116" s="2" t="s">
        <v>0</v>
      </c>
      <c r="E116" s="3" t="s">
        <v>3</v>
      </c>
      <c r="F116" s="3">
        <f t="shared" si="74"/>
        <v>0.62966480985066575</v>
      </c>
      <c r="G116" s="3">
        <f t="shared" si="75"/>
        <v>0.6661212728363598</v>
      </c>
      <c r="H116" s="3">
        <f t="shared" si="76"/>
        <v>1</v>
      </c>
      <c r="I116" s="15">
        <f t="shared" si="38"/>
        <v>0.62966480985066575</v>
      </c>
      <c r="J116" s="10">
        <f t="shared" si="39"/>
        <v>0.63209524071637868</v>
      </c>
      <c r="K116" s="11">
        <f t="shared" si="40"/>
        <v>0.63452567158209161</v>
      </c>
      <c r="L116" s="11">
        <f t="shared" si="41"/>
        <v>0.63695610244780454</v>
      </c>
      <c r="M116" s="11">
        <f t="shared" si="42"/>
        <v>0.63938653331351747</v>
      </c>
      <c r="N116" s="15">
        <f t="shared" si="43"/>
        <v>0.6418169641792304</v>
      </c>
      <c r="O116" s="10">
        <f t="shared" si="44"/>
        <v>0.64424739504494333</v>
      </c>
      <c r="P116" s="11">
        <f t="shared" si="45"/>
        <v>0.64667782591065626</v>
      </c>
      <c r="Q116" s="11">
        <f t="shared" si="46"/>
        <v>0.64910825677636919</v>
      </c>
      <c r="R116" s="11">
        <f t="shared" si="47"/>
        <v>0.65153868764208211</v>
      </c>
      <c r="S116" s="15">
        <f t="shared" si="48"/>
        <v>0.65396911850779504</v>
      </c>
      <c r="T116" s="10">
        <f t="shared" si="49"/>
        <v>0.65639954937350797</v>
      </c>
      <c r="U116" s="11">
        <f t="shared" si="50"/>
        <v>0.6588299802392209</v>
      </c>
      <c r="V116" s="11">
        <f t="shared" si="51"/>
        <v>0.66126041110493383</v>
      </c>
      <c r="W116" s="11">
        <f t="shared" si="52"/>
        <v>0.66369084197064676</v>
      </c>
      <c r="X116" s="15">
        <f t="shared" si="53"/>
        <v>0.6661212728363598</v>
      </c>
      <c r="Y116" s="11">
        <f t="shared" si="54"/>
        <v>0.68281520919454186</v>
      </c>
      <c r="Z116" s="11">
        <f t="shared" si="55"/>
        <v>0.69950914555272392</v>
      </c>
      <c r="AA116" s="11">
        <f t="shared" si="56"/>
        <v>0.71620308191090598</v>
      </c>
      <c r="AB116" s="11">
        <f t="shared" si="57"/>
        <v>0.73289701826908804</v>
      </c>
      <c r="AC116" s="18">
        <f t="shared" si="58"/>
        <v>0.7495909546272701</v>
      </c>
      <c r="AD116" s="10">
        <f t="shared" si="59"/>
        <v>0.76628489098545216</v>
      </c>
      <c r="AE116" s="11">
        <f t="shared" si="60"/>
        <v>0.78297882734363422</v>
      </c>
      <c r="AF116" s="11">
        <f t="shared" si="61"/>
        <v>0.79967276370181628</v>
      </c>
      <c r="AG116" s="11">
        <f t="shared" si="62"/>
        <v>0.81636670005999834</v>
      </c>
      <c r="AH116" s="18">
        <f t="shared" si="63"/>
        <v>0.8330606364181804</v>
      </c>
      <c r="AI116" s="10">
        <f t="shared" si="64"/>
        <v>0.84975457277636246</v>
      </c>
      <c r="AJ116" s="11">
        <f t="shared" si="65"/>
        <v>0.86644850913454452</v>
      </c>
      <c r="AK116" s="11">
        <f t="shared" si="66"/>
        <v>0.88314244549272658</v>
      </c>
      <c r="AL116" s="11">
        <f t="shared" si="67"/>
        <v>0.89983638185090864</v>
      </c>
      <c r="AM116" s="18">
        <f t="shared" si="68"/>
        <v>0.9165303182090907</v>
      </c>
      <c r="AN116" s="10">
        <f t="shared" si="69"/>
        <v>0.93322425456727276</v>
      </c>
      <c r="AO116" s="11">
        <f t="shared" si="70"/>
        <v>0.94991819092545482</v>
      </c>
      <c r="AP116" s="11">
        <f t="shared" si="71"/>
        <v>0.96661212728363688</v>
      </c>
      <c r="AQ116" s="11">
        <f t="shared" si="72"/>
        <v>0.98330606364181894</v>
      </c>
      <c r="AR116" s="15">
        <v>1</v>
      </c>
      <c r="AS116" s="10">
        <v>1</v>
      </c>
      <c r="AT116" s="11">
        <v>1</v>
      </c>
      <c r="AU116" s="11">
        <v>1</v>
      </c>
      <c r="AV116" s="11">
        <v>1</v>
      </c>
      <c r="AW116" s="18">
        <v>1</v>
      </c>
      <c r="AX116" s="10">
        <v>1</v>
      </c>
      <c r="AY116" s="11">
        <v>1</v>
      </c>
      <c r="AZ116" s="11">
        <v>1</v>
      </c>
      <c r="BA116" s="11">
        <v>1</v>
      </c>
      <c r="BB116" s="15">
        <v>1</v>
      </c>
      <c r="BC116" s="10">
        <v>1</v>
      </c>
      <c r="BD116" s="11">
        <v>1</v>
      </c>
      <c r="BE116" s="11">
        <v>1</v>
      </c>
      <c r="BF116" s="11">
        <v>1</v>
      </c>
      <c r="BG116" s="18">
        <v>1</v>
      </c>
      <c r="BH116" s="10">
        <v>1</v>
      </c>
      <c r="BI116" s="11">
        <v>1</v>
      </c>
      <c r="BJ116" s="11">
        <v>1</v>
      </c>
      <c r="BK116" s="11">
        <v>1</v>
      </c>
      <c r="BL116" s="15">
        <v>1</v>
      </c>
      <c r="BM116" s="10">
        <v>1</v>
      </c>
      <c r="BN116" s="11">
        <v>1</v>
      </c>
      <c r="BO116" s="11">
        <v>1</v>
      </c>
      <c r="BP116" s="11">
        <v>1</v>
      </c>
      <c r="BQ116" s="18">
        <v>1</v>
      </c>
      <c r="BR116" s="10">
        <v>1</v>
      </c>
      <c r="BS116" s="11">
        <v>1</v>
      </c>
      <c r="BT116" s="11">
        <v>1</v>
      </c>
      <c r="BU116" s="11">
        <v>1</v>
      </c>
      <c r="BV116" s="15">
        <v>1</v>
      </c>
    </row>
    <row r="117" spans="1:74" x14ac:dyDescent="0.25">
      <c r="A117" s="26" t="s">
        <v>137</v>
      </c>
      <c r="B117" s="23" t="s">
        <v>91</v>
      </c>
      <c r="C117" s="1" t="s">
        <v>125</v>
      </c>
      <c r="D117" s="2" t="s">
        <v>0</v>
      </c>
      <c r="E117" s="3" t="s">
        <v>4</v>
      </c>
      <c r="F117" s="3">
        <f t="shared" si="74"/>
        <v>0.62966480985066575</v>
      </c>
      <c r="G117" s="3">
        <f t="shared" si="75"/>
        <v>0.6661212728363598</v>
      </c>
      <c r="H117" s="3">
        <f t="shared" si="76"/>
        <v>1</v>
      </c>
      <c r="I117" s="15">
        <f t="shared" si="38"/>
        <v>0.62966480985066575</v>
      </c>
      <c r="J117" s="10">
        <f t="shared" si="39"/>
        <v>0.63209524071637868</v>
      </c>
      <c r="K117" s="11">
        <f t="shared" si="40"/>
        <v>0.63452567158209161</v>
      </c>
      <c r="L117" s="11">
        <f t="shared" si="41"/>
        <v>0.63695610244780454</v>
      </c>
      <c r="M117" s="11">
        <f t="shared" si="42"/>
        <v>0.63938653331351747</v>
      </c>
      <c r="N117" s="15">
        <f t="shared" si="43"/>
        <v>0.6418169641792304</v>
      </c>
      <c r="O117" s="10">
        <f t="shared" si="44"/>
        <v>0.64424739504494333</v>
      </c>
      <c r="P117" s="11">
        <f t="shared" si="45"/>
        <v>0.64667782591065626</v>
      </c>
      <c r="Q117" s="11">
        <f t="shared" si="46"/>
        <v>0.64910825677636919</v>
      </c>
      <c r="R117" s="11">
        <f t="shared" si="47"/>
        <v>0.65153868764208211</v>
      </c>
      <c r="S117" s="15">
        <f t="shared" si="48"/>
        <v>0.65396911850779504</v>
      </c>
      <c r="T117" s="10">
        <f t="shared" si="49"/>
        <v>0.65639954937350797</v>
      </c>
      <c r="U117" s="11">
        <f t="shared" si="50"/>
        <v>0.6588299802392209</v>
      </c>
      <c r="V117" s="11">
        <f t="shared" si="51"/>
        <v>0.66126041110493383</v>
      </c>
      <c r="W117" s="11">
        <f t="shared" si="52"/>
        <v>0.66369084197064676</v>
      </c>
      <c r="X117" s="15">
        <f t="shared" si="53"/>
        <v>0.6661212728363598</v>
      </c>
      <c r="Y117" s="11">
        <f t="shared" si="54"/>
        <v>0.68281520919454186</v>
      </c>
      <c r="Z117" s="11">
        <f t="shared" si="55"/>
        <v>0.69950914555272392</v>
      </c>
      <c r="AA117" s="11">
        <f t="shared" si="56"/>
        <v>0.71620308191090598</v>
      </c>
      <c r="AB117" s="11">
        <f t="shared" si="57"/>
        <v>0.73289701826908804</v>
      </c>
      <c r="AC117" s="18">
        <f t="shared" si="58"/>
        <v>0.7495909546272701</v>
      </c>
      <c r="AD117" s="10">
        <f t="shared" si="59"/>
        <v>0.76628489098545216</v>
      </c>
      <c r="AE117" s="11">
        <f t="shared" si="60"/>
        <v>0.78297882734363422</v>
      </c>
      <c r="AF117" s="11">
        <f t="shared" si="61"/>
        <v>0.79967276370181628</v>
      </c>
      <c r="AG117" s="11">
        <f t="shared" si="62"/>
        <v>0.81636670005999834</v>
      </c>
      <c r="AH117" s="18">
        <f t="shared" si="63"/>
        <v>0.8330606364181804</v>
      </c>
      <c r="AI117" s="10">
        <f t="shared" si="64"/>
        <v>0.84975457277636246</v>
      </c>
      <c r="AJ117" s="11">
        <f t="shared" si="65"/>
        <v>0.86644850913454452</v>
      </c>
      <c r="AK117" s="11">
        <f t="shared" si="66"/>
        <v>0.88314244549272658</v>
      </c>
      <c r="AL117" s="11">
        <f t="shared" si="67"/>
        <v>0.89983638185090864</v>
      </c>
      <c r="AM117" s="18">
        <f t="shared" si="68"/>
        <v>0.9165303182090907</v>
      </c>
      <c r="AN117" s="10">
        <f t="shared" si="69"/>
        <v>0.93322425456727276</v>
      </c>
      <c r="AO117" s="11">
        <f t="shared" si="70"/>
        <v>0.94991819092545482</v>
      </c>
      <c r="AP117" s="11">
        <f t="shared" si="71"/>
        <v>0.96661212728363688</v>
      </c>
      <c r="AQ117" s="11">
        <f t="shared" si="72"/>
        <v>0.98330606364181894</v>
      </c>
      <c r="AR117" s="15">
        <v>1</v>
      </c>
      <c r="AS117" s="10">
        <v>1</v>
      </c>
      <c r="AT117" s="11">
        <v>1</v>
      </c>
      <c r="AU117" s="11">
        <v>1</v>
      </c>
      <c r="AV117" s="11">
        <v>1</v>
      </c>
      <c r="AW117" s="18">
        <v>1</v>
      </c>
      <c r="AX117" s="10">
        <v>1</v>
      </c>
      <c r="AY117" s="11">
        <v>1</v>
      </c>
      <c r="AZ117" s="11">
        <v>1</v>
      </c>
      <c r="BA117" s="11">
        <v>1</v>
      </c>
      <c r="BB117" s="15">
        <v>1</v>
      </c>
      <c r="BC117" s="10">
        <v>1</v>
      </c>
      <c r="BD117" s="11">
        <v>1</v>
      </c>
      <c r="BE117" s="11">
        <v>1</v>
      </c>
      <c r="BF117" s="11">
        <v>1</v>
      </c>
      <c r="BG117" s="18">
        <v>1</v>
      </c>
      <c r="BH117" s="10">
        <v>1</v>
      </c>
      <c r="BI117" s="11">
        <v>1</v>
      </c>
      <c r="BJ117" s="11">
        <v>1</v>
      </c>
      <c r="BK117" s="11">
        <v>1</v>
      </c>
      <c r="BL117" s="15">
        <v>1</v>
      </c>
      <c r="BM117" s="10">
        <v>1</v>
      </c>
      <c r="BN117" s="11">
        <v>1</v>
      </c>
      <c r="BO117" s="11">
        <v>1</v>
      </c>
      <c r="BP117" s="11">
        <v>1</v>
      </c>
      <c r="BQ117" s="18">
        <v>1</v>
      </c>
      <c r="BR117" s="10">
        <v>1</v>
      </c>
      <c r="BS117" s="11">
        <v>1</v>
      </c>
      <c r="BT117" s="11">
        <v>1</v>
      </c>
      <c r="BU117" s="11">
        <v>1</v>
      </c>
      <c r="BV117" s="15">
        <v>1</v>
      </c>
    </row>
    <row r="118" spans="1:74" x14ac:dyDescent="0.25">
      <c r="A118" s="26" t="s">
        <v>137</v>
      </c>
      <c r="B118" s="23" t="s">
        <v>91</v>
      </c>
      <c r="C118" s="1" t="s">
        <v>125</v>
      </c>
      <c r="D118" s="2" t="s">
        <v>5</v>
      </c>
      <c r="E118" s="3" t="s">
        <v>1</v>
      </c>
      <c r="F118" s="3">
        <f t="shared" si="74"/>
        <v>0.62966480985066575</v>
      </c>
      <c r="G118" s="3">
        <f t="shared" si="75"/>
        <v>0.6661212728363598</v>
      </c>
      <c r="H118" s="3">
        <f t="shared" si="76"/>
        <v>1</v>
      </c>
      <c r="I118" s="15">
        <f t="shared" si="38"/>
        <v>0.62966480985066575</v>
      </c>
      <c r="J118" s="10">
        <f t="shared" si="39"/>
        <v>0.63209524071637868</v>
      </c>
      <c r="K118" s="11">
        <f t="shared" si="40"/>
        <v>0.63452567158209161</v>
      </c>
      <c r="L118" s="11">
        <f t="shared" si="41"/>
        <v>0.63695610244780454</v>
      </c>
      <c r="M118" s="11">
        <f t="shared" si="42"/>
        <v>0.63938653331351747</v>
      </c>
      <c r="N118" s="15">
        <f t="shared" si="43"/>
        <v>0.6418169641792304</v>
      </c>
      <c r="O118" s="10">
        <f t="shared" si="44"/>
        <v>0.64424739504494333</v>
      </c>
      <c r="P118" s="11">
        <f t="shared" si="45"/>
        <v>0.64667782591065626</v>
      </c>
      <c r="Q118" s="11">
        <f t="shared" si="46"/>
        <v>0.64910825677636919</v>
      </c>
      <c r="R118" s="11">
        <f t="shared" si="47"/>
        <v>0.65153868764208211</v>
      </c>
      <c r="S118" s="15">
        <f t="shared" si="48"/>
        <v>0.65396911850779504</v>
      </c>
      <c r="T118" s="10">
        <f t="shared" si="49"/>
        <v>0.65639954937350797</v>
      </c>
      <c r="U118" s="11">
        <f t="shared" si="50"/>
        <v>0.6588299802392209</v>
      </c>
      <c r="V118" s="11">
        <f t="shared" si="51"/>
        <v>0.66126041110493383</v>
      </c>
      <c r="W118" s="11">
        <f t="shared" si="52"/>
        <v>0.66369084197064676</v>
      </c>
      <c r="X118" s="15">
        <f t="shared" si="53"/>
        <v>0.6661212728363598</v>
      </c>
      <c r="Y118" s="11">
        <f t="shared" si="54"/>
        <v>0.68281520919454186</v>
      </c>
      <c r="Z118" s="11">
        <f t="shared" si="55"/>
        <v>0.69950914555272392</v>
      </c>
      <c r="AA118" s="11">
        <f t="shared" si="56"/>
        <v>0.71620308191090598</v>
      </c>
      <c r="AB118" s="11">
        <f t="shared" si="57"/>
        <v>0.73289701826908804</v>
      </c>
      <c r="AC118" s="18">
        <f t="shared" si="58"/>
        <v>0.7495909546272701</v>
      </c>
      <c r="AD118" s="10">
        <f t="shared" si="59"/>
        <v>0.76628489098545216</v>
      </c>
      <c r="AE118" s="11">
        <f t="shared" si="60"/>
        <v>0.78297882734363422</v>
      </c>
      <c r="AF118" s="11">
        <f t="shared" si="61"/>
        <v>0.79967276370181628</v>
      </c>
      <c r="AG118" s="11">
        <f t="shared" si="62"/>
        <v>0.81636670005999834</v>
      </c>
      <c r="AH118" s="18">
        <f t="shared" si="63"/>
        <v>0.8330606364181804</v>
      </c>
      <c r="AI118" s="10">
        <f t="shared" si="64"/>
        <v>0.84975457277636246</v>
      </c>
      <c r="AJ118" s="11">
        <f t="shared" si="65"/>
        <v>0.86644850913454452</v>
      </c>
      <c r="AK118" s="11">
        <f t="shared" si="66"/>
        <v>0.88314244549272658</v>
      </c>
      <c r="AL118" s="11">
        <f t="shared" si="67"/>
        <v>0.89983638185090864</v>
      </c>
      <c r="AM118" s="18">
        <f t="shared" si="68"/>
        <v>0.9165303182090907</v>
      </c>
      <c r="AN118" s="10">
        <f t="shared" si="69"/>
        <v>0.93322425456727276</v>
      </c>
      <c r="AO118" s="11">
        <f t="shared" si="70"/>
        <v>0.94991819092545482</v>
      </c>
      <c r="AP118" s="11">
        <f t="shared" si="71"/>
        <v>0.96661212728363688</v>
      </c>
      <c r="AQ118" s="11">
        <f t="shared" si="72"/>
        <v>0.98330606364181894</v>
      </c>
      <c r="AR118" s="15">
        <v>1</v>
      </c>
      <c r="AS118" s="10">
        <v>1</v>
      </c>
      <c r="AT118" s="11">
        <v>1</v>
      </c>
      <c r="AU118" s="11">
        <v>1</v>
      </c>
      <c r="AV118" s="11">
        <v>1</v>
      </c>
      <c r="AW118" s="18">
        <v>1</v>
      </c>
      <c r="AX118" s="10">
        <v>1</v>
      </c>
      <c r="AY118" s="11">
        <v>1</v>
      </c>
      <c r="AZ118" s="11">
        <v>1</v>
      </c>
      <c r="BA118" s="11">
        <v>1</v>
      </c>
      <c r="BB118" s="15">
        <v>1</v>
      </c>
      <c r="BC118" s="10">
        <v>1</v>
      </c>
      <c r="BD118" s="11">
        <v>1</v>
      </c>
      <c r="BE118" s="11">
        <v>1</v>
      </c>
      <c r="BF118" s="11">
        <v>1</v>
      </c>
      <c r="BG118" s="18">
        <v>1</v>
      </c>
      <c r="BH118" s="10">
        <v>1</v>
      </c>
      <c r="BI118" s="11">
        <v>1</v>
      </c>
      <c r="BJ118" s="11">
        <v>1</v>
      </c>
      <c r="BK118" s="11">
        <v>1</v>
      </c>
      <c r="BL118" s="15">
        <v>1</v>
      </c>
      <c r="BM118" s="10">
        <v>1</v>
      </c>
      <c r="BN118" s="11">
        <v>1</v>
      </c>
      <c r="BO118" s="11">
        <v>1</v>
      </c>
      <c r="BP118" s="11">
        <v>1</v>
      </c>
      <c r="BQ118" s="18">
        <v>1</v>
      </c>
      <c r="BR118" s="10">
        <v>1</v>
      </c>
      <c r="BS118" s="11">
        <v>1</v>
      </c>
      <c r="BT118" s="11">
        <v>1</v>
      </c>
      <c r="BU118" s="11">
        <v>1</v>
      </c>
      <c r="BV118" s="15">
        <v>1</v>
      </c>
    </row>
    <row r="119" spans="1:74" x14ac:dyDescent="0.25">
      <c r="A119" s="26" t="s">
        <v>137</v>
      </c>
      <c r="B119" s="23" t="s">
        <v>91</v>
      </c>
      <c r="C119" s="1" t="s">
        <v>125</v>
      </c>
      <c r="D119" s="2" t="s">
        <v>5</v>
      </c>
      <c r="E119" s="3" t="s">
        <v>2</v>
      </c>
      <c r="F119" s="3">
        <f t="shared" si="74"/>
        <v>0.62966480985066575</v>
      </c>
      <c r="G119" s="3">
        <f t="shared" si="75"/>
        <v>0.6661212728363598</v>
      </c>
      <c r="H119" s="3">
        <f t="shared" si="76"/>
        <v>1</v>
      </c>
      <c r="I119" s="15">
        <f t="shared" si="38"/>
        <v>0.62966480985066575</v>
      </c>
      <c r="J119" s="10">
        <f t="shared" si="39"/>
        <v>0.63209524071637868</v>
      </c>
      <c r="K119" s="11">
        <f t="shared" si="40"/>
        <v>0.63452567158209161</v>
      </c>
      <c r="L119" s="11">
        <f t="shared" si="41"/>
        <v>0.63695610244780454</v>
      </c>
      <c r="M119" s="11">
        <f t="shared" si="42"/>
        <v>0.63938653331351747</v>
      </c>
      <c r="N119" s="15">
        <f t="shared" si="43"/>
        <v>0.6418169641792304</v>
      </c>
      <c r="O119" s="10">
        <f t="shared" si="44"/>
        <v>0.64424739504494333</v>
      </c>
      <c r="P119" s="11">
        <f t="shared" si="45"/>
        <v>0.64667782591065626</v>
      </c>
      <c r="Q119" s="11">
        <f t="shared" si="46"/>
        <v>0.64910825677636919</v>
      </c>
      <c r="R119" s="11">
        <f t="shared" si="47"/>
        <v>0.65153868764208211</v>
      </c>
      <c r="S119" s="15">
        <f t="shared" si="48"/>
        <v>0.65396911850779504</v>
      </c>
      <c r="T119" s="10">
        <f t="shared" si="49"/>
        <v>0.65639954937350797</v>
      </c>
      <c r="U119" s="11">
        <f t="shared" si="50"/>
        <v>0.6588299802392209</v>
      </c>
      <c r="V119" s="11">
        <f t="shared" si="51"/>
        <v>0.66126041110493383</v>
      </c>
      <c r="W119" s="11">
        <f t="shared" si="52"/>
        <v>0.66369084197064676</v>
      </c>
      <c r="X119" s="15">
        <f t="shared" si="53"/>
        <v>0.6661212728363598</v>
      </c>
      <c r="Y119" s="11">
        <f t="shared" si="54"/>
        <v>0.68281520919454186</v>
      </c>
      <c r="Z119" s="11">
        <f t="shared" si="55"/>
        <v>0.69950914555272392</v>
      </c>
      <c r="AA119" s="11">
        <f t="shared" si="56"/>
        <v>0.71620308191090598</v>
      </c>
      <c r="AB119" s="11">
        <f t="shared" si="57"/>
        <v>0.73289701826908804</v>
      </c>
      <c r="AC119" s="18">
        <f t="shared" si="58"/>
        <v>0.7495909546272701</v>
      </c>
      <c r="AD119" s="10">
        <f t="shared" si="59"/>
        <v>0.76628489098545216</v>
      </c>
      <c r="AE119" s="11">
        <f t="shared" si="60"/>
        <v>0.78297882734363422</v>
      </c>
      <c r="AF119" s="11">
        <f t="shared" si="61"/>
        <v>0.79967276370181628</v>
      </c>
      <c r="AG119" s="11">
        <f t="shared" si="62"/>
        <v>0.81636670005999834</v>
      </c>
      <c r="AH119" s="18">
        <f t="shared" si="63"/>
        <v>0.8330606364181804</v>
      </c>
      <c r="AI119" s="10">
        <f t="shared" si="64"/>
        <v>0.84975457277636246</v>
      </c>
      <c r="AJ119" s="11">
        <f t="shared" si="65"/>
        <v>0.86644850913454452</v>
      </c>
      <c r="AK119" s="11">
        <f t="shared" si="66"/>
        <v>0.88314244549272658</v>
      </c>
      <c r="AL119" s="11">
        <f t="shared" si="67"/>
        <v>0.89983638185090864</v>
      </c>
      <c r="AM119" s="18">
        <f t="shared" si="68"/>
        <v>0.9165303182090907</v>
      </c>
      <c r="AN119" s="10">
        <f t="shared" si="69"/>
        <v>0.93322425456727276</v>
      </c>
      <c r="AO119" s="11">
        <f t="shared" si="70"/>
        <v>0.94991819092545482</v>
      </c>
      <c r="AP119" s="11">
        <f t="shared" si="71"/>
        <v>0.96661212728363688</v>
      </c>
      <c r="AQ119" s="11">
        <f t="shared" si="72"/>
        <v>0.98330606364181894</v>
      </c>
      <c r="AR119" s="15">
        <v>1</v>
      </c>
      <c r="AS119" s="10">
        <v>1</v>
      </c>
      <c r="AT119" s="11">
        <v>1</v>
      </c>
      <c r="AU119" s="11">
        <v>1</v>
      </c>
      <c r="AV119" s="11">
        <v>1</v>
      </c>
      <c r="AW119" s="18">
        <v>1</v>
      </c>
      <c r="AX119" s="10">
        <v>1</v>
      </c>
      <c r="AY119" s="11">
        <v>1</v>
      </c>
      <c r="AZ119" s="11">
        <v>1</v>
      </c>
      <c r="BA119" s="11">
        <v>1</v>
      </c>
      <c r="BB119" s="15">
        <v>1</v>
      </c>
      <c r="BC119" s="10">
        <v>1</v>
      </c>
      <c r="BD119" s="11">
        <v>1</v>
      </c>
      <c r="BE119" s="11">
        <v>1</v>
      </c>
      <c r="BF119" s="11">
        <v>1</v>
      </c>
      <c r="BG119" s="18">
        <v>1</v>
      </c>
      <c r="BH119" s="10">
        <v>1</v>
      </c>
      <c r="BI119" s="11">
        <v>1</v>
      </c>
      <c r="BJ119" s="11">
        <v>1</v>
      </c>
      <c r="BK119" s="11">
        <v>1</v>
      </c>
      <c r="BL119" s="15">
        <v>1</v>
      </c>
      <c r="BM119" s="10">
        <v>1</v>
      </c>
      <c r="BN119" s="11">
        <v>1</v>
      </c>
      <c r="BO119" s="11">
        <v>1</v>
      </c>
      <c r="BP119" s="11">
        <v>1</v>
      </c>
      <c r="BQ119" s="18">
        <v>1</v>
      </c>
      <c r="BR119" s="10">
        <v>1</v>
      </c>
      <c r="BS119" s="11">
        <v>1</v>
      </c>
      <c r="BT119" s="11">
        <v>1</v>
      </c>
      <c r="BU119" s="11">
        <v>1</v>
      </c>
      <c r="BV119" s="15">
        <v>1</v>
      </c>
    </row>
    <row r="120" spans="1:74" x14ac:dyDescent="0.25">
      <c r="A120" s="26" t="s">
        <v>137</v>
      </c>
      <c r="B120" s="23" t="s">
        <v>91</v>
      </c>
      <c r="C120" s="1" t="s">
        <v>125</v>
      </c>
      <c r="D120" s="2" t="s">
        <v>5</v>
      </c>
      <c r="E120" s="3" t="s">
        <v>3</v>
      </c>
      <c r="F120" s="3">
        <f t="shared" si="74"/>
        <v>0.62966480985066575</v>
      </c>
      <c r="G120" s="3">
        <f t="shared" si="75"/>
        <v>0.6661212728363598</v>
      </c>
      <c r="H120" s="3">
        <f t="shared" si="76"/>
        <v>1</v>
      </c>
      <c r="I120" s="15">
        <f t="shared" si="38"/>
        <v>0.62966480985066575</v>
      </c>
      <c r="J120" s="10">
        <f t="shared" si="39"/>
        <v>0.63209524071637868</v>
      </c>
      <c r="K120" s="11">
        <f t="shared" si="40"/>
        <v>0.63452567158209161</v>
      </c>
      <c r="L120" s="11">
        <f t="shared" si="41"/>
        <v>0.63695610244780454</v>
      </c>
      <c r="M120" s="11">
        <f t="shared" si="42"/>
        <v>0.63938653331351747</v>
      </c>
      <c r="N120" s="15">
        <f t="shared" si="43"/>
        <v>0.6418169641792304</v>
      </c>
      <c r="O120" s="10">
        <f t="shared" si="44"/>
        <v>0.64424739504494333</v>
      </c>
      <c r="P120" s="11">
        <f t="shared" si="45"/>
        <v>0.64667782591065626</v>
      </c>
      <c r="Q120" s="11">
        <f t="shared" si="46"/>
        <v>0.64910825677636919</v>
      </c>
      <c r="R120" s="11">
        <f t="shared" si="47"/>
        <v>0.65153868764208211</v>
      </c>
      <c r="S120" s="15">
        <f t="shared" si="48"/>
        <v>0.65396911850779504</v>
      </c>
      <c r="T120" s="10">
        <f t="shared" si="49"/>
        <v>0.65639954937350797</v>
      </c>
      <c r="U120" s="11">
        <f t="shared" si="50"/>
        <v>0.6588299802392209</v>
      </c>
      <c r="V120" s="11">
        <f t="shared" si="51"/>
        <v>0.66126041110493383</v>
      </c>
      <c r="W120" s="11">
        <f t="shared" si="52"/>
        <v>0.66369084197064676</v>
      </c>
      <c r="X120" s="15">
        <f t="shared" si="53"/>
        <v>0.6661212728363598</v>
      </c>
      <c r="Y120" s="11">
        <f t="shared" si="54"/>
        <v>0.68281520919454186</v>
      </c>
      <c r="Z120" s="11">
        <f t="shared" si="55"/>
        <v>0.69950914555272392</v>
      </c>
      <c r="AA120" s="11">
        <f t="shared" si="56"/>
        <v>0.71620308191090598</v>
      </c>
      <c r="AB120" s="11">
        <f t="shared" si="57"/>
        <v>0.73289701826908804</v>
      </c>
      <c r="AC120" s="18">
        <f t="shared" si="58"/>
        <v>0.7495909546272701</v>
      </c>
      <c r="AD120" s="10">
        <f t="shared" si="59"/>
        <v>0.76628489098545216</v>
      </c>
      <c r="AE120" s="11">
        <f t="shared" si="60"/>
        <v>0.78297882734363422</v>
      </c>
      <c r="AF120" s="11">
        <f t="shared" si="61"/>
        <v>0.79967276370181628</v>
      </c>
      <c r="AG120" s="11">
        <f t="shared" si="62"/>
        <v>0.81636670005999834</v>
      </c>
      <c r="AH120" s="18">
        <f t="shared" si="63"/>
        <v>0.8330606364181804</v>
      </c>
      <c r="AI120" s="10">
        <f t="shared" si="64"/>
        <v>0.84975457277636246</v>
      </c>
      <c r="AJ120" s="11">
        <f t="shared" si="65"/>
        <v>0.86644850913454452</v>
      </c>
      <c r="AK120" s="11">
        <f t="shared" si="66"/>
        <v>0.88314244549272658</v>
      </c>
      <c r="AL120" s="11">
        <f t="shared" si="67"/>
        <v>0.89983638185090864</v>
      </c>
      <c r="AM120" s="18">
        <f t="shared" si="68"/>
        <v>0.9165303182090907</v>
      </c>
      <c r="AN120" s="10">
        <f t="shared" si="69"/>
        <v>0.93322425456727276</v>
      </c>
      <c r="AO120" s="11">
        <f t="shared" si="70"/>
        <v>0.94991819092545482</v>
      </c>
      <c r="AP120" s="11">
        <f t="shared" si="71"/>
        <v>0.96661212728363688</v>
      </c>
      <c r="AQ120" s="11">
        <f t="shared" si="72"/>
        <v>0.98330606364181894</v>
      </c>
      <c r="AR120" s="15">
        <v>1</v>
      </c>
      <c r="AS120" s="10">
        <v>1</v>
      </c>
      <c r="AT120" s="11">
        <v>1</v>
      </c>
      <c r="AU120" s="11">
        <v>1</v>
      </c>
      <c r="AV120" s="11">
        <v>1</v>
      </c>
      <c r="AW120" s="18">
        <v>1</v>
      </c>
      <c r="AX120" s="10">
        <v>1</v>
      </c>
      <c r="AY120" s="11">
        <v>1</v>
      </c>
      <c r="AZ120" s="11">
        <v>1</v>
      </c>
      <c r="BA120" s="11">
        <v>1</v>
      </c>
      <c r="BB120" s="15">
        <v>1</v>
      </c>
      <c r="BC120" s="10">
        <v>1</v>
      </c>
      <c r="BD120" s="11">
        <v>1</v>
      </c>
      <c r="BE120" s="11">
        <v>1</v>
      </c>
      <c r="BF120" s="11">
        <v>1</v>
      </c>
      <c r="BG120" s="18">
        <v>1</v>
      </c>
      <c r="BH120" s="10">
        <v>1</v>
      </c>
      <c r="BI120" s="11">
        <v>1</v>
      </c>
      <c r="BJ120" s="11">
        <v>1</v>
      </c>
      <c r="BK120" s="11">
        <v>1</v>
      </c>
      <c r="BL120" s="15">
        <v>1</v>
      </c>
      <c r="BM120" s="10">
        <v>1</v>
      </c>
      <c r="BN120" s="11">
        <v>1</v>
      </c>
      <c r="BO120" s="11">
        <v>1</v>
      </c>
      <c r="BP120" s="11">
        <v>1</v>
      </c>
      <c r="BQ120" s="18">
        <v>1</v>
      </c>
      <c r="BR120" s="10">
        <v>1</v>
      </c>
      <c r="BS120" s="11">
        <v>1</v>
      </c>
      <c r="BT120" s="11">
        <v>1</v>
      </c>
      <c r="BU120" s="11">
        <v>1</v>
      </c>
      <c r="BV120" s="15">
        <v>1</v>
      </c>
    </row>
    <row r="121" spans="1:74" x14ac:dyDescent="0.25">
      <c r="A121" s="26" t="s">
        <v>137</v>
      </c>
      <c r="B121" s="23" t="s">
        <v>91</v>
      </c>
      <c r="C121" s="1" t="s">
        <v>125</v>
      </c>
      <c r="D121" s="2" t="s">
        <v>5</v>
      </c>
      <c r="E121" s="3" t="s">
        <v>4</v>
      </c>
      <c r="F121" s="3">
        <f t="shared" si="74"/>
        <v>0.62966480985066575</v>
      </c>
      <c r="G121" s="3">
        <f t="shared" si="75"/>
        <v>0.6661212728363598</v>
      </c>
      <c r="H121" s="3">
        <f t="shared" si="76"/>
        <v>1</v>
      </c>
      <c r="I121" s="15">
        <f t="shared" si="38"/>
        <v>0.62966480985066575</v>
      </c>
      <c r="J121" s="10">
        <f t="shared" si="39"/>
        <v>0.63209524071637868</v>
      </c>
      <c r="K121" s="11">
        <f t="shared" si="40"/>
        <v>0.63452567158209161</v>
      </c>
      <c r="L121" s="11">
        <f t="shared" si="41"/>
        <v>0.63695610244780454</v>
      </c>
      <c r="M121" s="11">
        <f t="shared" si="42"/>
        <v>0.63938653331351747</v>
      </c>
      <c r="N121" s="15">
        <f t="shared" si="43"/>
        <v>0.6418169641792304</v>
      </c>
      <c r="O121" s="10">
        <f t="shared" si="44"/>
        <v>0.64424739504494333</v>
      </c>
      <c r="P121" s="11">
        <f t="shared" si="45"/>
        <v>0.64667782591065626</v>
      </c>
      <c r="Q121" s="11">
        <f t="shared" si="46"/>
        <v>0.64910825677636919</v>
      </c>
      <c r="R121" s="11">
        <f t="shared" si="47"/>
        <v>0.65153868764208211</v>
      </c>
      <c r="S121" s="15">
        <f t="shared" si="48"/>
        <v>0.65396911850779504</v>
      </c>
      <c r="T121" s="10">
        <f t="shared" si="49"/>
        <v>0.65639954937350797</v>
      </c>
      <c r="U121" s="11">
        <f t="shared" si="50"/>
        <v>0.6588299802392209</v>
      </c>
      <c r="V121" s="11">
        <f t="shared" si="51"/>
        <v>0.66126041110493383</v>
      </c>
      <c r="W121" s="11">
        <f t="shared" si="52"/>
        <v>0.66369084197064676</v>
      </c>
      <c r="X121" s="15">
        <f t="shared" si="53"/>
        <v>0.6661212728363598</v>
      </c>
      <c r="Y121" s="11">
        <f t="shared" si="54"/>
        <v>0.68281520919454186</v>
      </c>
      <c r="Z121" s="11">
        <f t="shared" si="55"/>
        <v>0.69950914555272392</v>
      </c>
      <c r="AA121" s="11">
        <f t="shared" si="56"/>
        <v>0.71620308191090598</v>
      </c>
      <c r="AB121" s="11">
        <f t="shared" si="57"/>
        <v>0.73289701826908804</v>
      </c>
      <c r="AC121" s="18">
        <f t="shared" si="58"/>
        <v>0.7495909546272701</v>
      </c>
      <c r="AD121" s="10">
        <f t="shared" si="59"/>
        <v>0.76628489098545216</v>
      </c>
      <c r="AE121" s="11">
        <f t="shared" si="60"/>
        <v>0.78297882734363422</v>
      </c>
      <c r="AF121" s="11">
        <f t="shared" si="61"/>
        <v>0.79967276370181628</v>
      </c>
      <c r="AG121" s="11">
        <f t="shared" si="62"/>
        <v>0.81636670005999834</v>
      </c>
      <c r="AH121" s="18">
        <f t="shared" si="63"/>
        <v>0.8330606364181804</v>
      </c>
      <c r="AI121" s="10">
        <f t="shared" si="64"/>
        <v>0.84975457277636246</v>
      </c>
      <c r="AJ121" s="11">
        <f t="shared" si="65"/>
        <v>0.86644850913454452</v>
      </c>
      <c r="AK121" s="11">
        <f t="shared" si="66"/>
        <v>0.88314244549272658</v>
      </c>
      <c r="AL121" s="11">
        <f t="shared" si="67"/>
        <v>0.89983638185090864</v>
      </c>
      <c r="AM121" s="18">
        <f t="shared" si="68"/>
        <v>0.9165303182090907</v>
      </c>
      <c r="AN121" s="10">
        <f t="shared" si="69"/>
        <v>0.93322425456727276</v>
      </c>
      <c r="AO121" s="11">
        <f t="shared" si="70"/>
        <v>0.94991819092545482</v>
      </c>
      <c r="AP121" s="11">
        <f t="shared" si="71"/>
        <v>0.96661212728363688</v>
      </c>
      <c r="AQ121" s="11">
        <f t="shared" si="72"/>
        <v>0.98330606364181894</v>
      </c>
      <c r="AR121" s="15">
        <v>1</v>
      </c>
      <c r="AS121" s="10">
        <v>1</v>
      </c>
      <c r="AT121" s="11">
        <v>1</v>
      </c>
      <c r="AU121" s="11">
        <v>1</v>
      </c>
      <c r="AV121" s="11">
        <v>1</v>
      </c>
      <c r="AW121" s="18">
        <v>1</v>
      </c>
      <c r="AX121" s="10">
        <v>1</v>
      </c>
      <c r="AY121" s="11">
        <v>1</v>
      </c>
      <c r="AZ121" s="11">
        <v>1</v>
      </c>
      <c r="BA121" s="11">
        <v>1</v>
      </c>
      <c r="BB121" s="15">
        <v>1</v>
      </c>
      <c r="BC121" s="10">
        <v>1</v>
      </c>
      <c r="BD121" s="11">
        <v>1</v>
      </c>
      <c r="BE121" s="11">
        <v>1</v>
      </c>
      <c r="BF121" s="11">
        <v>1</v>
      </c>
      <c r="BG121" s="18">
        <v>1</v>
      </c>
      <c r="BH121" s="10">
        <v>1</v>
      </c>
      <c r="BI121" s="11">
        <v>1</v>
      </c>
      <c r="BJ121" s="11">
        <v>1</v>
      </c>
      <c r="BK121" s="11">
        <v>1</v>
      </c>
      <c r="BL121" s="15">
        <v>1</v>
      </c>
      <c r="BM121" s="10">
        <v>1</v>
      </c>
      <c r="BN121" s="11">
        <v>1</v>
      </c>
      <c r="BO121" s="11">
        <v>1</v>
      </c>
      <c r="BP121" s="11">
        <v>1</v>
      </c>
      <c r="BQ121" s="18">
        <v>1</v>
      </c>
      <c r="BR121" s="10">
        <v>1</v>
      </c>
      <c r="BS121" s="11">
        <v>1</v>
      </c>
      <c r="BT121" s="11">
        <v>1</v>
      </c>
      <c r="BU121" s="11">
        <v>1</v>
      </c>
      <c r="BV121" s="15">
        <v>1</v>
      </c>
    </row>
    <row r="122" spans="1:74" x14ac:dyDescent="0.25">
      <c r="A122" s="26" t="s">
        <v>137</v>
      </c>
      <c r="B122" s="23" t="s">
        <v>91</v>
      </c>
      <c r="C122" s="1" t="s">
        <v>126</v>
      </c>
      <c r="D122" s="2" t="s">
        <v>0</v>
      </c>
      <c r="E122" s="3" t="s">
        <v>1</v>
      </c>
      <c r="F122" s="3">
        <f t="shared" si="74"/>
        <v>0.62966480985066575</v>
      </c>
      <c r="G122" s="3">
        <f t="shared" si="75"/>
        <v>0.6661212728363598</v>
      </c>
      <c r="H122" s="3">
        <f t="shared" si="76"/>
        <v>1</v>
      </c>
      <c r="I122" s="15">
        <f t="shared" si="38"/>
        <v>0.62966480985066575</v>
      </c>
      <c r="J122" s="10">
        <f t="shared" si="39"/>
        <v>0.63209524071637868</v>
      </c>
      <c r="K122" s="11">
        <f t="shared" si="40"/>
        <v>0.63452567158209161</v>
      </c>
      <c r="L122" s="11">
        <f t="shared" si="41"/>
        <v>0.63695610244780454</v>
      </c>
      <c r="M122" s="11">
        <f t="shared" si="42"/>
        <v>0.63938653331351747</v>
      </c>
      <c r="N122" s="15">
        <f t="shared" si="43"/>
        <v>0.6418169641792304</v>
      </c>
      <c r="O122" s="10">
        <f t="shared" si="44"/>
        <v>0.64424739504494333</v>
      </c>
      <c r="P122" s="11">
        <f t="shared" si="45"/>
        <v>0.64667782591065626</v>
      </c>
      <c r="Q122" s="11">
        <f t="shared" si="46"/>
        <v>0.64910825677636919</v>
      </c>
      <c r="R122" s="11">
        <f t="shared" si="47"/>
        <v>0.65153868764208211</v>
      </c>
      <c r="S122" s="15">
        <f t="shared" si="48"/>
        <v>0.65396911850779504</v>
      </c>
      <c r="T122" s="10">
        <f t="shared" si="49"/>
        <v>0.65639954937350797</v>
      </c>
      <c r="U122" s="11">
        <f t="shared" si="50"/>
        <v>0.6588299802392209</v>
      </c>
      <c r="V122" s="11">
        <f t="shared" si="51"/>
        <v>0.66126041110493383</v>
      </c>
      <c r="W122" s="11">
        <f t="shared" si="52"/>
        <v>0.66369084197064676</v>
      </c>
      <c r="X122" s="15">
        <f t="shared" si="53"/>
        <v>0.6661212728363598</v>
      </c>
      <c r="Y122" s="11">
        <f t="shared" si="54"/>
        <v>0.68281520919454186</v>
      </c>
      <c r="Z122" s="11">
        <f t="shared" si="55"/>
        <v>0.69950914555272392</v>
      </c>
      <c r="AA122" s="11">
        <f t="shared" si="56"/>
        <v>0.71620308191090598</v>
      </c>
      <c r="AB122" s="11">
        <f t="shared" si="57"/>
        <v>0.73289701826908804</v>
      </c>
      <c r="AC122" s="18">
        <f t="shared" si="58"/>
        <v>0.7495909546272701</v>
      </c>
      <c r="AD122" s="10">
        <f t="shared" si="59"/>
        <v>0.76628489098545216</v>
      </c>
      <c r="AE122" s="11">
        <f t="shared" si="60"/>
        <v>0.78297882734363422</v>
      </c>
      <c r="AF122" s="11">
        <f t="shared" si="61"/>
        <v>0.79967276370181628</v>
      </c>
      <c r="AG122" s="11">
        <f t="shared" si="62"/>
        <v>0.81636670005999834</v>
      </c>
      <c r="AH122" s="18">
        <f t="shared" si="63"/>
        <v>0.8330606364181804</v>
      </c>
      <c r="AI122" s="10">
        <f t="shared" si="64"/>
        <v>0.84975457277636246</v>
      </c>
      <c r="AJ122" s="11">
        <f t="shared" si="65"/>
        <v>0.86644850913454452</v>
      </c>
      <c r="AK122" s="11">
        <f t="shared" si="66"/>
        <v>0.88314244549272658</v>
      </c>
      <c r="AL122" s="11">
        <f t="shared" si="67"/>
        <v>0.89983638185090864</v>
      </c>
      <c r="AM122" s="18">
        <f t="shared" si="68"/>
        <v>0.9165303182090907</v>
      </c>
      <c r="AN122" s="10">
        <f t="shared" si="69"/>
        <v>0.93322425456727276</v>
      </c>
      <c r="AO122" s="11">
        <f t="shared" si="70"/>
        <v>0.94991819092545482</v>
      </c>
      <c r="AP122" s="11">
        <f t="shared" si="71"/>
        <v>0.96661212728363688</v>
      </c>
      <c r="AQ122" s="11">
        <f t="shared" si="72"/>
        <v>0.98330606364181894</v>
      </c>
      <c r="AR122" s="15">
        <v>1</v>
      </c>
      <c r="AS122" s="10">
        <v>1</v>
      </c>
      <c r="AT122" s="11">
        <v>1</v>
      </c>
      <c r="AU122" s="11">
        <v>1</v>
      </c>
      <c r="AV122" s="11">
        <v>1</v>
      </c>
      <c r="AW122" s="18">
        <v>1</v>
      </c>
      <c r="AX122" s="10">
        <v>1</v>
      </c>
      <c r="AY122" s="11">
        <v>1</v>
      </c>
      <c r="AZ122" s="11">
        <v>1</v>
      </c>
      <c r="BA122" s="11">
        <v>1</v>
      </c>
      <c r="BB122" s="15">
        <v>1</v>
      </c>
      <c r="BC122" s="10">
        <v>1</v>
      </c>
      <c r="BD122" s="11">
        <v>1</v>
      </c>
      <c r="BE122" s="11">
        <v>1</v>
      </c>
      <c r="BF122" s="11">
        <v>1</v>
      </c>
      <c r="BG122" s="18">
        <v>1</v>
      </c>
      <c r="BH122" s="10">
        <v>1</v>
      </c>
      <c r="BI122" s="11">
        <v>1</v>
      </c>
      <c r="BJ122" s="11">
        <v>1</v>
      </c>
      <c r="BK122" s="11">
        <v>1</v>
      </c>
      <c r="BL122" s="15">
        <v>1</v>
      </c>
      <c r="BM122" s="10">
        <v>1</v>
      </c>
      <c r="BN122" s="11">
        <v>1</v>
      </c>
      <c r="BO122" s="11">
        <v>1</v>
      </c>
      <c r="BP122" s="11">
        <v>1</v>
      </c>
      <c r="BQ122" s="18">
        <v>1</v>
      </c>
      <c r="BR122" s="10">
        <v>1</v>
      </c>
      <c r="BS122" s="11">
        <v>1</v>
      </c>
      <c r="BT122" s="11">
        <v>1</v>
      </c>
      <c r="BU122" s="11">
        <v>1</v>
      </c>
      <c r="BV122" s="15">
        <v>1</v>
      </c>
    </row>
    <row r="123" spans="1:74" x14ac:dyDescent="0.25">
      <c r="A123" s="26" t="s">
        <v>137</v>
      </c>
      <c r="B123" s="23" t="s">
        <v>91</v>
      </c>
      <c r="C123" s="1" t="s">
        <v>126</v>
      </c>
      <c r="D123" s="2" t="s">
        <v>0</v>
      </c>
      <c r="E123" s="3" t="s">
        <v>2</v>
      </c>
      <c r="F123" s="3">
        <f t="shared" si="74"/>
        <v>0.62966480985066575</v>
      </c>
      <c r="G123" s="3">
        <f t="shared" si="75"/>
        <v>0.6661212728363598</v>
      </c>
      <c r="H123" s="3">
        <f t="shared" si="76"/>
        <v>1</v>
      </c>
      <c r="I123" s="15">
        <f t="shared" si="38"/>
        <v>0.62966480985066575</v>
      </c>
      <c r="J123" s="10">
        <f t="shared" si="39"/>
        <v>0.63209524071637868</v>
      </c>
      <c r="K123" s="11">
        <f t="shared" si="40"/>
        <v>0.63452567158209161</v>
      </c>
      <c r="L123" s="11">
        <f t="shared" si="41"/>
        <v>0.63695610244780454</v>
      </c>
      <c r="M123" s="11">
        <f t="shared" si="42"/>
        <v>0.63938653331351747</v>
      </c>
      <c r="N123" s="15">
        <f t="shared" si="43"/>
        <v>0.6418169641792304</v>
      </c>
      <c r="O123" s="10">
        <f t="shared" si="44"/>
        <v>0.64424739504494333</v>
      </c>
      <c r="P123" s="11">
        <f t="shared" si="45"/>
        <v>0.64667782591065626</v>
      </c>
      <c r="Q123" s="11">
        <f t="shared" si="46"/>
        <v>0.64910825677636919</v>
      </c>
      <c r="R123" s="11">
        <f t="shared" si="47"/>
        <v>0.65153868764208211</v>
      </c>
      <c r="S123" s="15">
        <f t="shared" si="48"/>
        <v>0.65396911850779504</v>
      </c>
      <c r="T123" s="10">
        <f t="shared" si="49"/>
        <v>0.65639954937350797</v>
      </c>
      <c r="U123" s="11">
        <f t="shared" si="50"/>
        <v>0.6588299802392209</v>
      </c>
      <c r="V123" s="11">
        <f t="shared" si="51"/>
        <v>0.66126041110493383</v>
      </c>
      <c r="W123" s="11">
        <f t="shared" si="52"/>
        <v>0.66369084197064676</v>
      </c>
      <c r="X123" s="15">
        <f t="shared" si="53"/>
        <v>0.6661212728363598</v>
      </c>
      <c r="Y123" s="11">
        <f t="shared" si="54"/>
        <v>0.68281520919454186</v>
      </c>
      <c r="Z123" s="11">
        <f t="shared" si="55"/>
        <v>0.69950914555272392</v>
      </c>
      <c r="AA123" s="11">
        <f t="shared" si="56"/>
        <v>0.71620308191090598</v>
      </c>
      <c r="AB123" s="11">
        <f t="shared" si="57"/>
        <v>0.73289701826908804</v>
      </c>
      <c r="AC123" s="18">
        <f t="shared" si="58"/>
        <v>0.7495909546272701</v>
      </c>
      <c r="AD123" s="10">
        <f t="shared" si="59"/>
        <v>0.76628489098545216</v>
      </c>
      <c r="AE123" s="11">
        <f t="shared" si="60"/>
        <v>0.78297882734363422</v>
      </c>
      <c r="AF123" s="11">
        <f t="shared" si="61"/>
        <v>0.79967276370181628</v>
      </c>
      <c r="AG123" s="11">
        <f t="shared" si="62"/>
        <v>0.81636670005999834</v>
      </c>
      <c r="AH123" s="18">
        <f t="shared" si="63"/>
        <v>0.8330606364181804</v>
      </c>
      <c r="AI123" s="10">
        <f t="shared" si="64"/>
        <v>0.84975457277636246</v>
      </c>
      <c r="AJ123" s="11">
        <f t="shared" si="65"/>
        <v>0.86644850913454452</v>
      </c>
      <c r="AK123" s="11">
        <f t="shared" si="66"/>
        <v>0.88314244549272658</v>
      </c>
      <c r="AL123" s="11">
        <f t="shared" si="67"/>
        <v>0.89983638185090864</v>
      </c>
      <c r="AM123" s="18">
        <f t="shared" si="68"/>
        <v>0.9165303182090907</v>
      </c>
      <c r="AN123" s="10">
        <f t="shared" si="69"/>
        <v>0.93322425456727276</v>
      </c>
      <c r="AO123" s="11">
        <f t="shared" si="70"/>
        <v>0.94991819092545482</v>
      </c>
      <c r="AP123" s="11">
        <f t="shared" si="71"/>
        <v>0.96661212728363688</v>
      </c>
      <c r="AQ123" s="11">
        <f t="shared" si="72"/>
        <v>0.98330606364181894</v>
      </c>
      <c r="AR123" s="15">
        <v>1</v>
      </c>
      <c r="AS123" s="10">
        <v>1</v>
      </c>
      <c r="AT123" s="11">
        <v>1</v>
      </c>
      <c r="AU123" s="11">
        <v>1</v>
      </c>
      <c r="AV123" s="11">
        <v>1</v>
      </c>
      <c r="AW123" s="18">
        <v>1</v>
      </c>
      <c r="AX123" s="10">
        <v>1</v>
      </c>
      <c r="AY123" s="11">
        <v>1</v>
      </c>
      <c r="AZ123" s="11">
        <v>1</v>
      </c>
      <c r="BA123" s="11">
        <v>1</v>
      </c>
      <c r="BB123" s="15">
        <v>1</v>
      </c>
      <c r="BC123" s="10">
        <v>1</v>
      </c>
      <c r="BD123" s="11">
        <v>1</v>
      </c>
      <c r="BE123" s="11">
        <v>1</v>
      </c>
      <c r="BF123" s="11">
        <v>1</v>
      </c>
      <c r="BG123" s="18">
        <v>1</v>
      </c>
      <c r="BH123" s="10">
        <v>1</v>
      </c>
      <c r="BI123" s="11">
        <v>1</v>
      </c>
      <c r="BJ123" s="11">
        <v>1</v>
      </c>
      <c r="BK123" s="11">
        <v>1</v>
      </c>
      <c r="BL123" s="15">
        <v>1</v>
      </c>
      <c r="BM123" s="10">
        <v>1</v>
      </c>
      <c r="BN123" s="11">
        <v>1</v>
      </c>
      <c r="BO123" s="11">
        <v>1</v>
      </c>
      <c r="BP123" s="11">
        <v>1</v>
      </c>
      <c r="BQ123" s="18">
        <v>1</v>
      </c>
      <c r="BR123" s="10">
        <v>1</v>
      </c>
      <c r="BS123" s="11">
        <v>1</v>
      </c>
      <c r="BT123" s="11">
        <v>1</v>
      </c>
      <c r="BU123" s="11">
        <v>1</v>
      </c>
      <c r="BV123" s="15">
        <v>1</v>
      </c>
    </row>
    <row r="124" spans="1:74" x14ac:dyDescent="0.25">
      <c r="A124" s="26" t="s">
        <v>137</v>
      </c>
      <c r="B124" s="23" t="s">
        <v>91</v>
      </c>
      <c r="C124" s="1" t="s">
        <v>126</v>
      </c>
      <c r="D124" s="2" t="s">
        <v>0</v>
      </c>
      <c r="E124" s="3" t="s">
        <v>3</v>
      </c>
      <c r="F124" s="3">
        <f t="shared" si="74"/>
        <v>0.62966480985066575</v>
      </c>
      <c r="G124" s="3">
        <f t="shared" si="75"/>
        <v>0.6661212728363598</v>
      </c>
      <c r="H124" s="3">
        <f t="shared" si="76"/>
        <v>1</v>
      </c>
      <c r="I124" s="15">
        <f t="shared" si="38"/>
        <v>0.62966480985066575</v>
      </c>
      <c r="J124" s="10">
        <f t="shared" si="39"/>
        <v>0.63209524071637868</v>
      </c>
      <c r="K124" s="11">
        <f t="shared" si="40"/>
        <v>0.63452567158209161</v>
      </c>
      <c r="L124" s="11">
        <f t="shared" si="41"/>
        <v>0.63695610244780454</v>
      </c>
      <c r="M124" s="11">
        <f t="shared" si="42"/>
        <v>0.63938653331351747</v>
      </c>
      <c r="N124" s="15">
        <f t="shared" si="43"/>
        <v>0.6418169641792304</v>
      </c>
      <c r="O124" s="10">
        <f t="shared" si="44"/>
        <v>0.64424739504494333</v>
      </c>
      <c r="P124" s="11">
        <f t="shared" si="45"/>
        <v>0.64667782591065626</v>
      </c>
      <c r="Q124" s="11">
        <f t="shared" si="46"/>
        <v>0.64910825677636919</v>
      </c>
      <c r="R124" s="11">
        <f t="shared" si="47"/>
        <v>0.65153868764208211</v>
      </c>
      <c r="S124" s="15">
        <f t="shared" si="48"/>
        <v>0.65396911850779504</v>
      </c>
      <c r="T124" s="10">
        <f t="shared" si="49"/>
        <v>0.65639954937350797</v>
      </c>
      <c r="U124" s="11">
        <f t="shared" si="50"/>
        <v>0.6588299802392209</v>
      </c>
      <c r="V124" s="11">
        <f t="shared" si="51"/>
        <v>0.66126041110493383</v>
      </c>
      <c r="W124" s="11">
        <f t="shared" si="52"/>
        <v>0.66369084197064676</v>
      </c>
      <c r="X124" s="15">
        <f t="shared" si="53"/>
        <v>0.6661212728363598</v>
      </c>
      <c r="Y124" s="11">
        <f t="shared" si="54"/>
        <v>0.68281520919454186</v>
      </c>
      <c r="Z124" s="11">
        <f t="shared" si="55"/>
        <v>0.69950914555272392</v>
      </c>
      <c r="AA124" s="11">
        <f t="shared" si="56"/>
        <v>0.71620308191090598</v>
      </c>
      <c r="AB124" s="11">
        <f t="shared" si="57"/>
        <v>0.73289701826908804</v>
      </c>
      <c r="AC124" s="18">
        <f t="shared" si="58"/>
        <v>0.7495909546272701</v>
      </c>
      <c r="AD124" s="10">
        <f t="shared" si="59"/>
        <v>0.76628489098545216</v>
      </c>
      <c r="AE124" s="11">
        <f t="shared" si="60"/>
        <v>0.78297882734363422</v>
      </c>
      <c r="AF124" s="11">
        <f t="shared" si="61"/>
        <v>0.79967276370181628</v>
      </c>
      <c r="AG124" s="11">
        <f t="shared" si="62"/>
        <v>0.81636670005999834</v>
      </c>
      <c r="AH124" s="18">
        <f t="shared" si="63"/>
        <v>0.8330606364181804</v>
      </c>
      <c r="AI124" s="10">
        <f t="shared" si="64"/>
        <v>0.84975457277636246</v>
      </c>
      <c r="AJ124" s="11">
        <f t="shared" si="65"/>
        <v>0.86644850913454452</v>
      </c>
      <c r="AK124" s="11">
        <f t="shared" si="66"/>
        <v>0.88314244549272658</v>
      </c>
      <c r="AL124" s="11">
        <f t="shared" si="67"/>
        <v>0.89983638185090864</v>
      </c>
      <c r="AM124" s="18">
        <f t="shared" si="68"/>
        <v>0.9165303182090907</v>
      </c>
      <c r="AN124" s="10">
        <f t="shared" si="69"/>
        <v>0.93322425456727276</v>
      </c>
      <c r="AO124" s="11">
        <f t="shared" si="70"/>
        <v>0.94991819092545482</v>
      </c>
      <c r="AP124" s="11">
        <f t="shared" si="71"/>
        <v>0.96661212728363688</v>
      </c>
      <c r="AQ124" s="11">
        <f t="shared" si="72"/>
        <v>0.98330606364181894</v>
      </c>
      <c r="AR124" s="15">
        <v>1</v>
      </c>
      <c r="AS124" s="10">
        <v>1</v>
      </c>
      <c r="AT124" s="11">
        <v>1</v>
      </c>
      <c r="AU124" s="11">
        <v>1</v>
      </c>
      <c r="AV124" s="11">
        <v>1</v>
      </c>
      <c r="AW124" s="18">
        <v>1</v>
      </c>
      <c r="AX124" s="10">
        <v>1</v>
      </c>
      <c r="AY124" s="11">
        <v>1</v>
      </c>
      <c r="AZ124" s="11">
        <v>1</v>
      </c>
      <c r="BA124" s="11">
        <v>1</v>
      </c>
      <c r="BB124" s="15">
        <v>1</v>
      </c>
      <c r="BC124" s="10">
        <v>1</v>
      </c>
      <c r="BD124" s="11">
        <v>1</v>
      </c>
      <c r="BE124" s="11">
        <v>1</v>
      </c>
      <c r="BF124" s="11">
        <v>1</v>
      </c>
      <c r="BG124" s="18">
        <v>1</v>
      </c>
      <c r="BH124" s="10">
        <v>1</v>
      </c>
      <c r="BI124" s="11">
        <v>1</v>
      </c>
      <c r="BJ124" s="11">
        <v>1</v>
      </c>
      <c r="BK124" s="11">
        <v>1</v>
      </c>
      <c r="BL124" s="15">
        <v>1</v>
      </c>
      <c r="BM124" s="10">
        <v>1</v>
      </c>
      <c r="BN124" s="11">
        <v>1</v>
      </c>
      <c r="BO124" s="11">
        <v>1</v>
      </c>
      <c r="BP124" s="11">
        <v>1</v>
      </c>
      <c r="BQ124" s="18">
        <v>1</v>
      </c>
      <c r="BR124" s="10">
        <v>1</v>
      </c>
      <c r="BS124" s="11">
        <v>1</v>
      </c>
      <c r="BT124" s="11">
        <v>1</v>
      </c>
      <c r="BU124" s="11">
        <v>1</v>
      </c>
      <c r="BV124" s="15">
        <v>1</v>
      </c>
    </row>
    <row r="125" spans="1:74" x14ac:dyDescent="0.25">
      <c r="A125" s="26" t="s">
        <v>137</v>
      </c>
      <c r="B125" s="23" t="s">
        <v>91</v>
      </c>
      <c r="C125" s="1" t="s">
        <v>126</v>
      </c>
      <c r="D125" s="2" t="s">
        <v>0</v>
      </c>
      <c r="E125" s="3" t="s">
        <v>4</v>
      </c>
      <c r="F125" s="3">
        <f t="shared" si="74"/>
        <v>0.62966480985066575</v>
      </c>
      <c r="G125" s="3">
        <f t="shared" si="75"/>
        <v>0.6661212728363598</v>
      </c>
      <c r="H125" s="3">
        <f t="shared" si="76"/>
        <v>1</v>
      </c>
      <c r="I125" s="15">
        <f t="shared" si="38"/>
        <v>0.62966480985066575</v>
      </c>
      <c r="J125" s="10">
        <f t="shared" si="39"/>
        <v>0.63209524071637868</v>
      </c>
      <c r="K125" s="11">
        <f t="shared" si="40"/>
        <v>0.63452567158209161</v>
      </c>
      <c r="L125" s="11">
        <f t="shared" si="41"/>
        <v>0.63695610244780454</v>
      </c>
      <c r="M125" s="11">
        <f t="shared" si="42"/>
        <v>0.63938653331351747</v>
      </c>
      <c r="N125" s="15">
        <f t="shared" si="43"/>
        <v>0.6418169641792304</v>
      </c>
      <c r="O125" s="10">
        <f t="shared" si="44"/>
        <v>0.64424739504494333</v>
      </c>
      <c r="P125" s="11">
        <f t="shared" si="45"/>
        <v>0.64667782591065626</v>
      </c>
      <c r="Q125" s="11">
        <f t="shared" si="46"/>
        <v>0.64910825677636919</v>
      </c>
      <c r="R125" s="11">
        <f t="shared" si="47"/>
        <v>0.65153868764208211</v>
      </c>
      <c r="S125" s="15">
        <f t="shared" si="48"/>
        <v>0.65396911850779504</v>
      </c>
      <c r="T125" s="10">
        <f t="shared" si="49"/>
        <v>0.65639954937350797</v>
      </c>
      <c r="U125" s="11">
        <f t="shared" si="50"/>
        <v>0.6588299802392209</v>
      </c>
      <c r="V125" s="11">
        <f t="shared" si="51"/>
        <v>0.66126041110493383</v>
      </c>
      <c r="W125" s="11">
        <f t="shared" si="52"/>
        <v>0.66369084197064676</v>
      </c>
      <c r="X125" s="15">
        <f t="shared" si="53"/>
        <v>0.6661212728363598</v>
      </c>
      <c r="Y125" s="11">
        <f t="shared" si="54"/>
        <v>0.68281520919454186</v>
      </c>
      <c r="Z125" s="11">
        <f t="shared" si="55"/>
        <v>0.69950914555272392</v>
      </c>
      <c r="AA125" s="11">
        <f t="shared" si="56"/>
        <v>0.71620308191090598</v>
      </c>
      <c r="AB125" s="11">
        <f t="shared" si="57"/>
        <v>0.73289701826908804</v>
      </c>
      <c r="AC125" s="18">
        <f t="shared" si="58"/>
        <v>0.7495909546272701</v>
      </c>
      <c r="AD125" s="10">
        <f t="shared" si="59"/>
        <v>0.76628489098545216</v>
      </c>
      <c r="AE125" s="11">
        <f t="shared" si="60"/>
        <v>0.78297882734363422</v>
      </c>
      <c r="AF125" s="11">
        <f t="shared" si="61"/>
        <v>0.79967276370181628</v>
      </c>
      <c r="AG125" s="11">
        <f t="shared" si="62"/>
        <v>0.81636670005999834</v>
      </c>
      <c r="AH125" s="18">
        <f t="shared" si="63"/>
        <v>0.8330606364181804</v>
      </c>
      <c r="AI125" s="10">
        <f t="shared" si="64"/>
        <v>0.84975457277636246</v>
      </c>
      <c r="AJ125" s="11">
        <f t="shared" si="65"/>
        <v>0.86644850913454452</v>
      </c>
      <c r="AK125" s="11">
        <f t="shared" si="66"/>
        <v>0.88314244549272658</v>
      </c>
      <c r="AL125" s="11">
        <f t="shared" si="67"/>
        <v>0.89983638185090864</v>
      </c>
      <c r="AM125" s="18">
        <f t="shared" si="68"/>
        <v>0.9165303182090907</v>
      </c>
      <c r="AN125" s="10">
        <f t="shared" si="69"/>
        <v>0.93322425456727276</v>
      </c>
      <c r="AO125" s="11">
        <f t="shared" si="70"/>
        <v>0.94991819092545482</v>
      </c>
      <c r="AP125" s="11">
        <f t="shared" si="71"/>
        <v>0.96661212728363688</v>
      </c>
      <c r="AQ125" s="11">
        <f t="shared" si="72"/>
        <v>0.98330606364181894</v>
      </c>
      <c r="AR125" s="15">
        <v>1</v>
      </c>
      <c r="AS125" s="10">
        <v>1</v>
      </c>
      <c r="AT125" s="11">
        <v>1</v>
      </c>
      <c r="AU125" s="11">
        <v>1</v>
      </c>
      <c r="AV125" s="11">
        <v>1</v>
      </c>
      <c r="AW125" s="18">
        <v>1</v>
      </c>
      <c r="AX125" s="10">
        <v>1</v>
      </c>
      <c r="AY125" s="11">
        <v>1</v>
      </c>
      <c r="AZ125" s="11">
        <v>1</v>
      </c>
      <c r="BA125" s="11">
        <v>1</v>
      </c>
      <c r="BB125" s="15">
        <v>1</v>
      </c>
      <c r="BC125" s="10">
        <v>1</v>
      </c>
      <c r="BD125" s="11">
        <v>1</v>
      </c>
      <c r="BE125" s="11">
        <v>1</v>
      </c>
      <c r="BF125" s="11">
        <v>1</v>
      </c>
      <c r="BG125" s="18">
        <v>1</v>
      </c>
      <c r="BH125" s="10">
        <v>1</v>
      </c>
      <c r="BI125" s="11">
        <v>1</v>
      </c>
      <c r="BJ125" s="11">
        <v>1</v>
      </c>
      <c r="BK125" s="11">
        <v>1</v>
      </c>
      <c r="BL125" s="15">
        <v>1</v>
      </c>
      <c r="BM125" s="10">
        <v>1</v>
      </c>
      <c r="BN125" s="11">
        <v>1</v>
      </c>
      <c r="BO125" s="11">
        <v>1</v>
      </c>
      <c r="BP125" s="11">
        <v>1</v>
      </c>
      <c r="BQ125" s="18">
        <v>1</v>
      </c>
      <c r="BR125" s="10">
        <v>1</v>
      </c>
      <c r="BS125" s="11">
        <v>1</v>
      </c>
      <c r="BT125" s="11">
        <v>1</v>
      </c>
      <c r="BU125" s="11">
        <v>1</v>
      </c>
      <c r="BV125" s="15">
        <v>1</v>
      </c>
    </row>
    <row r="126" spans="1:74" x14ac:dyDescent="0.25">
      <c r="A126" s="26" t="s">
        <v>137</v>
      </c>
      <c r="B126" s="23" t="s">
        <v>91</v>
      </c>
      <c r="C126" s="1" t="s">
        <v>126</v>
      </c>
      <c r="D126" s="2" t="s">
        <v>5</v>
      </c>
      <c r="E126" s="3" t="s">
        <v>1</v>
      </c>
      <c r="F126" s="3">
        <f t="shared" si="74"/>
        <v>0.62966480985066575</v>
      </c>
      <c r="G126" s="3">
        <f t="shared" si="75"/>
        <v>0.6661212728363598</v>
      </c>
      <c r="H126" s="3">
        <f t="shared" si="76"/>
        <v>1</v>
      </c>
      <c r="I126" s="15">
        <f t="shared" si="38"/>
        <v>0.62966480985066575</v>
      </c>
      <c r="J126" s="10">
        <f t="shared" si="39"/>
        <v>0.63209524071637868</v>
      </c>
      <c r="K126" s="11">
        <f t="shared" si="40"/>
        <v>0.63452567158209161</v>
      </c>
      <c r="L126" s="11">
        <f t="shared" si="41"/>
        <v>0.63695610244780454</v>
      </c>
      <c r="M126" s="11">
        <f t="shared" si="42"/>
        <v>0.63938653331351747</v>
      </c>
      <c r="N126" s="15">
        <f t="shared" si="43"/>
        <v>0.6418169641792304</v>
      </c>
      <c r="O126" s="10">
        <f t="shared" si="44"/>
        <v>0.64424739504494333</v>
      </c>
      <c r="P126" s="11">
        <f t="shared" si="45"/>
        <v>0.64667782591065626</v>
      </c>
      <c r="Q126" s="11">
        <f t="shared" si="46"/>
        <v>0.64910825677636919</v>
      </c>
      <c r="R126" s="11">
        <f t="shared" si="47"/>
        <v>0.65153868764208211</v>
      </c>
      <c r="S126" s="15">
        <f t="shared" si="48"/>
        <v>0.65396911850779504</v>
      </c>
      <c r="T126" s="10">
        <f t="shared" si="49"/>
        <v>0.65639954937350797</v>
      </c>
      <c r="U126" s="11">
        <f t="shared" si="50"/>
        <v>0.6588299802392209</v>
      </c>
      <c r="V126" s="11">
        <f t="shared" si="51"/>
        <v>0.66126041110493383</v>
      </c>
      <c r="W126" s="11">
        <f t="shared" si="52"/>
        <v>0.66369084197064676</v>
      </c>
      <c r="X126" s="15">
        <f t="shared" si="53"/>
        <v>0.6661212728363598</v>
      </c>
      <c r="Y126" s="11">
        <f t="shared" si="54"/>
        <v>0.68281520919454186</v>
      </c>
      <c r="Z126" s="11">
        <f t="shared" si="55"/>
        <v>0.69950914555272392</v>
      </c>
      <c r="AA126" s="11">
        <f t="shared" si="56"/>
        <v>0.71620308191090598</v>
      </c>
      <c r="AB126" s="11">
        <f t="shared" si="57"/>
        <v>0.73289701826908804</v>
      </c>
      <c r="AC126" s="18">
        <f t="shared" si="58"/>
        <v>0.7495909546272701</v>
      </c>
      <c r="AD126" s="10">
        <f t="shared" si="59"/>
        <v>0.76628489098545216</v>
      </c>
      <c r="AE126" s="11">
        <f t="shared" si="60"/>
        <v>0.78297882734363422</v>
      </c>
      <c r="AF126" s="11">
        <f t="shared" si="61"/>
        <v>0.79967276370181628</v>
      </c>
      <c r="AG126" s="11">
        <f t="shared" si="62"/>
        <v>0.81636670005999834</v>
      </c>
      <c r="AH126" s="18">
        <f t="shared" si="63"/>
        <v>0.8330606364181804</v>
      </c>
      <c r="AI126" s="10">
        <f t="shared" si="64"/>
        <v>0.84975457277636246</v>
      </c>
      <c r="AJ126" s="11">
        <f t="shared" si="65"/>
        <v>0.86644850913454452</v>
      </c>
      <c r="AK126" s="11">
        <f t="shared" si="66"/>
        <v>0.88314244549272658</v>
      </c>
      <c r="AL126" s="11">
        <f t="shared" si="67"/>
        <v>0.89983638185090864</v>
      </c>
      <c r="AM126" s="18">
        <f t="shared" si="68"/>
        <v>0.9165303182090907</v>
      </c>
      <c r="AN126" s="10">
        <f t="shared" si="69"/>
        <v>0.93322425456727276</v>
      </c>
      <c r="AO126" s="11">
        <f t="shared" si="70"/>
        <v>0.94991819092545482</v>
      </c>
      <c r="AP126" s="11">
        <f t="shared" si="71"/>
        <v>0.96661212728363688</v>
      </c>
      <c r="AQ126" s="11">
        <f t="shared" si="72"/>
        <v>0.98330606364181894</v>
      </c>
      <c r="AR126" s="15">
        <v>1</v>
      </c>
      <c r="AS126" s="10">
        <v>1</v>
      </c>
      <c r="AT126" s="11">
        <v>1</v>
      </c>
      <c r="AU126" s="11">
        <v>1</v>
      </c>
      <c r="AV126" s="11">
        <v>1</v>
      </c>
      <c r="AW126" s="18">
        <v>1</v>
      </c>
      <c r="AX126" s="10">
        <v>1</v>
      </c>
      <c r="AY126" s="11">
        <v>1</v>
      </c>
      <c r="AZ126" s="11">
        <v>1</v>
      </c>
      <c r="BA126" s="11">
        <v>1</v>
      </c>
      <c r="BB126" s="15">
        <v>1</v>
      </c>
      <c r="BC126" s="10">
        <v>1</v>
      </c>
      <c r="BD126" s="11">
        <v>1</v>
      </c>
      <c r="BE126" s="11">
        <v>1</v>
      </c>
      <c r="BF126" s="11">
        <v>1</v>
      </c>
      <c r="BG126" s="18">
        <v>1</v>
      </c>
      <c r="BH126" s="10">
        <v>1</v>
      </c>
      <c r="BI126" s="11">
        <v>1</v>
      </c>
      <c r="BJ126" s="11">
        <v>1</v>
      </c>
      <c r="BK126" s="11">
        <v>1</v>
      </c>
      <c r="BL126" s="15">
        <v>1</v>
      </c>
      <c r="BM126" s="10">
        <v>1</v>
      </c>
      <c r="BN126" s="11">
        <v>1</v>
      </c>
      <c r="BO126" s="11">
        <v>1</v>
      </c>
      <c r="BP126" s="11">
        <v>1</v>
      </c>
      <c r="BQ126" s="18">
        <v>1</v>
      </c>
      <c r="BR126" s="10">
        <v>1</v>
      </c>
      <c r="BS126" s="11">
        <v>1</v>
      </c>
      <c r="BT126" s="11">
        <v>1</v>
      </c>
      <c r="BU126" s="11">
        <v>1</v>
      </c>
      <c r="BV126" s="15">
        <v>1</v>
      </c>
    </row>
    <row r="127" spans="1:74" x14ac:dyDescent="0.25">
      <c r="A127" s="26" t="s">
        <v>137</v>
      </c>
      <c r="B127" s="23" t="s">
        <v>91</v>
      </c>
      <c r="C127" s="1" t="s">
        <v>126</v>
      </c>
      <c r="D127" s="2" t="s">
        <v>5</v>
      </c>
      <c r="E127" s="3" t="s">
        <v>2</v>
      </c>
      <c r="F127" s="3">
        <f t="shared" si="74"/>
        <v>0.62966480985066575</v>
      </c>
      <c r="G127" s="3">
        <f t="shared" si="75"/>
        <v>0.6661212728363598</v>
      </c>
      <c r="H127" s="3">
        <f t="shared" si="76"/>
        <v>1</v>
      </c>
      <c r="I127" s="15">
        <f t="shared" si="38"/>
        <v>0.62966480985066575</v>
      </c>
      <c r="J127" s="10">
        <f t="shared" si="39"/>
        <v>0.63209524071637868</v>
      </c>
      <c r="K127" s="11">
        <f t="shared" si="40"/>
        <v>0.63452567158209161</v>
      </c>
      <c r="L127" s="11">
        <f t="shared" si="41"/>
        <v>0.63695610244780454</v>
      </c>
      <c r="M127" s="11">
        <f t="shared" si="42"/>
        <v>0.63938653331351747</v>
      </c>
      <c r="N127" s="15">
        <f t="shared" si="43"/>
        <v>0.6418169641792304</v>
      </c>
      <c r="O127" s="10">
        <f t="shared" si="44"/>
        <v>0.64424739504494333</v>
      </c>
      <c r="P127" s="11">
        <f t="shared" si="45"/>
        <v>0.64667782591065626</v>
      </c>
      <c r="Q127" s="11">
        <f t="shared" si="46"/>
        <v>0.64910825677636919</v>
      </c>
      <c r="R127" s="11">
        <f t="shared" si="47"/>
        <v>0.65153868764208211</v>
      </c>
      <c r="S127" s="15">
        <f t="shared" si="48"/>
        <v>0.65396911850779504</v>
      </c>
      <c r="T127" s="10">
        <f t="shared" si="49"/>
        <v>0.65639954937350797</v>
      </c>
      <c r="U127" s="11">
        <f t="shared" si="50"/>
        <v>0.6588299802392209</v>
      </c>
      <c r="V127" s="11">
        <f t="shared" si="51"/>
        <v>0.66126041110493383</v>
      </c>
      <c r="W127" s="11">
        <f t="shared" si="52"/>
        <v>0.66369084197064676</v>
      </c>
      <c r="X127" s="15">
        <f t="shared" si="53"/>
        <v>0.6661212728363598</v>
      </c>
      <c r="Y127" s="11">
        <f t="shared" si="54"/>
        <v>0.68281520919454186</v>
      </c>
      <c r="Z127" s="11">
        <f t="shared" si="55"/>
        <v>0.69950914555272392</v>
      </c>
      <c r="AA127" s="11">
        <f t="shared" si="56"/>
        <v>0.71620308191090598</v>
      </c>
      <c r="AB127" s="11">
        <f t="shared" si="57"/>
        <v>0.73289701826908804</v>
      </c>
      <c r="AC127" s="18">
        <f t="shared" si="58"/>
        <v>0.7495909546272701</v>
      </c>
      <c r="AD127" s="10">
        <f t="shared" si="59"/>
        <v>0.76628489098545216</v>
      </c>
      <c r="AE127" s="11">
        <f t="shared" si="60"/>
        <v>0.78297882734363422</v>
      </c>
      <c r="AF127" s="11">
        <f t="shared" si="61"/>
        <v>0.79967276370181628</v>
      </c>
      <c r="AG127" s="11">
        <f t="shared" si="62"/>
        <v>0.81636670005999834</v>
      </c>
      <c r="AH127" s="18">
        <f t="shared" si="63"/>
        <v>0.8330606364181804</v>
      </c>
      <c r="AI127" s="10">
        <f t="shared" si="64"/>
        <v>0.84975457277636246</v>
      </c>
      <c r="AJ127" s="11">
        <f t="shared" si="65"/>
        <v>0.86644850913454452</v>
      </c>
      <c r="AK127" s="11">
        <f t="shared" si="66"/>
        <v>0.88314244549272658</v>
      </c>
      <c r="AL127" s="11">
        <f t="shared" si="67"/>
        <v>0.89983638185090864</v>
      </c>
      <c r="AM127" s="18">
        <f t="shared" si="68"/>
        <v>0.9165303182090907</v>
      </c>
      <c r="AN127" s="10">
        <f t="shared" si="69"/>
        <v>0.93322425456727276</v>
      </c>
      <c r="AO127" s="11">
        <f t="shared" si="70"/>
        <v>0.94991819092545482</v>
      </c>
      <c r="AP127" s="11">
        <f t="shared" si="71"/>
        <v>0.96661212728363688</v>
      </c>
      <c r="AQ127" s="11">
        <f t="shared" si="72"/>
        <v>0.98330606364181894</v>
      </c>
      <c r="AR127" s="15">
        <v>1</v>
      </c>
      <c r="AS127" s="10">
        <v>1</v>
      </c>
      <c r="AT127" s="11">
        <v>1</v>
      </c>
      <c r="AU127" s="11">
        <v>1</v>
      </c>
      <c r="AV127" s="11">
        <v>1</v>
      </c>
      <c r="AW127" s="18">
        <v>1</v>
      </c>
      <c r="AX127" s="10">
        <v>1</v>
      </c>
      <c r="AY127" s="11">
        <v>1</v>
      </c>
      <c r="AZ127" s="11">
        <v>1</v>
      </c>
      <c r="BA127" s="11">
        <v>1</v>
      </c>
      <c r="BB127" s="15">
        <v>1</v>
      </c>
      <c r="BC127" s="10">
        <v>1</v>
      </c>
      <c r="BD127" s="11">
        <v>1</v>
      </c>
      <c r="BE127" s="11">
        <v>1</v>
      </c>
      <c r="BF127" s="11">
        <v>1</v>
      </c>
      <c r="BG127" s="18">
        <v>1</v>
      </c>
      <c r="BH127" s="10">
        <v>1</v>
      </c>
      <c r="BI127" s="11">
        <v>1</v>
      </c>
      <c r="BJ127" s="11">
        <v>1</v>
      </c>
      <c r="BK127" s="11">
        <v>1</v>
      </c>
      <c r="BL127" s="15">
        <v>1</v>
      </c>
      <c r="BM127" s="10">
        <v>1</v>
      </c>
      <c r="BN127" s="11">
        <v>1</v>
      </c>
      <c r="BO127" s="11">
        <v>1</v>
      </c>
      <c r="BP127" s="11">
        <v>1</v>
      </c>
      <c r="BQ127" s="18">
        <v>1</v>
      </c>
      <c r="BR127" s="10">
        <v>1</v>
      </c>
      <c r="BS127" s="11">
        <v>1</v>
      </c>
      <c r="BT127" s="11">
        <v>1</v>
      </c>
      <c r="BU127" s="11">
        <v>1</v>
      </c>
      <c r="BV127" s="15">
        <v>1</v>
      </c>
    </row>
    <row r="128" spans="1:74" x14ac:dyDescent="0.25">
      <c r="A128" s="26" t="s">
        <v>137</v>
      </c>
      <c r="B128" s="23" t="s">
        <v>91</v>
      </c>
      <c r="C128" s="1" t="s">
        <v>126</v>
      </c>
      <c r="D128" s="2" t="s">
        <v>5</v>
      </c>
      <c r="E128" s="3" t="s">
        <v>3</v>
      </c>
      <c r="F128" s="3">
        <f t="shared" si="74"/>
        <v>0.62966480985066575</v>
      </c>
      <c r="G128" s="3">
        <f t="shared" si="75"/>
        <v>0.6661212728363598</v>
      </c>
      <c r="H128" s="3">
        <f t="shared" si="76"/>
        <v>1</v>
      </c>
      <c r="I128" s="15">
        <f t="shared" si="38"/>
        <v>0.62966480985066575</v>
      </c>
      <c r="J128" s="10">
        <f t="shared" si="39"/>
        <v>0.63209524071637868</v>
      </c>
      <c r="K128" s="11">
        <f t="shared" si="40"/>
        <v>0.63452567158209161</v>
      </c>
      <c r="L128" s="11">
        <f t="shared" si="41"/>
        <v>0.63695610244780454</v>
      </c>
      <c r="M128" s="11">
        <f t="shared" si="42"/>
        <v>0.63938653331351747</v>
      </c>
      <c r="N128" s="15">
        <f t="shared" si="43"/>
        <v>0.6418169641792304</v>
      </c>
      <c r="O128" s="10">
        <f t="shared" si="44"/>
        <v>0.64424739504494333</v>
      </c>
      <c r="P128" s="11">
        <f t="shared" si="45"/>
        <v>0.64667782591065626</v>
      </c>
      <c r="Q128" s="11">
        <f t="shared" si="46"/>
        <v>0.64910825677636919</v>
      </c>
      <c r="R128" s="11">
        <f t="shared" si="47"/>
        <v>0.65153868764208211</v>
      </c>
      <c r="S128" s="15">
        <f t="shared" si="48"/>
        <v>0.65396911850779504</v>
      </c>
      <c r="T128" s="10">
        <f t="shared" si="49"/>
        <v>0.65639954937350797</v>
      </c>
      <c r="U128" s="11">
        <f t="shared" si="50"/>
        <v>0.6588299802392209</v>
      </c>
      <c r="V128" s="11">
        <f t="shared" si="51"/>
        <v>0.66126041110493383</v>
      </c>
      <c r="W128" s="11">
        <f t="shared" si="52"/>
        <v>0.66369084197064676</v>
      </c>
      <c r="X128" s="15">
        <f t="shared" si="53"/>
        <v>0.6661212728363598</v>
      </c>
      <c r="Y128" s="11">
        <f t="shared" si="54"/>
        <v>0.68281520919454186</v>
      </c>
      <c r="Z128" s="11">
        <f t="shared" si="55"/>
        <v>0.69950914555272392</v>
      </c>
      <c r="AA128" s="11">
        <f t="shared" si="56"/>
        <v>0.71620308191090598</v>
      </c>
      <c r="AB128" s="11">
        <f t="shared" si="57"/>
        <v>0.73289701826908804</v>
      </c>
      <c r="AC128" s="18">
        <f t="shared" si="58"/>
        <v>0.7495909546272701</v>
      </c>
      <c r="AD128" s="10">
        <f t="shared" si="59"/>
        <v>0.76628489098545216</v>
      </c>
      <c r="AE128" s="11">
        <f t="shared" si="60"/>
        <v>0.78297882734363422</v>
      </c>
      <c r="AF128" s="11">
        <f t="shared" si="61"/>
        <v>0.79967276370181628</v>
      </c>
      <c r="AG128" s="11">
        <f t="shared" si="62"/>
        <v>0.81636670005999834</v>
      </c>
      <c r="AH128" s="18">
        <f t="shared" si="63"/>
        <v>0.8330606364181804</v>
      </c>
      <c r="AI128" s="10">
        <f t="shared" si="64"/>
        <v>0.84975457277636246</v>
      </c>
      <c r="AJ128" s="11">
        <f t="shared" si="65"/>
        <v>0.86644850913454452</v>
      </c>
      <c r="AK128" s="11">
        <f t="shared" si="66"/>
        <v>0.88314244549272658</v>
      </c>
      <c r="AL128" s="11">
        <f t="shared" si="67"/>
        <v>0.89983638185090864</v>
      </c>
      <c r="AM128" s="18">
        <f t="shared" si="68"/>
        <v>0.9165303182090907</v>
      </c>
      <c r="AN128" s="10">
        <f t="shared" si="69"/>
        <v>0.93322425456727276</v>
      </c>
      <c r="AO128" s="11">
        <f t="shared" si="70"/>
        <v>0.94991819092545482</v>
      </c>
      <c r="AP128" s="11">
        <f t="shared" si="71"/>
        <v>0.96661212728363688</v>
      </c>
      <c r="AQ128" s="11">
        <f t="shared" si="72"/>
        <v>0.98330606364181894</v>
      </c>
      <c r="AR128" s="15">
        <v>1</v>
      </c>
      <c r="AS128" s="10">
        <v>1</v>
      </c>
      <c r="AT128" s="11">
        <v>1</v>
      </c>
      <c r="AU128" s="11">
        <v>1</v>
      </c>
      <c r="AV128" s="11">
        <v>1</v>
      </c>
      <c r="AW128" s="18">
        <v>1</v>
      </c>
      <c r="AX128" s="10">
        <v>1</v>
      </c>
      <c r="AY128" s="11">
        <v>1</v>
      </c>
      <c r="AZ128" s="11">
        <v>1</v>
      </c>
      <c r="BA128" s="11">
        <v>1</v>
      </c>
      <c r="BB128" s="15">
        <v>1</v>
      </c>
      <c r="BC128" s="10">
        <v>1</v>
      </c>
      <c r="BD128" s="11">
        <v>1</v>
      </c>
      <c r="BE128" s="11">
        <v>1</v>
      </c>
      <c r="BF128" s="11">
        <v>1</v>
      </c>
      <c r="BG128" s="18">
        <v>1</v>
      </c>
      <c r="BH128" s="10">
        <v>1</v>
      </c>
      <c r="BI128" s="11">
        <v>1</v>
      </c>
      <c r="BJ128" s="11">
        <v>1</v>
      </c>
      <c r="BK128" s="11">
        <v>1</v>
      </c>
      <c r="BL128" s="15">
        <v>1</v>
      </c>
      <c r="BM128" s="10">
        <v>1</v>
      </c>
      <c r="BN128" s="11">
        <v>1</v>
      </c>
      <c r="BO128" s="11">
        <v>1</v>
      </c>
      <c r="BP128" s="11">
        <v>1</v>
      </c>
      <c r="BQ128" s="18">
        <v>1</v>
      </c>
      <c r="BR128" s="10">
        <v>1</v>
      </c>
      <c r="BS128" s="11">
        <v>1</v>
      </c>
      <c r="BT128" s="11">
        <v>1</v>
      </c>
      <c r="BU128" s="11">
        <v>1</v>
      </c>
      <c r="BV128" s="15">
        <v>1</v>
      </c>
    </row>
    <row r="129" spans="1:74" x14ac:dyDescent="0.25">
      <c r="A129" s="26" t="s">
        <v>137</v>
      </c>
      <c r="B129" s="23" t="s">
        <v>91</v>
      </c>
      <c r="C129" s="1" t="s">
        <v>126</v>
      </c>
      <c r="D129" s="2" t="s">
        <v>5</v>
      </c>
      <c r="E129" s="3" t="s">
        <v>4</v>
      </c>
      <c r="F129" s="3">
        <f t="shared" si="74"/>
        <v>0.62966480985066575</v>
      </c>
      <c r="G129" s="3">
        <f t="shared" si="75"/>
        <v>0.6661212728363598</v>
      </c>
      <c r="H129" s="3">
        <f t="shared" si="76"/>
        <v>1</v>
      </c>
      <c r="I129" s="15">
        <f t="shared" si="38"/>
        <v>0.62966480985066575</v>
      </c>
      <c r="J129" s="10">
        <f t="shared" si="39"/>
        <v>0.63209524071637868</v>
      </c>
      <c r="K129" s="11">
        <f t="shared" si="40"/>
        <v>0.63452567158209161</v>
      </c>
      <c r="L129" s="11">
        <f t="shared" si="41"/>
        <v>0.63695610244780454</v>
      </c>
      <c r="M129" s="11">
        <f t="shared" si="42"/>
        <v>0.63938653331351747</v>
      </c>
      <c r="N129" s="15">
        <f t="shared" si="43"/>
        <v>0.6418169641792304</v>
      </c>
      <c r="O129" s="10">
        <f t="shared" si="44"/>
        <v>0.64424739504494333</v>
      </c>
      <c r="P129" s="11">
        <f t="shared" si="45"/>
        <v>0.64667782591065626</v>
      </c>
      <c r="Q129" s="11">
        <f t="shared" si="46"/>
        <v>0.64910825677636919</v>
      </c>
      <c r="R129" s="11">
        <f t="shared" si="47"/>
        <v>0.65153868764208211</v>
      </c>
      <c r="S129" s="15">
        <f t="shared" si="48"/>
        <v>0.65396911850779504</v>
      </c>
      <c r="T129" s="10">
        <f t="shared" si="49"/>
        <v>0.65639954937350797</v>
      </c>
      <c r="U129" s="11">
        <f t="shared" si="50"/>
        <v>0.6588299802392209</v>
      </c>
      <c r="V129" s="11">
        <f t="shared" si="51"/>
        <v>0.66126041110493383</v>
      </c>
      <c r="W129" s="11">
        <f t="shared" si="52"/>
        <v>0.66369084197064676</v>
      </c>
      <c r="X129" s="15">
        <f t="shared" si="53"/>
        <v>0.6661212728363598</v>
      </c>
      <c r="Y129" s="11">
        <f t="shared" si="54"/>
        <v>0.68281520919454186</v>
      </c>
      <c r="Z129" s="11">
        <f t="shared" si="55"/>
        <v>0.69950914555272392</v>
      </c>
      <c r="AA129" s="11">
        <f t="shared" si="56"/>
        <v>0.71620308191090598</v>
      </c>
      <c r="AB129" s="11">
        <f t="shared" si="57"/>
        <v>0.73289701826908804</v>
      </c>
      <c r="AC129" s="18">
        <f t="shared" si="58"/>
        <v>0.7495909546272701</v>
      </c>
      <c r="AD129" s="10">
        <f t="shared" si="59"/>
        <v>0.76628489098545216</v>
      </c>
      <c r="AE129" s="11">
        <f t="shared" si="60"/>
        <v>0.78297882734363422</v>
      </c>
      <c r="AF129" s="11">
        <f t="shared" si="61"/>
        <v>0.79967276370181628</v>
      </c>
      <c r="AG129" s="11">
        <f t="shared" si="62"/>
        <v>0.81636670005999834</v>
      </c>
      <c r="AH129" s="18">
        <f t="shared" si="63"/>
        <v>0.8330606364181804</v>
      </c>
      <c r="AI129" s="10">
        <f t="shared" si="64"/>
        <v>0.84975457277636246</v>
      </c>
      <c r="AJ129" s="11">
        <f t="shared" si="65"/>
        <v>0.86644850913454452</v>
      </c>
      <c r="AK129" s="11">
        <f t="shared" si="66"/>
        <v>0.88314244549272658</v>
      </c>
      <c r="AL129" s="11">
        <f t="shared" si="67"/>
        <v>0.89983638185090864</v>
      </c>
      <c r="AM129" s="18">
        <f t="shared" si="68"/>
        <v>0.9165303182090907</v>
      </c>
      <c r="AN129" s="10">
        <f t="shared" si="69"/>
        <v>0.93322425456727276</v>
      </c>
      <c r="AO129" s="11">
        <f t="shared" si="70"/>
        <v>0.94991819092545482</v>
      </c>
      <c r="AP129" s="11">
        <f t="shared" si="71"/>
        <v>0.96661212728363688</v>
      </c>
      <c r="AQ129" s="11">
        <f t="shared" si="72"/>
        <v>0.98330606364181894</v>
      </c>
      <c r="AR129" s="15">
        <v>1</v>
      </c>
      <c r="AS129" s="10">
        <v>1</v>
      </c>
      <c r="AT129" s="11">
        <v>1</v>
      </c>
      <c r="AU129" s="11">
        <v>1</v>
      </c>
      <c r="AV129" s="11">
        <v>1</v>
      </c>
      <c r="AW129" s="18">
        <v>1</v>
      </c>
      <c r="AX129" s="10">
        <v>1</v>
      </c>
      <c r="AY129" s="11">
        <v>1</v>
      </c>
      <c r="AZ129" s="11">
        <v>1</v>
      </c>
      <c r="BA129" s="11">
        <v>1</v>
      </c>
      <c r="BB129" s="15">
        <v>1</v>
      </c>
      <c r="BC129" s="10">
        <v>1</v>
      </c>
      <c r="BD129" s="11">
        <v>1</v>
      </c>
      <c r="BE129" s="11">
        <v>1</v>
      </c>
      <c r="BF129" s="11">
        <v>1</v>
      </c>
      <c r="BG129" s="18">
        <v>1</v>
      </c>
      <c r="BH129" s="10">
        <v>1</v>
      </c>
      <c r="BI129" s="11">
        <v>1</v>
      </c>
      <c r="BJ129" s="11">
        <v>1</v>
      </c>
      <c r="BK129" s="11">
        <v>1</v>
      </c>
      <c r="BL129" s="15">
        <v>1</v>
      </c>
      <c r="BM129" s="10">
        <v>1</v>
      </c>
      <c r="BN129" s="11">
        <v>1</v>
      </c>
      <c r="BO129" s="11">
        <v>1</v>
      </c>
      <c r="BP129" s="11">
        <v>1</v>
      </c>
      <c r="BQ129" s="18">
        <v>1</v>
      </c>
      <c r="BR129" s="10">
        <v>1</v>
      </c>
      <c r="BS129" s="11">
        <v>1</v>
      </c>
      <c r="BT129" s="11">
        <v>1</v>
      </c>
      <c r="BU129" s="11">
        <v>1</v>
      </c>
      <c r="BV129" s="15">
        <v>1</v>
      </c>
    </row>
    <row r="130" spans="1:74" x14ac:dyDescent="0.25">
      <c r="A130" s="26" t="s">
        <v>137</v>
      </c>
      <c r="B130" s="24" t="s">
        <v>61</v>
      </c>
      <c r="C130" s="1" t="s">
        <v>125</v>
      </c>
      <c r="D130" s="2" t="s">
        <v>0</v>
      </c>
      <c r="E130" s="3" t="s">
        <v>1</v>
      </c>
      <c r="F130" s="3"/>
      <c r="G130" s="3"/>
      <c r="H130" s="3"/>
      <c r="I130" s="15">
        <f t="shared" ref="I130:I193" si="77">F130</f>
        <v>0</v>
      </c>
      <c r="J130" s="10">
        <f t="shared" ref="J130:J193" si="78">($X130-$I130)/(2030-2015)+I130</f>
        <v>0</v>
      </c>
      <c r="K130" s="11">
        <f t="shared" ref="K130:K193" si="79">($X130-$I130)/(2030-2015)+J130</f>
        <v>0</v>
      </c>
      <c r="L130" s="11">
        <f t="shared" ref="L130:L193" si="80">($X130-$I130)/(2030-2015)+K130</f>
        <v>0</v>
      </c>
      <c r="M130" s="11">
        <f t="shared" ref="M130:M193" si="81">($X130-$I130)/(2030-2015)+L130</f>
        <v>0</v>
      </c>
      <c r="N130" s="15">
        <f t="shared" ref="N130:N193" si="82">($X130-$I130)/(2030-2015)+M130</f>
        <v>0</v>
      </c>
      <c r="O130" s="10">
        <f t="shared" ref="O130:O193" si="83">($X130-$I130)/(2030-2015)+N130</f>
        <v>0</v>
      </c>
      <c r="P130" s="11">
        <f t="shared" ref="P130:P193" si="84">($X130-$I130)/(2030-2015)+O130</f>
        <v>0</v>
      </c>
      <c r="Q130" s="11">
        <f t="shared" ref="Q130:Q193" si="85">($X130-$I130)/(2030-2015)+P130</f>
        <v>0</v>
      </c>
      <c r="R130" s="11">
        <f t="shared" ref="R130:R193" si="86">($X130-$I130)/(2030-2015)+Q130</f>
        <v>0</v>
      </c>
      <c r="S130" s="15">
        <f t="shared" ref="S130:S193" si="87">($X130-$I130)/(2030-2015)+R130</f>
        <v>0</v>
      </c>
      <c r="T130" s="10">
        <f t="shared" ref="T130:T193" si="88">($X130-$I130)/(2030-2015)+S130</f>
        <v>0</v>
      </c>
      <c r="U130" s="11">
        <f t="shared" ref="U130:U193" si="89">($X130-$I130)/(2030-2015)+T130</f>
        <v>0</v>
      </c>
      <c r="V130" s="11">
        <f t="shared" ref="V130:V193" si="90">($X130-$I130)/(2030-2015)+U130</f>
        <v>0</v>
      </c>
      <c r="W130" s="11">
        <f t="shared" ref="W130:W193" si="91">($X130-$I130)/(2030-2015)+V130</f>
        <v>0</v>
      </c>
      <c r="X130" s="15">
        <f t="shared" ref="X130:X193" si="92">G130</f>
        <v>0</v>
      </c>
      <c r="Y130" s="11">
        <f t="shared" ref="Y130:Y193" si="93">($AR130-$X130)/(2050-2030)+X130</f>
        <v>0.05</v>
      </c>
      <c r="Z130" s="11">
        <f t="shared" ref="Z130:Z193" si="94">($AR130-$X130)/(2050-2030)+Y130</f>
        <v>0.1</v>
      </c>
      <c r="AA130" s="11">
        <f t="shared" ref="AA130:AA193" si="95">($AR130-$X130)/(2050-2030)+Z130</f>
        <v>0.15000000000000002</v>
      </c>
      <c r="AB130" s="11">
        <f t="shared" ref="AB130:AB193" si="96">($AR130-$X130)/(2050-2030)+AA130</f>
        <v>0.2</v>
      </c>
      <c r="AC130" s="18">
        <f t="shared" ref="AC130:AC193" si="97">($AR130-$X130)/(2050-2030)+AB130</f>
        <v>0.25</v>
      </c>
      <c r="AD130" s="10">
        <f t="shared" ref="AD130:AD193" si="98">($AR130-$X130)/(2050-2030)+AC130</f>
        <v>0.3</v>
      </c>
      <c r="AE130" s="11">
        <f t="shared" ref="AE130:AE193" si="99">($AR130-$X130)/(2050-2030)+AD130</f>
        <v>0.35</v>
      </c>
      <c r="AF130" s="11">
        <f t="shared" ref="AF130:AF193" si="100">($AR130-$X130)/(2050-2030)+AE130</f>
        <v>0.39999999999999997</v>
      </c>
      <c r="AG130" s="11">
        <f t="shared" ref="AG130:AG193" si="101">($AR130-$X130)/(2050-2030)+AF130</f>
        <v>0.44999999999999996</v>
      </c>
      <c r="AH130" s="18">
        <f t="shared" ref="AH130:AH193" si="102">($AR130-$X130)/(2050-2030)+AG130</f>
        <v>0.49999999999999994</v>
      </c>
      <c r="AI130" s="10">
        <f t="shared" ref="AI130:AI193" si="103">($AR130-$X130)/(2050-2030)+AH130</f>
        <v>0.54999999999999993</v>
      </c>
      <c r="AJ130" s="11">
        <f t="shared" ref="AJ130:AJ193" si="104">($AR130-$X130)/(2050-2030)+AI130</f>
        <v>0.6</v>
      </c>
      <c r="AK130" s="11">
        <f t="shared" ref="AK130:AK193" si="105">($AR130-$X130)/(2050-2030)+AJ130</f>
        <v>0.65</v>
      </c>
      <c r="AL130" s="11">
        <f t="shared" ref="AL130:AL193" si="106">($AR130-$X130)/(2050-2030)+AK130</f>
        <v>0.70000000000000007</v>
      </c>
      <c r="AM130" s="18">
        <f t="shared" ref="AM130:AM193" si="107">($AR130-$X130)/(2050-2030)+AL130</f>
        <v>0.75000000000000011</v>
      </c>
      <c r="AN130" s="10">
        <f t="shared" ref="AN130:AN193" si="108">($AR130-$X130)/(2050-2030)+AM130</f>
        <v>0.80000000000000016</v>
      </c>
      <c r="AO130" s="11">
        <f t="shared" ref="AO130:AO193" si="109">($AR130-$X130)/(2050-2030)+AN130</f>
        <v>0.8500000000000002</v>
      </c>
      <c r="AP130" s="11">
        <f t="shared" ref="AP130:AP193" si="110">($AR130-$X130)/(2050-2030)+AO130</f>
        <v>0.90000000000000024</v>
      </c>
      <c r="AQ130" s="11">
        <f t="shared" ref="AQ130:AQ193" si="111">($AR130-$X130)/(2050-2030)+AP130</f>
        <v>0.95000000000000029</v>
      </c>
      <c r="AR130" s="15">
        <v>1</v>
      </c>
      <c r="AS130" s="10">
        <v>1</v>
      </c>
      <c r="AT130" s="11">
        <v>1</v>
      </c>
      <c r="AU130" s="11">
        <v>1</v>
      </c>
      <c r="AV130" s="11">
        <v>1</v>
      </c>
      <c r="AW130" s="18">
        <v>1</v>
      </c>
      <c r="AX130" s="10">
        <v>1</v>
      </c>
      <c r="AY130" s="11">
        <v>1</v>
      </c>
      <c r="AZ130" s="11">
        <v>1</v>
      </c>
      <c r="BA130" s="11">
        <v>1</v>
      </c>
      <c r="BB130" s="15">
        <v>1</v>
      </c>
      <c r="BC130" s="10">
        <v>1</v>
      </c>
      <c r="BD130" s="11">
        <v>1</v>
      </c>
      <c r="BE130" s="11">
        <v>1</v>
      </c>
      <c r="BF130" s="11">
        <v>1</v>
      </c>
      <c r="BG130" s="18">
        <v>1</v>
      </c>
      <c r="BH130" s="10">
        <v>1</v>
      </c>
      <c r="BI130" s="11">
        <v>1</v>
      </c>
      <c r="BJ130" s="11">
        <v>1</v>
      </c>
      <c r="BK130" s="11">
        <v>1</v>
      </c>
      <c r="BL130" s="15">
        <v>1</v>
      </c>
      <c r="BM130" s="10">
        <v>1</v>
      </c>
      <c r="BN130" s="11">
        <v>1</v>
      </c>
      <c r="BO130" s="11">
        <v>1</v>
      </c>
      <c r="BP130" s="11">
        <v>1</v>
      </c>
      <c r="BQ130" s="18">
        <v>1</v>
      </c>
      <c r="BR130" s="10">
        <v>1</v>
      </c>
      <c r="BS130" s="11">
        <v>1</v>
      </c>
      <c r="BT130" s="11">
        <v>1</v>
      </c>
      <c r="BU130" s="11">
        <v>1</v>
      </c>
      <c r="BV130" s="15">
        <v>1</v>
      </c>
    </row>
    <row r="131" spans="1:74" x14ac:dyDescent="0.25">
      <c r="A131" s="26" t="s">
        <v>137</v>
      </c>
      <c r="B131" s="24" t="s">
        <v>61</v>
      </c>
      <c r="C131" s="1" t="s">
        <v>125</v>
      </c>
      <c r="D131" s="2" t="s">
        <v>0</v>
      </c>
      <c r="E131" s="3" t="s">
        <v>2</v>
      </c>
      <c r="F131" s="3"/>
      <c r="G131" s="3"/>
      <c r="H131" s="3"/>
      <c r="I131" s="15">
        <f t="shared" si="77"/>
        <v>0</v>
      </c>
      <c r="J131" s="10">
        <f t="shared" si="78"/>
        <v>0</v>
      </c>
      <c r="K131" s="11">
        <f t="shared" si="79"/>
        <v>0</v>
      </c>
      <c r="L131" s="11">
        <f t="shared" si="80"/>
        <v>0</v>
      </c>
      <c r="M131" s="11">
        <f t="shared" si="81"/>
        <v>0</v>
      </c>
      <c r="N131" s="15">
        <f t="shared" si="82"/>
        <v>0</v>
      </c>
      <c r="O131" s="10">
        <f t="shared" si="83"/>
        <v>0</v>
      </c>
      <c r="P131" s="11">
        <f t="shared" si="84"/>
        <v>0</v>
      </c>
      <c r="Q131" s="11">
        <f t="shared" si="85"/>
        <v>0</v>
      </c>
      <c r="R131" s="11">
        <f t="shared" si="86"/>
        <v>0</v>
      </c>
      <c r="S131" s="15">
        <f t="shared" si="87"/>
        <v>0</v>
      </c>
      <c r="T131" s="10">
        <f t="shared" si="88"/>
        <v>0</v>
      </c>
      <c r="U131" s="11">
        <f t="shared" si="89"/>
        <v>0</v>
      </c>
      <c r="V131" s="11">
        <f t="shared" si="90"/>
        <v>0</v>
      </c>
      <c r="W131" s="11">
        <f t="shared" si="91"/>
        <v>0</v>
      </c>
      <c r="X131" s="15">
        <f t="shared" si="92"/>
        <v>0</v>
      </c>
      <c r="Y131" s="11">
        <f t="shared" si="93"/>
        <v>0.05</v>
      </c>
      <c r="Z131" s="11">
        <f t="shared" si="94"/>
        <v>0.1</v>
      </c>
      <c r="AA131" s="11">
        <f t="shared" si="95"/>
        <v>0.15000000000000002</v>
      </c>
      <c r="AB131" s="11">
        <f t="shared" si="96"/>
        <v>0.2</v>
      </c>
      <c r="AC131" s="18">
        <f t="shared" si="97"/>
        <v>0.25</v>
      </c>
      <c r="AD131" s="10">
        <f t="shared" si="98"/>
        <v>0.3</v>
      </c>
      <c r="AE131" s="11">
        <f t="shared" si="99"/>
        <v>0.35</v>
      </c>
      <c r="AF131" s="11">
        <f t="shared" si="100"/>
        <v>0.39999999999999997</v>
      </c>
      <c r="AG131" s="11">
        <f t="shared" si="101"/>
        <v>0.44999999999999996</v>
      </c>
      <c r="AH131" s="18">
        <f t="shared" si="102"/>
        <v>0.49999999999999994</v>
      </c>
      <c r="AI131" s="10">
        <f t="shared" si="103"/>
        <v>0.54999999999999993</v>
      </c>
      <c r="AJ131" s="11">
        <f t="shared" si="104"/>
        <v>0.6</v>
      </c>
      <c r="AK131" s="11">
        <f t="shared" si="105"/>
        <v>0.65</v>
      </c>
      <c r="AL131" s="11">
        <f t="shared" si="106"/>
        <v>0.70000000000000007</v>
      </c>
      <c r="AM131" s="18">
        <f t="shared" si="107"/>
        <v>0.75000000000000011</v>
      </c>
      <c r="AN131" s="10">
        <f t="shared" si="108"/>
        <v>0.80000000000000016</v>
      </c>
      <c r="AO131" s="11">
        <f t="shared" si="109"/>
        <v>0.8500000000000002</v>
      </c>
      <c r="AP131" s="11">
        <f t="shared" si="110"/>
        <v>0.90000000000000024</v>
      </c>
      <c r="AQ131" s="11">
        <f t="shared" si="111"/>
        <v>0.95000000000000029</v>
      </c>
      <c r="AR131" s="15">
        <v>1</v>
      </c>
      <c r="AS131" s="10">
        <v>1</v>
      </c>
      <c r="AT131" s="11">
        <v>1</v>
      </c>
      <c r="AU131" s="11">
        <v>1</v>
      </c>
      <c r="AV131" s="11">
        <v>1</v>
      </c>
      <c r="AW131" s="18">
        <v>1</v>
      </c>
      <c r="AX131" s="10">
        <v>1</v>
      </c>
      <c r="AY131" s="11">
        <v>1</v>
      </c>
      <c r="AZ131" s="11">
        <v>1</v>
      </c>
      <c r="BA131" s="11">
        <v>1</v>
      </c>
      <c r="BB131" s="15">
        <v>1</v>
      </c>
      <c r="BC131" s="10">
        <v>1</v>
      </c>
      <c r="BD131" s="11">
        <v>1</v>
      </c>
      <c r="BE131" s="11">
        <v>1</v>
      </c>
      <c r="BF131" s="11">
        <v>1</v>
      </c>
      <c r="BG131" s="18">
        <v>1</v>
      </c>
      <c r="BH131" s="10">
        <v>1</v>
      </c>
      <c r="BI131" s="11">
        <v>1</v>
      </c>
      <c r="BJ131" s="11">
        <v>1</v>
      </c>
      <c r="BK131" s="11">
        <v>1</v>
      </c>
      <c r="BL131" s="15">
        <v>1</v>
      </c>
      <c r="BM131" s="10">
        <v>1</v>
      </c>
      <c r="BN131" s="11">
        <v>1</v>
      </c>
      <c r="BO131" s="11">
        <v>1</v>
      </c>
      <c r="BP131" s="11">
        <v>1</v>
      </c>
      <c r="BQ131" s="18">
        <v>1</v>
      </c>
      <c r="BR131" s="10">
        <v>1</v>
      </c>
      <c r="BS131" s="11">
        <v>1</v>
      </c>
      <c r="BT131" s="11">
        <v>1</v>
      </c>
      <c r="BU131" s="11">
        <v>1</v>
      </c>
      <c r="BV131" s="15">
        <v>1</v>
      </c>
    </row>
    <row r="132" spans="1:74" x14ac:dyDescent="0.25">
      <c r="A132" s="26" t="s">
        <v>137</v>
      </c>
      <c r="B132" s="24" t="s">
        <v>61</v>
      </c>
      <c r="C132" s="1" t="s">
        <v>125</v>
      </c>
      <c r="D132" s="2" t="s">
        <v>0</v>
      </c>
      <c r="E132" s="3" t="s">
        <v>3</v>
      </c>
      <c r="F132" s="3"/>
      <c r="G132" s="3"/>
      <c r="H132" s="3"/>
      <c r="I132" s="15">
        <f t="shared" si="77"/>
        <v>0</v>
      </c>
      <c r="J132" s="10">
        <f t="shared" si="78"/>
        <v>0</v>
      </c>
      <c r="K132" s="11">
        <f t="shared" si="79"/>
        <v>0</v>
      </c>
      <c r="L132" s="11">
        <f t="shared" si="80"/>
        <v>0</v>
      </c>
      <c r="M132" s="11">
        <f t="shared" si="81"/>
        <v>0</v>
      </c>
      <c r="N132" s="15">
        <f t="shared" si="82"/>
        <v>0</v>
      </c>
      <c r="O132" s="10">
        <f t="shared" si="83"/>
        <v>0</v>
      </c>
      <c r="P132" s="11">
        <f t="shared" si="84"/>
        <v>0</v>
      </c>
      <c r="Q132" s="11">
        <f t="shared" si="85"/>
        <v>0</v>
      </c>
      <c r="R132" s="11">
        <f t="shared" si="86"/>
        <v>0</v>
      </c>
      <c r="S132" s="15">
        <f t="shared" si="87"/>
        <v>0</v>
      </c>
      <c r="T132" s="10">
        <f t="shared" si="88"/>
        <v>0</v>
      </c>
      <c r="U132" s="11">
        <f t="shared" si="89"/>
        <v>0</v>
      </c>
      <c r="V132" s="11">
        <f t="shared" si="90"/>
        <v>0</v>
      </c>
      <c r="W132" s="11">
        <f t="shared" si="91"/>
        <v>0</v>
      </c>
      <c r="X132" s="15">
        <f t="shared" si="92"/>
        <v>0</v>
      </c>
      <c r="Y132" s="11">
        <f t="shared" si="93"/>
        <v>0.05</v>
      </c>
      <c r="Z132" s="11">
        <f t="shared" si="94"/>
        <v>0.1</v>
      </c>
      <c r="AA132" s="11">
        <f t="shared" si="95"/>
        <v>0.15000000000000002</v>
      </c>
      <c r="AB132" s="11">
        <f t="shared" si="96"/>
        <v>0.2</v>
      </c>
      <c r="AC132" s="18">
        <f t="shared" si="97"/>
        <v>0.25</v>
      </c>
      <c r="AD132" s="10">
        <f t="shared" si="98"/>
        <v>0.3</v>
      </c>
      <c r="AE132" s="11">
        <f t="shared" si="99"/>
        <v>0.35</v>
      </c>
      <c r="AF132" s="11">
        <f t="shared" si="100"/>
        <v>0.39999999999999997</v>
      </c>
      <c r="AG132" s="11">
        <f t="shared" si="101"/>
        <v>0.44999999999999996</v>
      </c>
      <c r="AH132" s="18">
        <f t="shared" si="102"/>
        <v>0.49999999999999994</v>
      </c>
      <c r="AI132" s="10">
        <f t="shared" si="103"/>
        <v>0.54999999999999993</v>
      </c>
      <c r="AJ132" s="11">
        <f t="shared" si="104"/>
        <v>0.6</v>
      </c>
      <c r="AK132" s="11">
        <f t="shared" si="105"/>
        <v>0.65</v>
      </c>
      <c r="AL132" s="11">
        <f t="shared" si="106"/>
        <v>0.70000000000000007</v>
      </c>
      <c r="AM132" s="18">
        <f t="shared" si="107"/>
        <v>0.75000000000000011</v>
      </c>
      <c r="AN132" s="10">
        <f t="shared" si="108"/>
        <v>0.80000000000000016</v>
      </c>
      <c r="AO132" s="11">
        <f t="shared" si="109"/>
        <v>0.8500000000000002</v>
      </c>
      <c r="AP132" s="11">
        <f t="shared" si="110"/>
        <v>0.90000000000000024</v>
      </c>
      <c r="AQ132" s="11">
        <f t="shared" si="111"/>
        <v>0.95000000000000029</v>
      </c>
      <c r="AR132" s="15">
        <v>1</v>
      </c>
      <c r="AS132" s="10">
        <v>1</v>
      </c>
      <c r="AT132" s="11">
        <v>1</v>
      </c>
      <c r="AU132" s="11">
        <v>1</v>
      </c>
      <c r="AV132" s="11">
        <v>1</v>
      </c>
      <c r="AW132" s="18">
        <v>1</v>
      </c>
      <c r="AX132" s="10">
        <v>1</v>
      </c>
      <c r="AY132" s="11">
        <v>1</v>
      </c>
      <c r="AZ132" s="11">
        <v>1</v>
      </c>
      <c r="BA132" s="11">
        <v>1</v>
      </c>
      <c r="BB132" s="15">
        <v>1</v>
      </c>
      <c r="BC132" s="10">
        <v>1</v>
      </c>
      <c r="BD132" s="11">
        <v>1</v>
      </c>
      <c r="BE132" s="11">
        <v>1</v>
      </c>
      <c r="BF132" s="11">
        <v>1</v>
      </c>
      <c r="BG132" s="18">
        <v>1</v>
      </c>
      <c r="BH132" s="10">
        <v>1</v>
      </c>
      <c r="BI132" s="11">
        <v>1</v>
      </c>
      <c r="BJ132" s="11">
        <v>1</v>
      </c>
      <c r="BK132" s="11">
        <v>1</v>
      </c>
      <c r="BL132" s="15">
        <v>1</v>
      </c>
      <c r="BM132" s="10">
        <v>1</v>
      </c>
      <c r="BN132" s="11">
        <v>1</v>
      </c>
      <c r="BO132" s="11">
        <v>1</v>
      </c>
      <c r="BP132" s="11">
        <v>1</v>
      </c>
      <c r="BQ132" s="18">
        <v>1</v>
      </c>
      <c r="BR132" s="10">
        <v>1</v>
      </c>
      <c r="BS132" s="11">
        <v>1</v>
      </c>
      <c r="BT132" s="11">
        <v>1</v>
      </c>
      <c r="BU132" s="11">
        <v>1</v>
      </c>
      <c r="BV132" s="15">
        <v>1</v>
      </c>
    </row>
    <row r="133" spans="1:74" x14ac:dyDescent="0.25">
      <c r="A133" s="26" t="s">
        <v>137</v>
      </c>
      <c r="B133" s="24" t="s">
        <v>61</v>
      </c>
      <c r="C133" s="1" t="s">
        <v>125</v>
      </c>
      <c r="D133" s="2" t="s">
        <v>0</v>
      </c>
      <c r="E133" s="3" t="s">
        <v>4</v>
      </c>
      <c r="F133" s="3"/>
      <c r="G133" s="3"/>
      <c r="H133" s="3"/>
      <c r="I133" s="15">
        <f t="shared" si="77"/>
        <v>0</v>
      </c>
      <c r="J133" s="10">
        <f t="shared" si="78"/>
        <v>0</v>
      </c>
      <c r="K133" s="11">
        <f t="shared" si="79"/>
        <v>0</v>
      </c>
      <c r="L133" s="11">
        <f t="shared" si="80"/>
        <v>0</v>
      </c>
      <c r="M133" s="11">
        <f t="shared" si="81"/>
        <v>0</v>
      </c>
      <c r="N133" s="15">
        <f t="shared" si="82"/>
        <v>0</v>
      </c>
      <c r="O133" s="10">
        <f t="shared" si="83"/>
        <v>0</v>
      </c>
      <c r="P133" s="11">
        <f t="shared" si="84"/>
        <v>0</v>
      </c>
      <c r="Q133" s="11">
        <f t="shared" si="85"/>
        <v>0</v>
      </c>
      <c r="R133" s="11">
        <f t="shared" si="86"/>
        <v>0</v>
      </c>
      <c r="S133" s="15">
        <f t="shared" si="87"/>
        <v>0</v>
      </c>
      <c r="T133" s="10">
        <f t="shared" si="88"/>
        <v>0</v>
      </c>
      <c r="U133" s="11">
        <f t="shared" si="89"/>
        <v>0</v>
      </c>
      <c r="V133" s="11">
        <f t="shared" si="90"/>
        <v>0</v>
      </c>
      <c r="W133" s="11">
        <f t="shared" si="91"/>
        <v>0</v>
      </c>
      <c r="X133" s="15">
        <f t="shared" si="92"/>
        <v>0</v>
      </c>
      <c r="Y133" s="11">
        <f t="shared" si="93"/>
        <v>0.05</v>
      </c>
      <c r="Z133" s="11">
        <f t="shared" si="94"/>
        <v>0.1</v>
      </c>
      <c r="AA133" s="11">
        <f t="shared" si="95"/>
        <v>0.15000000000000002</v>
      </c>
      <c r="AB133" s="11">
        <f t="shared" si="96"/>
        <v>0.2</v>
      </c>
      <c r="AC133" s="18">
        <f t="shared" si="97"/>
        <v>0.25</v>
      </c>
      <c r="AD133" s="10">
        <f t="shared" si="98"/>
        <v>0.3</v>
      </c>
      <c r="AE133" s="11">
        <f t="shared" si="99"/>
        <v>0.35</v>
      </c>
      <c r="AF133" s="11">
        <f t="shared" si="100"/>
        <v>0.39999999999999997</v>
      </c>
      <c r="AG133" s="11">
        <f t="shared" si="101"/>
        <v>0.44999999999999996</v>
      </c>
      <c r="AH133" s="18">
        <f t="shared" si="102"/>
        <v>0.49999999999999994</v>
      </c>
      <c r="AI133" s="10">
        <f t="shared" si="103"/>
        <v>0.54999999999999993</v>
      </c>
      <c r="AJ133" s="11">
        <f t="shared" si="104"/>
        <v>0.6</v>
      </c>
      <c r="AK133" s="11">
        <f t="shared" si="105"/>
        <v>0.65</v>
      </c>
      <c r="AL133" s="11">
        <f t="shared" si="106"/>
        <v>0.70000000000000007</v>
      </c>
      <c r="AM133" s="18">
        <f t="shared" si="107"/>
        <v>0.75000000000000011</v>
      </c>
      <c r="AN133" s="10">
        <f t="shared" si="108"/>
        <v>0.80000000000000016</v>
      </c>
      <c r="AO133" s="11">
        <f t="shared" si="109"/>
        <v>0.8500000000000002</v>
      </c>
      <c r="AP133" s="11">
        <f t="shared" si="110"/>
        <v>0.90000000000000024</v>
      </c>
      <c r="AQ133" s="11">
        <f t="shared" si="111"/>
        <v>0.95000000000000029</v>
      </c>
      <c r="AR133" s="15">
        <v>1</v>
      </c>
      <c r="AS133" s="10">
        <v>1</v>
      </c>
      <c r="AT133" s="11">
        <v>1</v>
      </c>
      <c r="AU133" s="11">
        <v>1</v>
      </c>
      <c r="AV133" s="11">
        <v>1</v>
      </c>
      <c r="AW133" s="18">
        <v>1</v>
      </c>
      <c r="AX133" s="10">
        <v>1</v>
      </c>
      <c r="AY133" s="11">
        <v>1</v>
      </c>
      <c r="AZ133" s="11">
        <v>1</v>
      </c>
      <c r="BA133" s="11">
        <v>1</v>
      </c>
      <c r="BB133" s="15">
        <v>1</v>
      </c>
      <c r="BC133" s="10">
        <v>1</v>
      </c>
      <c r="BD133" s="11">
        <v>1</v>
      </c>
      <c r="BE133" s="11">
        <v>1</v>
      </c>
      <c r="BF133" s="11">
        <v>1</v>
      </c>
      <c r="BG133" s="18">
        <v>1</v>
      </c>
      <c r="BH133" s="10">
        <v>1</v>
      </c>
      <c r="BI133" s="11">
        <v>1</v>
      </c>
      <c r="BJ133" s="11">
        <v>1</v>
      </c>
      <c r="BK133" s="11">
        <v>1</v>
      </c>
      <c r="BL133" s="15">
        <v>1</v>
      </c>
      <c r="BM133" s="10">
        <v>1</v>
      </c>
      <c r="BN133" s="11">
        <v>1</v>
      </c>
      <c r="BO133" s="11">
        <v>1</v>
      </c>
      <c r="BP133" s="11">
        <v>1</v>
      </c>
      <c r="BQ133" s="18">
        <v>1</v>
      </c>
      <c r="BR133" s="10">
        <v>1</v>
      </c>
      <c r="BS133" s="11">
        <v>1</v>
      </c>
      <c r="BT133" s="11">
        <v>1</v>
      </c>
      <c r="BU133" s="11">
        <v>1</v>
      </c>
      <c r="BV133" s="15">
        <v>1</v>
      </c>
    </row>
    <row r="134" spans="1:74" x14ac:dyDescent="0.25">
      <c r="A134" s="26" t="s">
        <v>137</v>
      </c>
      <c r="B134" s="24" t="s">
        <v>61</v>
      </c>
      <c r="C134" s="1" t="s">
        <v>125</v>
      </c>
      <c r="D134" s="2" t="s">
        <v>5</v>
      </c>
      <c r="E134" s="3" t="s">
        <v>1</v>
      </c>
      <c r="F134" s="3"/>
      <c r="G134" s="3"/>
      <c r="H134" s="3"/>
      <c r="I134" s="15">
        <f t="shared" si="77"/>
        <v>0</v>
      </c>
      <c r="J134" s="10">
        <f t="shared" si="78"/>
        <v>0</v>
      </c>
      <c r="K134" s="11">
        <f t="shared" si="79"/>
        <v>0</v>
      </c>
      <c r="L134" s="11">
        <f t="shared" si="80"/>
        <v>0</v>
      </c>
      <c r="M134" s="11">
        <f t="shared" si="81"/>
        <v>0</v>
      </c>
      <c r="N134" s="15">
        <f t="shared" si="82"/>
        <v>0</v>
      </c>
      <c r="O134" s="10">
        <f t="shared" si="83"/>
        <v>0</v>
      </c>
      <c r="P134" s="11">
        <f t="shared" si="84"/>
        <v>0</v>
      </c>
      <c r="Q134" s="11">
        <f t="shared" si="85"/>
        <v>0</v>
      </c>
      <c r="R134" s="11">
        <f t="shared" si="86"/>
        <v>0</v>
      </c>
      <c r="S134" s="15">
        <f t="shared" si="87"/>
        <v>0</v>
      </c>
      <c r="T134" s="10">
        <f t="shared" si="88"/>
        <v>0</v>
      </c>
      <c r="U134" s="11">
        <f t="shared" si="89"/>
        <v>0</v>
      </c>
      <c r="V134" s="11">
        <f t="shared" si="90"/>
        <v>0</v>
      </c>
      <c r="W134" s="11">
        <f t="shared" si="91"/>
        <v>0</v>
      </c>
      <c r="X134" s="15">
        <f t="shared" si="92"/>
        <v>0</v>
      </c>
      <c r="Y134" s="11">
        <f t="shared" si="93"/>
        <v>0.05</v>
      </c>
      <c r="Z134" s="11">
        <f t="shared" si="94"/>
        <v>0.1</v>
      </c>
      <c r="AA134" s="11">
        <f t="shared" si="95"/>
        <v>0.15000000000000002</v>
      </c>
      <c r="AB134" s="11">
        <f t="shared" si="96"/>
        <v>0.2</v>
      </c>
      <c r="AC134" s="18">
        <f t="shared" si="97"/>
        <v>0.25</v>
      </c>
      <c r="AD134" s="10">
        <f t="shared" si="98"/>
        <v>0.3</v>
      </c>
      <c r="AE134" s="11">
        <f t="shared" si="99"/>
        <v>0.35</v>
      </c>
      <c r="AF134" s="11">
        <f t="shared" si="100"/>
        <v>0.39999999999999997</v>
      </c>
      <c r="AG134" s="11">
        <f t="shared" si="101"/>
        <v>0.44999999999999996</v>
      </c>
      <c r="AH134" s="18">
        <f t="shared" si="102"/>
        <v>0.49999999999999994</v>
      </c>
      <c r="AI134" s="10">
        <f t="shared" si="103"/>
        <v>0.54999999999999993</v>
      </c>
      <c r="AJ134" s="11">
        <f t="shared" si="104"/>
        <v>0.6</v>
      </c>
      <c r="AK134" s="11">
        <f t="shared" si="105"/>
        <v>0.65</v>
      </c>
      <c r="AL134" s="11">
        <f t="shared" si="106"/>
        <v>0.70000000000000007</v>
      </c>
      <c r="AM134" s="18">
        <f t="shared" si="107"/>
        <v>0.75000000000000011</v>
      </c>
      <c r="AN134" s="10">
        <f t="shared" si="108"/>
        <v>0.80000000000000016</v>
      </c>
      <c r="AO134" s="11">
        <f t="shared" si="109"/>
        <v>0.8500000000000002</v>
      </c>
      <c r="AP134" s="11">
        <f t="shared" si="110"/>
        <v>0.90000000000000024</v>
      </c>
      <c r="AQ134" s="11">
        <f t="shared" si="111"/>
        <v>0.95000000000000029</v>
      </c>
      <c r="AR134" s="15">
        <v>1</v>
      </c>
      <c r="AS134" s="10">
        <v>1</v>
      </c>
      <c r="AT134" s="11">
        <v>1</v>
      </c>
      <c r="AU134" s="11">
        <v>1</v>
      </c>
      <c r="AV134" s="11">
        <v>1</v>
      </c>
      <c r="AW134" s="18">
        <v>1</v>
      </c>
      <c r="AX134" s="10">
        <v>1</v>
      </c>
      <c r="AY134" s="11">
        <v>1</v>
      </c>
      <c r="AZ134" s="11">
        <v>1</v>
      </c>
      <c r="BA134" s="11">
        <v>1</v>
      </c>
      <c r="BB134" s="15">
        <v>1</v>
      </c>
      <c r="BC134" s="10">
        <v>1</v>
      </c>
      <c r="BD134" s="11">
        <v>1</v>
      </c>
      <c r="BE134" s="11">
        <v>1</v>
      </c>
      <c r="BF134" s="11">
        <v>1</v>
      </c>
      <c r="BG134" s="18">
        <v>1</v>
      </c>
      <c r="BH134" s="10">
        <v>1</v>
      </c>
      <c r="BI134" s="11">
        <v>1</v>
      </c>
      <c r="BJ134" s="11">
        <v>1</v>
      </c>
      <c r="BK134" s="11">
        <v>1</v>
      </c>
      <c r="BL134" s="15">
        <v>1</v>
      </c>
      <c r="BM134" s="10">
        <v>1</v>
      </c>
      <c r="BN134" s="11">
        <v>1</v>
      </c>
      <c r="BO134" s="11">
        <v>1</v>
      </c>
      <c r="BP134" s="11">
        <v>1</v>
      </c>
      <c r="BQ134" s="18">
        <v>1</v>
      </c>
      <c r="BR134" s="10">
        <v>1</v>
      </c>
      <c r="BS134" s="11">
        <v>1</v>
      </c>
      <c r="BT134" s="11">
        <v>1</v>
      </c>
      <c r="BU134" s="11">
        <v>1</v>
      </c>
      <c r="BV134" s="15">
        <v>1</v>
      </c>
    </row>
    <row r="135" spans="1:74" x14ac:dyDescent="0.25">
      <c r="A135" s="26" t="s">
        <v>137</v>
      </c>
      <c r="B135" s="24" t="s">
        <v>61</v>
      </c>
      <c r="C135" s="1" t="s">
        <v>125</v>
      </c>
      <c r="D135" s="2" t="s">
        <v>5</v>
      </c>
      <c r="E135" s="3" t="s">
        <v>2</v>
      </c>
      <c r="F135" s="3"/>
      <c r="G135" s="3"/>
      <c r="H135" s="3"/>
      <c r="I135" s="15">
        <f t="shared" si="77"/>
        <v>0</v>
      </c>
      <c r="J135" s="10">
        <f t="shared" si="78"/>
        <v>0</v>
      </c>
      <c r="K135" s="11">
        <f t="shared" si="79"/>
        <v>0</v>
      </c>
      <c r="L135" s="11">
        <f t="shared" si="80"/>
        <v>0</v>
      </c>
      <c r="M135" s="11">
        <f t="shared" si="81"/>
        <v>0</v>
      </c>
      <c r="N135" s="15">
        <f t="shared" si="82"/>
        <v>0</v>
      </c>
      <c r="O135" s="10">
        <f t="shared" si="83"/>
        <v>0</v>
      </c>
      <c r="P135" s="11">
        <f t="shared" si="84"/>
        <v>0</v>
      </c>
      <c r="Q135" s="11">
        <f t="shared" si="85"/>
        <v>0</v>
      </c>
      <c r="R135" s="11">
        <f t="shared" si="86"/>
        <v>0</v>
      </c>
      <c r="S135" s="15">
        <f t="shared" si="87"/>
        <v>0</v>
      </c>
      <c r="T135" s="10">
        <f t="shared" si="88"/>
        <v>0</v>
      </c>
      <c r="U135" s="11">
        <f t="shared" si="89"/>
        <v>0</v>
      </c>
      <c r="V135" s="11">
        <f t="shared" si="90"/>
        <v>0</v>
      </c>
      <c r="W135" s="11">
        <f t="shared" si="91"/>
        <v>0</v>
      </c>
      <c r="X135" s="15">
        <f t="shared" si="92"/>
        <v>0</v>
      </c>
      <c r="Y135" s="11">
        <f t="shared" si="93"/>
        <v>0.05</v>
      </c>
      <c r="Z135" s="11">
        <f t="shared" si="94"/>
        <v>0.1</v>
      </c>
      <c r="AA135" s="11">
        <f t="shared" si="95"/>
        <v>0.15000000000000002</v>
      </c>
      <c r="AB135" s="11">
        <f t="shared" si="96"/>
        <v>0.2</v>
      </c>
      <c r="AC135" s="18">
        <f t="shared" si="97"/>
        <v>0.25</v>
      </c>
      <c r="AD135" s="10">
        <f t="shared" si="98"/>
        <v>0.3</v>
      </c>
      <c r="AE135" s="11">
        <f t="shared" si="99"/>
        <v>0.35</v>
      </c>
      <c r="AF135" s="11">
        <f t="shared" si="100"/>
        <v>0.39999999999999997</v>
      </c>
      <c r="AG135" s="11">
        <f t="shared" si="101"/>
        <v>0.44999999999999996</v>
      </c>
      <c r="AH135" s="18">
        <f t="shared" si="102"/>
        <v>0.49999999999999994</v>
      </c>
      <c r="AI135" s="10">
        <f t="shared" si="103"/>
        <v>0.54999999999999993</v>
      </c>
      <c r="AJ135" s="11">
        <f t="shared" si="104"/>
        <v>0.6</v>
      </c>
      <c r="AK135" s="11">
        <f t="shared" si="105"/>
        <v>0.65</v>
      </c>
      <c r="AL135" s="11">
        <f t="shared" si="106"/>
        <v>0.70000000000000007</v>
      </c>
      <c r="AM135" s="18">
        <f t="shared" si="107"/>
        <v>0.75000000000000011</v>
      </c>
      <c r="AN135" s="10">
        <f t="shared" si="108"/>
        <v>0.80000000000000016</v>
      </c>
      <c r="AO135" s="11">
        <f t="shared" si="109"/>
        <v>0.8500000000000002</v>
      </c>
      <c r="AP135" s="11">
        <f t="shared" si="110"/>
        <v>0.90000000000000024</v>
      </c>
      <c r="AQ135" s="11">
        <f t="shared" si="111"/>
        <v>0.95000000000000029</v>
      </c>
      <c r="AR135" s="15">
        <v>1</v>
      </c>
      <c r="AS135" s="10">
        <v>1</v>
      </c>
      <c r="AT135" s="11">
        <v>1</v>
      </c>
      <c r="AU135" s="11">
        <v>1</v>
      </c>
      <c r="AV135" s="11">
        <v>1</v>
      </c>
      <c r="AW135" s="18">
        <v>1</v>
      </c>
      <c r="AX135" s="10">
        <v>1</v>
      </c>
      <c r="AY135" s="11">
        <v>1</v>
      </c>
      <c r="AZ135" s="11">
        <v>1</v>
      </c>
      <c r="BA135" s="11">
        <v>1</v>
      </c>
      <c r="BB135" s="15">
        <v>1</v>
      </c>
      <c r="BC135" s="10">
        <v>1</v>
      </c>
      <c r="BD135" s="11">
        <v>1</v>
      </c>
      <c r="BE135" s="11">
        <v>1</v>
      </c>
      <c r="BF135" s="11">
        <v>1</v>
      </c>
      <c r="BG135" s="18">
        <v>1</v>
      </c>
      <c r="BH135" s="10">
        <v>1</v>
      </c>
      <c r="BI135" s="11">
        <v>1</v>
      </c>
      <c r="BJ135" s="11">
        <v>1</v>
      </c>
      <c r="BK135" s="11">
        <v>1</v>
      </c>
      <c r="BL135" s="15">
        <v>1</v>
      </c>
      <c r="BM135" s="10">
        <v>1</v>
      </c>
      <c r="BN135" s="11">
        <v>1</v>
      </c>
      <c r="BO135" s="11">
        <v>1</v>
      </c>
      <c r="BP135" s="11">
        <v>1</v>
      </c>
      <c r="BQ135" s="18">
        <v>1</v>
      </c>
      <c r="BR135" s="10">
        <v>1</v>
      </c>
      <c r="BS135" s="11">
        <v>1</v>
      </c>
      <c r="BT135" s="11">
        <v>1</v>
      </c>
      <c r="BU135" s="11">
        <v>1</v>
      </c>
      <c r="BV135" s="15">
        <v>1</v>
      </c>
    </row>
    <row r="136" spans="1:74" x14ac:dyDescent="0.25">
      <c r="A136" s="26" t="s">
        <v>137</v>
      </c>
      <c r="B136" s="24" t="s">
        <v>61</v>
      </c>
      <c r="C136" s="1" t="s">
        <v>125</v>
      </c>
      <c r="D136" s="2" t="s">
        <v>5</v>
      </c>
      <c r="E136" s="3" t="s">
        <v>3</v>
      </c>
      <c r="F136" s="3"/>
      <c r="G136" s="3"/>
      <c r="H136" s="3"/>
      <c r="I136" s="15">
        <f t="shared" si="77"/>
        <v>0</v>
      </c>
      <c r="J136" s="10">
        <f t="shared" si="78"/>
        <v>0</v>
      </c>
      <c r="K136" s="11">
        <f t="shared" si="79"/>
        <v>0</v>
      </c>
      <c r="L136" s="11">
        <f t="shared" si="80"/>
        <v>0</v>
      </c>
      <c r="M136" s="11">
        <f t="shared" si="81"/>
        <v>0</v>
      </c>
      <c r="N136" s="15">
        <f t="shared" si="82"/>
        <v>0</v>
      </c>
      <c r="O136" s="10">
        <f t="shared" si="83"/>
        <v>0</v>
      </c>
      <c r="P136" s="11">
        <f t="shared" si="84"/>
        <v>0</v>
      </c>
      <c r="Q136" s="11">
        <f t="shared" si="85"/>
        <v>0</v>
      </c>
      <c r="R136" s="11">
        <f t="shared" si="86"/>
        <v>0</v>
      </c>
      <c r="S136" s="15">
        <f t="shared" si="87"/>
        <v>0</v>
      </c>
      <c r="T136" s="10">
        <f t="shared" si="88"/>
        <v>0</v>
      </c>
      <c r="U136" s="11">
        <f t="shared" si="89"/>
        <v>0</v>
      </c>
      <c r="V136" s="11">
        <f t="shared" si="90"/>
        <v>0</v>
      </c>
      <c r="W136" s="11">
        <f t="shared" si="91"/>
        <v>0</v>
      </c>
      <c r="X136" s="15">
        <f t="shared" si="92"/>
        <v>0</v>
      </c>
      <c r="Y136" s="11">
        <f t="shared" si="93"/>
        <v>0.05</v>
      </c>
      <c r="Z136" s="11">
        <f t="shared" si="94"/>
        <v>0.1</v>
      </c>
      <c r="AA136" s="11">
        <f t="shared" si="95"/>
        <v>0.15000000000000002</v>
      </c>
      <c r="AB136" s="11">
        <f t="shared" si="96"/>
        <v>0.2</v>
      </c>
      <c r="AC136" s="18">
        <f t="shared" si="97"/>
        <v>0.25</v>
      </c>
      <c r="AD136" s="10">
        <f t="shared" si="98"/>
        <v>0.3</v>
      </c>
      <c r="AE136" s="11">
        <f t="shared" si="99"/>
        <v>0.35</v>
      </c>
      <c r="AF136" s="11">
        <f t="shared" si="100"/>
        <v>0.39999999999999997</v>
      </c>
      <c r="AG136" s="11">
        <f t="shared" si="101"/>
        <v>0.44999999999999996</v>
      </c>
      <c r="AH136" s="18">
        <f t="shared" si="102"/>
        <v>0.49999999999999994</v>
      </c>
      <c r="AI136" s="10">
        <f t="shared" si="103"/>
        <v>0.54999999999999993</v>
      </c>
      <c r="AJ136" s="11">
        <f t="shared" si="104"/>
        <v>0.6</v>
      </c>
      <c r="AK136" s="11">
        <f t="shared" si="105"/>
        <v>0.65</v>
      </c>
      <c r="AL136" s="11">
        <f t="shared" si="106"/>
        <v>0.70000000000000007</v>
      </c>
      <c r="AM136" s="18">
        <f t="shared" si="107"/>
        <v>0.75000000000000011</v>
      </c>
      <c r="AN136" s="10">
        <f t="shared" si="108"/>
        <v>0.80000000000000016</v>
      </c>
      <c r="AO136" s="11">
        <f t="shared" si="109"/>
        <v>0.8500000000000002</v>
      </c>
      <c r="AP136" s="11">
        <f t="shared" si="110"/>
        <v>0.90000000000000024</v>
      </c>
      <c r="AQ136" s="11">
        <f t="shared" si="111"/>
        <v>0.95000000000000029</v>
      </c>
      <c r="AR136" s="15">
        <v>1</v>
      </c>
      <c r="AS136" s="10">
        <v>1</v>
      </c>
      <c r="AT136" s="11">
        <v>1</v>
      </c>
      <c r="AU136" s="11">
        <v>1</v>
      </c>
      <c r="AV136" s="11">
        <v>1</v>
      </c>
      <c r="AW136" s="18">
        <v>1</v>
      </c>
      <c r="AX136" s="10">
        <v>1</v>
      </c>
      <c r="AY136" s="11">
        <v>1</v>
      </c>
      <c r="AZ136" s="11">
        <v>1</v>
      </c>
      <c r="BA136" s="11">
        <v>1</v>
      </c>
      <c r="BB136" s="15">
        <v>1</v>
      </c>
      <c r="BC136" s="10">
        <v>1</v>
      </c>
      <c r="BD136" s="11">
        <v>1</v>
      </c>
      <c r="BE136" s="11">
        <v>1</v>
      </c>
      <c r="BF136" s="11">
        <v>1</v>
      </c>
      <c r="BG136" s="18">
        <v>1</v>
      </c>
      <c r="BH136" s="10">
        <v>1</v>
      </c>
      <c r="BI136" s="11">
        <v>1</v>
      </c>
      <c r="BJ136" s="11">
        <v>1</v>
      </c>
      <c r="BK136" s="11">
        <v>1</v>
      </c>
      <c r="BL136" s="15">
        <v>1</v>
      </c>
      <c r="BM136" s="10">
        <v>1</v>
      </c>
      <c r="BN136" s="11">
        <v>1</v>
      </c>
      <c r="BO136" s="11">
        <v>1</v>
      </c>
      <c r="BP136" s="11">
        <v>1</v>
      </c>
      <c r="BQ136" s="18">
        <v>1</v>
      </c>
      <c r="BR136" s="10">
        <v>1</v>
      </c>
      <c r="BS136" s="11">
        <v>1</v>
      </c>
      <c r="BT136" s="11">
        <v>1</v>
      </c>
      <c r="BU136" s="11">
        <v>1</v>
      </c>
      <c r="BV136" s="15">
        <v>1</v>
      </c>
    </row>
    <row r="137" spans="1:74" x14ac:dyDescent="0.25">
      <c r="A137" s="26" t="s">
        <v>137</v>
      </c>
      <c r="B137" s="24" t="s">
        <v>61</v>
      </c>
      <c r="C137" s="1" t="s">
        <v>125</v>
      </c>
      <c r="D137" s="2" t="s">
        <v>5</v>
      </c>
      <c r="E137" s="3" t="s">
        <v>4</v>
      </c>
      <c r="F137" s="3"/>
      <c r="G137" s="3"/>
      <c r="H137" s="3"/>
      <c r="I137" s="15">
        <f t="shared" si="77"/>
        <v>0</v>
      </c>
      <c r="J137" s="10">
        <f t="shared" si="78"/>
        <v>0</v>
      </c>
      <c r="K137" s="11">
        <f t="shared" si="79"/>
        <v>0</v>
      </c>
      <c r="L137" s="11">
        <f t="shared" si="80"/>
        <v>0</v>
      </c>
      <c r="M137" s="11">
        <f t="shared" si="81"/>
        <v>0</v>
      </c>
      <c r="N137" s="15">
        <f t="shared" si="82"/>
        <v>0</v>
      </c>
      <c r="O137" s="10">
        <f t="shared" si="83"/>
        <v>0</v>
      </c>
      <c r="P137" s="11">
        <f t="shared" si="84"/>
        <v>0</v>
      </c>
      <c r="Q137" s="11">
        <f t="shared" si="85"/>
        <v>0</v>
      </c>
      <c r="R137" s="11">
        <f t="shared" si="86"/>
        <v>0</v>
      </c>
      <c r="S137" s="15">
        <f t="shared" si="87"/>
        <v>0</v>
      </c>
      <c r="T137" s="10">
        <f t="shared" si="88"/>
        <v>0</v>
      </c>
      <c r="U137" s="11">
        <f t="shared" si="89"/>
        <v>0</v>
      </c>
      <c r="V137" s="11">
        <f t="shared" si="90"/>
        <v>0</v>
      </c>
      <c r="W137" s="11">
        <f t="shared" si="91"/>
        <v>0</v>
      </c>
      <c r="X137" s="15">
        <f t="shared" si="92"/>
        <v>0</v>
      </c>
      <c r="Y137" s="11">
        <f t="shared" si="93"/>
        <v>0.05</v>
      </c>
      <c r="Z137" s="11">
        <f t="shared" si="94"/>
        <v>0.1</v>
      </c>
      <c r="AA137" s="11">
        <f t="shared" si="95"/>
        <v>0.15000000000000002</v>
      </c>
      <c r="AB137" s="11">
        <f t="shared" si="96"/>
        <v>0.2</v>
      </c>
      <c r="AC137" s="18">
        <f t="shared" si="97"/>
        <v>0.25</v>
      </c>
      <c r="AD137" s="10">
        <f t="shared" si="98"/>
        <v>0.3</v>
      </c>
      <c r="AE137" s="11">
        <f t="shared" si="99"/>
        <v>0.35</v>
      </c>
      <c r="AF137" s="11">
        <f t="shared" si="100"/>
        <v>0.39999999999999997</v>
      </c>
      <c r="AG137" s="11">
        <f t="shared" si="101"/>
        <v>0.44999999999999996</v>
      </c>
      <c r="AH137" s="18">
        <f t="shared" si="102"/>
        <v>0.49999999999999994</v>
      </c>
      <c r="AI137" s="10">
        <f t="shared" si="103"/>
        <v>0.54999999999999993</v>
      </c>
      <c r="AJ137" s="11">
        <f t="shared" si="104"/>
        <v>0.6</v>
      </c>
      <c r="AK137" s="11">
        <f t="shared" si="105"/>
        <v>0.65</v>
      </c>
      <c r="AL137" s="11">
        <f t="shared" si="106"/>
        <v>0.70000000000000007</v>
      </c>
      <c r="AM137" s="18">
        <f t="shared" si="107"/>
        <v>0.75000000000000011</v>
      </c>
      <c r="AN137" s="10">
        <f t="shared" si="108"/>
        <v>0.80000000000000016</v>
      </c>
      <c r="AO137" s="11">
        <f t="shared" si="109"/>
        <v>0.8500000000000002</v>
      </c>
      <c r="AP137" s="11">
        <f t="shared" si="110"/>
        <v>0.90000000000000024</v>
      </c>
      <c r="AQ137" s="11">
        <f t="shared" si="111"/>
        <v>0.95000000000000029</v>
      </c>
      <c r="AR137" s="15">
        <v>1</v>
      </c>
      <c r="AS137" s="10">
        <v>1</v>
      </c>
      <c r="AT137" s="11">
        <v>1</v>
      </c>
      <c r="AU137" s="11">
        <v>1</v>
      </c>
      <c r="AV137" s="11">
        <v>1</v>
      </c>
      <c r="AW137" s="18">
        <v>1</v>
      </c>
      <c r="AX137" s="10">
        <v>1</v>
      </c>
      <c r="AY137" s="11">
        <v>1</v>
      </c>
      <c r="AZ137" s="11">
        <v>1</v>
      </c>
      <c r="BA137" s="11">
        <v>1</v>
      </c>
      <c r="BB137" s="15">
        <v>1</v>
      </c>
      <c r="BC137" s="10">
        <v>1</v>
      </c>
      <c r="BD137" s="11">
        <v>1</v>
      </c>
      <c r="BE137" s="11">
        <v>1</v>
      </c>
      <c r="BF137" s="11">
        <v>1</v>
      </c>
      <c r="BG137" s="18">
        <v>1</v>
      </c>
      <c r="BH137" s="10">
        <v>1</v>
      </c>
      <c r="BI137" s="11">
        <v>1</v>
      </c>
      <c r="BJ137" s="11">
        <v>1</v>
      </c>
      <c r="BK137" s="11">
        <v>1</v>
      </c>
      <c r="BL137" s="15">
        <v>1</v>
      </c>
      <c r="BM137" s="10">
        <v>1</v>
      </c>
      <c r="BN137" s="11">
        <v>1</v>
      </c>
      <c r="BO137" s="11">
        <v>1</v>
      </c>
      <c r="BP137" s="11">
        <v>1</v>
      </c>
      <c r="BQ137" s="18">
        <v>1</v>
      </c>
      <c r="BR137" s="10">
        <v>1</v>
      </c>
      <c r="BS137" s="11">
        <v>1</v>
      </c>
      <c r="BT137" s="11">
        <v>1</v>
      </c>
      <c r="BU137" s="11">
        <v>1</v>
      </c>
      <c r="BV137" s="15">
        <v>1</v>
      </c>
    </row>
    <row r="138" spans="1:74" x14ac:dyDescent="0.25">
      <c r="A138" s="26" t="s">
        <v>137</v>
      </c>
      <c r="B138" s="24" t="s">
        <v>61</v>
      </c>
      <c r="C138" s="1" t="s">
        <v>126</v>
      </c>
      <c r="D138" s="2" t="s">
        <v>0</v>
      </c>
      <c r="E138" s="3" t="s">
        <v>1</v>
      </c>
      <c r="F138" s="3"/>
      <c r="G138" s="3"/>
      <c r="H138" s="3"/>
      <c r="I138" s="15">
        <f t="shared" si="77"/>
        <v>0</v>
      </c>
      <c r="J138" s="10">
        <f t="shared" si="78"/>
        <v>0</v>
      </c>
      <c r="K138" s="11">
        <f t="shared" si="79"/>
        <v>0</v>
      </c>
      <c r="L138" s="11">
        <f t="shared" si="80"/>
        <v>0</v>
      </c>
      <c r="M138" s="11">
        <f t="shared" si="81"/>
        <v>0</v>
      </c>
      <c r="N138" s="15">
        <f t="shared" si="82"/>
        <v>0</v>
      </c>
      <c r="O138" s="10">
        <f t="shared" si="83"/>
        <v>0</v>
      </c>
      <c r="P138" s="11">
        <f t="shared" si="84"/>
        <v>0</v>
      </c>
      <c r="Q138" s="11">
        <f t="shared" si="85"/>
        <v>0</v>
      </c>
      <c r="R138" s="11">
        <f t="shared" si="86"/>
        <v>0</v>
      </c>
      <c r="S138" s="15">
        <f t="shared" si="87"/>
        <v>0</v>
      </c>
      <c r="T138" s="10">
        <f t="shared" si="88"/>
        <v>0</v>
      </c>
      <c r="U138" s="11">
        <f t="shared" si="89"/>
        <v>0</v>
      </c>
      <c r="V138" s="11">
        <f t="shared" si="90"/>
        <v>0</v>
      </c>
      <c r="W138" s="11">
        <f t="shared" si="91"/>
        <v>0</v>
      </c>
      <c r="X138" s="15">
        <f t="shared" si="92"/>
        <v>0</v>
      </c>
      <c r="Y138" s="11">
        <f t="shared" si="93"/>
        <v>0.05</v>
      </c>
      <c r="Z138" s="11">
        <f t="shared" si="94"/>
        <v>0.1</v>
      </c>
      <c r="AA138" s="11">
        <f t="shared" si="95"/>
        <v>0.15000000000000002</v>
      </c>
      <c r="AB138" s="11">
        <f t="shared" si="96"/>
        <v>0.2</v>
      </c>
      <c r="AC138" s="18">
        <f t="shared" si="97"/>
        <v>0.25</v>
      </c>
      <c r="AD138" s="10">
        <f t="shared" si="98"/>
        <v>0.3</v>
      </c>
      <c r="AE138" s="11">
        <f t="shared" si="99"/>
        <v>0.35</v>
      </c>
      <c r="AF138" s="11">
        <f t="shared" si="100"/>
        <v>0.39999999999999997</v>
      </c>
      <c r="AG138" s="11">
        <f t="shared" si="101"/>
        <v>0.44999999999999996</v>
      </c>
      <c r="AH138" s="18">
        <f t="shared" si="102"/>
        <v>0.49999999999999994</v>
      </c>
      <c r="AI138" s="10">
        <f t="shared" si="103"/>
        <v>0.54999999999999993</v>
      </c>
      <c r="AJ138" s="11">
        <f t="shared" si="104"/>
        <v>0.6</v>
      </c>
      <c r="AK138" s="11">
        <f t="shared" si="105"/>
        <v>0.65</v>
      </c>
      <c r="AL138" s="11">
        <f t="shared" si="106"/>
        <v>0.70000000000000007</v>
      </c>
      <c r="AM138" s="18">
        <f t="shared" si="107"/>
        <v>0.75000000000000011</v>
      </c>
      <c r="AN138" s="10">
        <f t="shared" si="108"/>
        <v>0.80000000000000016</v>
      </c>
      <c r="AO138" s="11">
        <f t="shared" si="109"/>
        <v>0.8500000000000002</v>
      </c>
      <c r="AP138" s="11">
        <f t="shared" si="110"/>
        <v>0.90000000000000024</v>
      </c>
      <c r="AQ138" s="11">
        <f t="shared" si="111"/>
        <v>0.95000000000000029</v>
      </c>
      <c r="AR138" s="15">
        <v>1</v>
      </c>
      <c r="AS138" s="10">
        <v>1</v>
      </c>
      <c r="AT138" s="11">
        <v>1</v>
      </c>
      <c r="AU138" s="11">
        <v>1</v>
      </c>
      <c r="AV138" s="11">
        <v>1</v>
      </c>
      <c r="AW138" s="18">
        <v>1</v>
      </c>
      <c r="AX138" s="10">
        <v>1</v>
      </c>
      <c r="AY138" s="11">
        <v>1</v>
      </c>
      <c r="AZ138" s="11">
        <v>1</v>
      </c>
      <c r="BA138" s="11">
        <v>1</v>
      </c>
      <c r="BB138" s="15">
        <v>1</v>
      </c>
      <c r="BC138" s="10">
        <v>1</v>
      </c>
      <c r="BD138" s="11">
        <v>1</v>
      </c>
      <c r="BE138" s="11">
        <v>1</v>
      </c>
      <c r="BF138" s="11">
        <v>1</v>
      </c>
      <c r="BG138" s="18">
        <v>1</v>
      </c>
      <c r="BH138" s="10">
        <v>1</v>
      </c>
      <c r="BI138" s="11">
        <v>1</v>
      </c>
      <c r="BJ138" s="11">
        <v>1</v>
      </c>
      <c r="BK138" s="11">
        <v>1</v>
      </c>
      <c r="BL138" s="15">
        <v>1</v>
      </c>
      <c r="BM138" s="10">
        <v>1</v>
      </c>
      <c r="BN138" s="11">
        <v>1</v>
      </c>
      <c r="BO138" s="11">
        <v>1</v>
      </c>
      <c r="BP138" s="11">
        <v>1</v>
      </c>
      <c r="BQ138" s="18">
        <v>1</v>
      </c>
      <c r="BR138" s="10">
        <v>1</v>
      </c>
      <c r="BS138" s="11">
        <v>1</v>
      </c>
      <c r="BT138" s="11">
        <v>1</v>
      </c>
      <c r="BU138" s="11">
        <v>1</v>
      </c>
      <c r="BV138" s="15">
        <v>1</v>
      </c>
    </row>
    <row r="139" spans="1:74" x14ac:dyDescent="0.25">
      <c r="A139" s="26" t="s">
        <v>137</v>
      </c>
      <c r="B139" s="24" t="s">
        <v>61</v>
      </c>
      <c r="C139" s="1" t="s">
        <v>126</v>
      </c>
      <c r="D139" s="2" t="s">
        <v>0</v>
      </c>
      <c r="E139" s="3" t="s">
        <v>2</v>
      </c>
      <c r="F139" s="3"/>
      <c r="G139" s="3"/>
      <c r="H139" s="3"/>
      <c r="I139" s="15">
        <f t="shared" si="77"/>
        <v>0</v>
      </c>
      <c r="J139" s="10">
        <f t="shared" si="78"/>
        <v>0</v>
      </c>
      <c r="K139" s="11">
        <f t="shared" si="79"/>
        <v>0</v>
      </c>
      <c r="L139" s="11">
        <f t="shared" si="80"/>
        <v>0</v>
      </c>
      <c r="M139" s="11">
        <f t="shared" si="81"/>
        <v>0</v>
      </c>
      <c r="N139" s="15">
        <f t="shared" si="82"/>
        <v>0</v>
      </c>
      <c r="O139" s="10">
        <f t="shared" si="83"/>
        <v>0</v>
      </c>
      <c r="P139" s="11">
        <f t="shared" si="84"/>
        <v>0</v>
      </c>
      <c r="Q139" s="11">
        <f t="shared" si="85"/>
        <v>0</v>
      </c>
      <c r="R139" s="11">
        <f t="shared" si="86"/>
        <v>0</v>
      </c>
      <c r="S139" s="15">
        <f t="shared" si="87"/>
        <v>0</v>
      </c>
      <c r="T139" s="10">
        <f t="shared" si="88"/>
        <v>0</v>
      </c>
      <c r="U139" s="11">
        <f t="shared" si="89"/>
        <v>0</v>
      </c>
      <c r="V139" s="11">
        <f t="shared" si="90"/>
        <v>0</v>
      </c>
      <c r="W139" s="11">
        <f t="shared" si="91"/>
        <v>0</v>
      </c>
      <c r="X139" s="15">
        <f t="shared" si="92"/>
        <v>0</v>
      </c>
      <c r="Y139" s="11">
        <f t="shared" si="93"/>
        <v>0.05</v>
      </c>
      <c r="Z139" s="11">
        <f t="shared" si="94"/>
        <v>0.1</v>
      </c>
      <c r="AA139" s="11">
        <f t="shared" si="95"/>
        <v>0.15000000000000002</v>
      </c>
      <c r="AB139" s="11">
        <f t="shared" si="96"/>
        <v>0.2</v>
      </c>
      <c r="AC139" s="18">
        <f t="shared" si="97"/>
        <v>0.25</v>
      </c>
      <c r="AD139" s="10">
        <f t="shared" si="98"/>
        <v>0.3</v>
      </c>
      <c r="AE139" s="11">
        <f t="shared" si="99"/>
        <v>0.35</v>
      </c>
      <c r="AF139" s="11">
        <f t="shared" si="100"/>
        <v>0.39999999999999997</v>
      </c>
      <c r="AG139" s="11">
        <f t="shared" si="101"/>
        <v>0.44999999999999996</v>
      </c>
      <c r="AH139" s="18">
        <f t="shared" si="102"/>
        <v>0.49999999999999994</v>
      </c>
      <c r="AI139" s="10">
        <f t="shared" si="103"/>
        <v>0.54999999999999993</v>
      </c>
      <c r="AJ139" s="11">
        <f t="shared" si="104"/>
        <v>0.6</v>
      </c>
      <c r="AK139" s="11">
        <f t="shared" si="105"/>
        <v>0.65</v>
      </c>
      <c r="AL139" s="11">
        <f t="shared" si="106"/>
        <v>0.70000000000000007</v>
      </c>
      <c r="AM139" s="18">
        <f t="shared" si="107"/>
        <v>0.75000000000000011</v>
      </c>
      <c r="AN139" s="10">
        <f t="shared" si="108"/>
        <v>0.80000000000000016</v>
      </c>
      <c r="AO139" s="11">
        <f t="shared" si="109"/>
        <v>0.8500000000000002</v>
      </c>
      <c r="AP139" s="11">
        <f t="shared" si="110"/>
        <v>0.90000000000000024</v>
      </c>
      <c r="AQ139" s="11">
        <f t="shared" si="111"/>
        <v>0.95000000000000029</v>
      </c>
      <c r="AR139" s="15">
        <v>1</v>
      </c>
      <c r="AS139" s="10">
        <v>1</v>
      </c>
      <c r="AT139" s="11">
        <v>1</v>
      </c>
      <c r="AU139" s="11">
        <v>1</v>
      </c>
      <c r="AV139" s="11">
        <v>1</v>
      </c>
      <c r="AW139" s="18">
        <v>1</v>
      </c>
      <c r="AX139" s="10">
        <v>1</v>
      </c>
      <c r="AY139" s="11">
        <v>1</v>
      </c>
      <c r="AZ139" s="11">
        <v>1</v>
      </c>
      <c r="BA139" s="11">
        <v>1</v>
      </c>
      <c r="BB139" s="15">
        <v>1</v>
      </c>
      <c r="BC139" s="10">
        <v>1</v>
      </c>
      <c r="BD139" s="11">
        <v>1</v>
      </c>
      <c r="BE139" s="11">
        <v>1</v>
      </c>
      <c r="BF139" s="11">
        <v>1</v>
      </c>
      <c r="BG139" s="18">
        <v>1</v>
      </c>
      <c r="BH139" s="10">
        <v>1</v>
      </c>
      <c r="BI139" s="11">
        <v>1</v>
      </c>
      <c r="BJ139" s="11">
        <v>1</v>
      </c>
      <c r="BK139" s="11">
        <v>1</v>
      </c>
      <c r="BL139" s="15">
        <v>1</v>
      </c>
      <c r="BM139" s="10">
        <v>1</v>
      </c>
      <c r="BN139" s="11">
        <v>1</v>
      </c>
      <c r="BO139" s="11">
        <v>1</v>
      </c>
      <c r="BP139" s="11">
        <v>1</v>
      </c>
      <c r="BQ139" s="18">
        <v>1</v>
      </c>
      <c r="BR139" s="10">
        <v>1</v>
      </c>
      <c r="BS139" s="11">
        <v>1</v>
      </c>
      <c r="BT139" s="11">
        <v>1</v>
      </c>
      <c r="BU139" s="11">
        <v>1</v>
      </c>
      <c r="BV139" s="15">
        <v>1</v>
      </c>
    </row>
    <row r="140" spans="1:74" x14ac:dyDescent="0.25">
      <c r="A140" s="26" t="s">
        <v>137</v>
      </c>
      <c r="B140" s="24" t="s">
        <v>61</v>
      </c>
      <c r="C140" s="1" t="s">
        <v>126</v>
      </c>
      <c r="D140" s="2" t="s">
        <v>0</v>
      </c>
      <c r="E140" s="3" t="s">
        <v>3</v>
      </c>
      <c r="F140" s="3"/>
      <c r="G140" s="3"/>
      <c r="H140" s="3"/>
      <c r="I140" s="15">
        <f t="shared" si="77"/>
        <v>0</v>
      </c>
      <c r="J140" s="10">
        <f t="shared" si="78"/>
        <v>0</v>
      </c>
      <c r="K140" s="11">
        <f t="shared" si="79"/>
        <v>0</v>
      </c>
      <c r="L140" s="11">
        <f t="shared" si="80"/>
        <v>0</v>
      </c>
      <c r="M140" s="11">
        <f t="shared" si="81"/>
        <v>0</v>
      </c>
      <c r="N140" s="15">
        <f t="shared" si="82"/>
        <v>0</v>
      </c>
      <c r="O140" s="10">
        <f t="shared" si="83"/>
        <v>0</v>
      </c>
      <c r="P140" s="11">
        <f t="shared" si="84"/>
        <v>0</v>
      </c>
      <c r="Q140" s="11">
        <f t="shared" si="85"/>
        <v>0</v>
      </c>
      <c r="R140" s="11">
        <f t="shared" si="86"/>
        <v>0</v>
      </c>
      <c r="S140" s="15">
        <f t="shared" si="87"/>
        <v>0</v>
      </c>
      <c r="T140" s="10">
        <f t="shared" si="88"/>
        <v>0</v>
      </c>
      <c r="U140" s="11">
        <f t="shared" si="89"/>
        <v>0</v>
      </c>
      <c r="V140" s="11">
        <f t="shared" si="90"/>
        <v>0</v>
      </c>
      <c r="W140" s="11">
        <f t="shared" si="91"/>
        <v>0</v>
      </c>
      <c r="X140" s="15">
        <f t="shared" si="92"/>
        <v>0</v>
      </c>
      <c r="Y140" s="11">
        <f t="shared" si="93"/>
        <v>0.05</v>
      </c>
      <c r="Z140" s="11">
        <f t="shared" si="94"/>
        <v>0.1</v>
      </c>
      <c r="AA140" s="11">
        <f t="shared" si="95"/>
        <v>0.15000000000000002</v>
      </c>
      <c r="AB140" s="11">
        <f t="shared" si="96"/>
        <v>0.2</v>
      </c>
      <c r="AC140" s="18">
        <f t="shared" si="97"/>
        <v>0.25</v>
      </c>
      <c r="AD140" s="10">
        <f t="shared" si="98"/>
        <v>0.3</v>
      </c>
      <c r="AE140" s="11">
        <f t="shared" si="99"/>
        <v>0.35</v>
      </c>
      <c r="AF140" s="11">
        <f t="shared" si="100"/>
        <v>0.39999999999999997</v>
      </c>
      <c r="AG140" s="11">
        <f t="shared" si="101"/>
        <v>0.44999999999999996</v>
      </c>
      <c r="AH140" s="18">
        <f t="shared" si="102"/>
        <v>0.49999999999999994</v>
      </c>
      <c r="AI140" s="10">
        <f t="shared" si="103"/>
        <v>0.54999999999999993</v>
      </c>
      <c r="AJ140" s="11">
        <f t="shared" si="104"/>
        <v>0.6</v>
      </c>
      <c r="AK140" s="11">
        <f t="shared" si="105"/>
        <v>0.65</v>
      </c>
      <c r="AL140" s="11">
        <f t="shared" si="106"/>
        <v>0.70000000000000007</v>
      </c>
      <c r="AM140" s="18">
        <f t="shared" si="107"/>
        <v>0.75000000000000011</v>
      </c>
      <c r="AN140" s="10">
        <f t="shared" si="108"/>
        <v>0.80000000000000016</v>
      </c>
      <c r="AO140" s="11">
        <f t="shared" si="109"/>
        <v>0.8500000000000002</v>
      </c>
      <c r="AP140" s="11">
        <f t="shared" si="110"/>
        <v>0.90000000000000024</v>
      </c>
      <c r="AQ140" s="11">
        <f t="shared" si="111"/>
        <v>0.95000000000000029</v>
      </c>
      <c r="AR140" s="15">
        <v>1</v>
      </c>
      <c r="AS140" s="10">
        <v>1</v>
      </c>
      <c r="AT140" s="11">
        <v>1</v>
      </c>
      <c r="AU140" s="11">
        <v>1</v>
      </c>
      <c r="AV140" s="11">
        <v>1</v>
      </c>
      <c r="AW140" s="18">
        <v>1</v>
      </c>
      <c r="AX140" s="10">
        <v>1</v>
      </c>
      <c r="AY140" s="11">
        <v>1</v>
      </c>
      <c r="AZ140" s="11">
        <v>1</v>
      </c>
      <c r="BA140" s="11">
        <v>1</v>
      </c>
      <c r="BB140" s="15">
        <v>1</v>
      </c>
      <c r="BC140" s="10">
        <v>1</v>
      </c>
      <c r="BD140" s="11">
        <v>1</v>
      </c>
      <c r="BE140" s="11">
        <v>1</v>
      </c>
      <c r="BF140" s="11">
        <v>1</v>
      </c>
      <c r="BG140" s="18">
        <v>1</v>
      </c>
      <c r="BH140" s="10">
        <v>1</v>
      </c>
      <c r="BI140" s="11">
        <v>1</v>
      </c>
      <c r="BJ140" s="11">
        <v>1</v>
      </c>
      <c r="BK140" s="11">
        <v>1</v>
      </c>
      <c r="BL140" s="15">
        <v>1</v>
      </c>
      <c r="BM140" s="10">
        <v>1</v>
      </c>
      <c r="BN140" s="11">
        <v>1</v>
      </c>
      <c r="BO140" s="11">
        <v>1</v>
      </c>
      <c r="BP140" s="11">
        <v>1</v>
      </c>
      <c r="BQ140" s="18">
        <v>1</v>
      </c>
      <c r="BR140" s="10">
        <v>1</v>
      </c>
      <c r="BS140" s="11">
        <v>1</v>
      </c>
      <c r="BT140" s="11">
        <v>1</v>
      </c>
      <c r="BU140" s="11">
        <v>1</v>
      </c>
      <c r="BV140" s="15">
        <v>1</v>
      </c>
    </row>
    <row r="141" spans="1:74" x14ac:dyDescent="0.25">
      <c r="A141" s="26" t="s">
        <v>137</v>
      </c>
      <c r="B141" s="24" t="s">
        <v>61</v>
      </c>
      <c r="C141" s="1" t="s">
        <v>126</v>
      </c>
      <c r="D141" s="2" t="s">
        <v>0</v>
      </c>
      <c r="E141" s="3" t="s">
        <v>4</v>
      </c>
      <c r="F141" s="3"/>
      <c r="G141" s="3"/>
      <c r="H141" s="3"/>
      <c r="I141" s="15">
        <f t="shared" si="77"/>
        <v>0</v>
      </c>
      <c r="J141" s="10">
        <f t="shared" si="78"/>
        <v>0</v>
      </c>
      <c r="K141" s="11">
        <f t="shared" si="79"/>
        <v>0</v>
      </c>
      <c r="L141" s="11">
        <f t="shared" si="80"/>
        <v>0</v>
      </c>
      <c r="M141" s="11">
        <f t="shared" si="81"/>
        <v>0</v>
      </c>
      <c r="N141" s="15">
        <f t="shared" si="82"/>
        <v>0</v>
      </c>
      <c r="O141" s="10">
        <f t="shared" si="83"/>
        <v>0</v>
      </c>
      <c r="P141" s="11">
        <f t="shared" si="84"/>
        <v>0</v>
      </c>
      <c r="Q141" s="11">
        <f t="shared" si="85"/>
        <v>0</v>
      </c>
      <c r="R141" s="11">
        <f t="shared" si="86"/>
        <v>0</v>
      </c>
      <c r="S141" s="15">
        <f t="shared" si="87"/>
        <v>0</v>
      </c>
      <c r="T141" s="10">
        <f t="shared" si="88"/>
        <v>0</v>
      </c>
      <c r="U141" s="11">
        <f t="shared" si="89"/>
        <v>0</v>
      </c>
      <c r="V141" s="11">
        <f t="shared" si="90"/>
        <v>0</v>
      </c>
      <c r="W141" s="11">
        <f t="shared" si="91"/>
        <v>0</v>
      </c>
      <c r="X141" s="15">
        <f t="shared" si="92"/>
        <v>0</v>
      </c>
      <c r="Y141" s="11">
        <f t="shared" si="93"/>
        <v>0.05</v>
      </c>
      <c r="Z141" s="11">
        <f t="shared" si="94"/>
        <v>0.1</v>
      </c>
      <c r="AA141" s="11">
        <f t="shared" si="95"/>
        <v>0.15000000000000002</v>
      </c>
      <c r="AB141" s="11">
        <f t="shared" si="96"/>
        <v>0.2</v>
      </c>
      <c r="AC141" s="18">
        <f t="shared" si="97"/>
        <v>0.25</v>
      </c>
      <c r="AD141" s="10">
        <f t="shared" si="98"/>
        <v>0.3</v>
      </c>
      <c r="AE141" s="11">
        <f t="shared" si="99"/>
        <v>0.35</v>
      </c>
      <c r="AF141" s="11">
        <f t="shared" si="100"/>
        <v>0.39999999999999997</v>
      </c>
      <c r="AG141" s="11">
        <f t="shared" si="101"/>
        <v>0.44999999999999996</v>
      </c>
      <c r="AH141" s="18">
        <f t="shared" si="102"/>
        <v>0.49999999999999994</v>
      </c>
      <c r="AI141" s="10">
        <f t="shared" si="103"/>
        <v>0.54999999999999993</v>
      </c>
      <c r="AJ141" s="11">
        <f t="shared" si="104"/>
        <v>0.6</v>
      </c>
      <c r="AK141" s="11">
        <f t="shared" si="105"/>
        <v>0.65</v>
      </c>
      <c r="AL141" s="11">
        <f t="shared" si="106"/>
        <v>0.70000000000000007</v>
      </c>
      <c r="AM141" s="18">
        <f t="shared" si="107"/>
        <v>0.75000000000000011</v>
      </c>
      <c r="AN141" s="10">
        <f t="shared" si="108"/>
        <v>0.80000000000000016</v>
      </c>
      <c r="AO141" s="11">
        <f t="shared" si="109"/>
        <v>0.8500000000000002</v>
      </c>
      <c r="AP141" s="11">
        <f t="shared" si="110"/>
        <v>0.90000000000000024</v>
      </c>
      <c r="AQ141" s="11">
        <f t="shared" si="111"/>
        <v>0.95000000000000029</v>
      </c>
      <c r="AR141" s="15">
        <v>1</v>
      </c>
      <c r="AS141" s="10">
        <v>1</v>
      </c>
      <c r="AT141" s="11">
        <v>1</v>
      </c>
      <c r="AU141" s="11">
        <v>1</v>
      </c>
      <c r="AV141" s="11">
        <v>1</v>
      </c>
      <c r="AW141" s="18">
        <v>1</v>
      </c>
      <c r="AX141" s="10">
        <v>1</v>
      </c>
      <c r="AY141" s="11">
        <v>1</v>
      </c>
      <c r="AZ141" s="11">
        <v>1</v>
      </c>
      <c r="BA141" s="11">
        <v>1</v>
      </c>
      <c r="BB141" s="15">
        <v>1</v>
      </c>
      <c r="BC141" s="10">
        <v>1</v>
      </c>
      <c r="BD141" s="11">
        <v>1</v>
      </c>
      <c r="BE141" s="11">
        <v>1</v>
      </c>
      <c r="BF141" s="11">
        <v>1</v>
      </c>
      <c r="BG141" s="18">
        <v>1</v>
      </c>
      <c r="BH141" s="10">
        <v>1</v>
      </c>
      <c r="BI141" s="11">
        <v>1</v>
      </c>
      <c r="BJ141" s="11">
        <v>1</v>
      </c>
      <c r="BK141" s="11">
        <v>1</v>
      </c>
      <c r="BL141" s="15">
        <v>1</v>
      </c>
      <c r="BM141" s="10">
        <v>1</v>
      </c>
      <c r="BN141" s="11">
        <v>1</v>
      </c>
      <c r="BO141" s="11">
        <v>1</v>
      </c>
      <c r="BP141" s="11">
        <v>1</v>
      </c>
      <c r="BQ141" s="18">
        <v>1</v>
      </c>
      <c r="BR141" s="10">
        <v>1</v>
      </c>
      <c r="BS141" s="11">
        <v>1</v>
      </c>
      <c r="BT141" s="11">
        <v>1</v>
      </c>
      <c r="BU141" s="11">
        <v>1</v>
      </c>
      <c r="BV141" s="15">
        <v>1</v>
      </c>
    </row>
    <row r="142" spans="1:74" x14ac:dyDescent="0.25">
      <c r="A142" s="26" t="s">
        <v>137</v>
      </c>
      <c r="B142" s="24" t="s">
        <v>61</v>
      </c>
      <c r="C142" s="1" t="s">
        <v>126</v>
      </c>
      <c r="D142" s="2" t="s">
        <v>5</v>
      </c>
      <c r="E142" s="3" t="s">
        <v>1</v>
      </c>
      <c r="F142" s="3"/>
      <c r="G142" s="3"/>
      <c r="H142" s="3"/>
      <c r="I142" s="15">
        <f t="shared" si="77"/>
        <v>0</v>
      </c>
      <c r="J142" s="10">
        <f t="shared" si="78"/>
        <v>0</v>
      </c>
      <c r="K142" s="11">
        <f t="shared" si="79"/>
        <v>0</v>
      </c>
      <c r="L142" s="11">
        <f t="shared" si="80"/>
        <v>0</v>
      </c>
      <c r="M142" s="11">
        <f t="shared" si="81"/>
        <v>0</v>
      </c>
      <c r="N142" s="15">
        <f t="shared" si="82"/>
        <v>0</v>
      </c>
      <c r="O142" s="10">
        <f t="shared" si="83"/>
        <v>0</v>
      </c>
      <c r="P142" s="11">
        <f t="shared" si="84"/>
        <v>0</v>
      </c>
      <c r="Q142" s="11">
        <f t="shared" si="85"/>
        <v>0</v>
      </c>
      <c r="R142" s="11">
        <f t="shared" si="86"/>
        <v>0</v>
      </c>
      <c r="S142" s="15">
        <f t="shared" si="87"/>
        <v>0</v>
      </c>
      <c r="T142" s="10">
        <f t="shared" si="88"/>
        <v>0</v>
      </c>
      <c r="U142" s="11">
        <f t="shared" si="89"/>
        <v>0</v>
      </c>
      <c r="V142" s="11">
        <f t="shared" si="90"/>
        <v>0</v>
      </c>
      <c r="W142" s="11">
        <f t="shared" si="91"/>
        <v>0</v>
      </c>
      <c r="X142" s="15">
        <f t="shared" si="92"/>
        <v>0</v>
      </c>
      <c r="Y142" s="11">
        <f t="shared" si="93"/>
        <v>0.05</v>
      </c>
      <c r="Z142" s="11">
        <f t="shared" si="94"/>
        <v>0.1</v>
      </c>
      <c r="AA142" s="11">
        <f t="shared" si="95"/>
        <v>0.15000000000000002</v>
      </c>
      <c r="AB142" s="11">
        <f t="shared" si="96"/>
        <v>0.2</v>
      </c>
      <c r="AC142" s="18">
        <f t="shared" si="97"/>
        <v>0.25</v>
      </c>
      <c r="AD142" s="10">
        <f t="shared" si="98"/>
        <v>0.3</v>
      </c>
      <c r="AE142" s="11">
        <f t="shared" si="99"/>
        <v>0.35</v>
      </c>
      <c r="AF142" s="11">
        <f t="shared" si="100"/>
        <v>0.39999999999999997</v>
      </c>
      <c r="AG142" s="11">
        <f t="shared" si="101"/>
        <v>0.44999999999999996</v>
      </c>
      <c r="AH142" s="18">
        <f t="shared" si="102"/>
        <v>0.49999999999999994</v>
      </c>
      <c r="AI142" s="10">
        <f t="shared" si="103"/>
        <v>0.54999999999999993</v>
      </c>
      <c r="AJ142" s="11">
        <f t="shared" si="104"/>
        <v>0.6</v>
      </c>
      <c r="AK142" s="11">
        <f t="shared" si="105"/>
        <v>0.65</v>
      </c>
      <c r="AL142" s="11">
        <f t="shared" si="106"/>
        <v>0.70000000000000007</v>
      </c>
      <c r="AM142" s="18">
        <f t="shared" si="107"/>
        <v>0.75000000000000011</v>
      </c>
      <c r="AN142" s="10">
        <f t="shared" si="108"/>
        <v>0.80000000000000016</v>
      </c>
      <c r="AO142" s="11">
        <f t="shared" si="109"/>
        <v>0.8500000000000002</v>
      </c>
      <c r="AP142" s="11">
        <f t="shared" si="110"/>
        <v>0.90000000000000024</v>
      </c>
      <c r="AQ142" s="11">
        <f t="shared" si="111"/>
        <v>0.95000000000000029</v>
      </c>
      <c r="AR142" s="15">
        <v>1</v>
      </c>
      <c r="AS142" s="10">
        <v>1</v>
      </c>
      <c r="AT142" s="11">
        <v>1</v>
      </c>
      <c r="AU142" s="11">
        <v>1</v>
      </c>
      <c r="AV142" s="11">
        <v>1</v>
      </c>
      <c r="AW142" s="18">
        <v>1</v>
      </c>
      <c r="AX142" s="10">
        <v>1</v>
      </c>
      <c r="AY142" s="11">
        <v>1</v>
      </c>
      <c r="AZ142" s="11">
        <v>1</v>
      </c>
      <c r="BA142" s="11">
        <v>1</v>
      </c>
      <c r="BB142" s="15">
        <v>1</v>
      </c>
      <c r="BC142" s="10">
        <v>1</v>
      </c>
      <c r="BD142" s="11">
        <v>1</v>
      </c>
      <c r="BE142" s="11">
        <v>1</v>
      </c>
      <c r="BF142" s="11">
        <v>1</v>
      </c>
      <c r="BG142" s="18">
        <v>1</v>
      </c>
      <c r="BH142" s="10">
        <v>1</v>
      </c>
      <c r="BI142" s="11">
        <v>1</v>
      </c>
      <c r="BJ142" s="11">
        <v>1</v>
      </c>
      <c r="BK142" s="11">
        <v>1</v>
      </c>
      <c r="BL142" s="15">
        <v>1</v>
      </c>
      <c r="BM142" s="10">
        <v>1</v>
      </c>
      <c r="BN142" s="11">
        <v>1</v>
      </c>
      <c r="BO142" s="11">
        <v>1</v>
      </c>
      <c r="BP142" s="11">
        <v>1</v>
      </c>
      <c r="BQ142" s="18">
        <v>1</v>
      </c>
      <c r="BR142" s="10">
        <v>1</v>
      </c>
      <c r="BS142" s="11">
        <v>1</v>
      </c>
      <c r="BT142" s="11">
        <v>1</v>
      </c>
      <c r="BU142" s="11">
        <v>1</v>
      </c>
      <c r="BV142" s="15">
        <v>1</v>
      </c>
    </row>
    <row r="143" spans="1:74" x14ac:dyDescent="0.25">
      <c r="A143" s="26" t="s">
        <v>137</v>
      </c>
      <c r="B143" s="24" t="s">
        <v>61</v>
      </c>
      <c r="C143" s="1" t="s">
        <v>126</v>
      </c>
      <c r="D143" s="2" t="s">
        <v>5</v>
      </c>
      <c r="E143" s="3" t="s">
        <v>2</v>
      </c>
      <c r="F143" s="3"/>
      <c r="G143" s="3"/>
      <c r="H143" s="3"/>
      <c r="I143" s="15">
        <f t="shared" si="77"/>
        <v>0</v>
      </c>
      <c r="J143" s="10">
        <f t="shared" si="78"/>
        <v>0</v>
      </c>
      <c r="K143" s="11">
        <f t="shared" si="79"/>
        <v>0</v>
      </c>
      <c r="L143" s="11">
        <f t="shared" si="80"/>
        <v>0</v>
      </c>
      <c r="M143" s="11">
        <f t="shared" si="81"/>
        <v>0</v>
      </c>
      <c r="N143" s="15">
        <f t="shared" si="82"/>
        <v>0</v>
      </c>
      <c r="O143" s="10">
        <f t="shared" si="83"/>
        <v>0</v>
      </c>
      <c r="P143" s="11">
        <f t="shared" si="84"/>
        <v>0</v>
      </c>
      <c r="Q143" s="11">
        <f t="shared" si="85"/>
        <v>0</v>
      </c>
      <c r="R143" s="11">
        <f t="shared" si="86"/>
        <v>0</v>
      </c>
      <c r="S143" s="15">
        <f t="shared" si="87"/>
        <v>0</v>
      </c>
      <c r="T143" s="10">
        <f t="shared" si="88"/>
        <v>0</v>
      </c>
      <c r="U143" s="11">
        <f t="shared" si="89"/>
        <v>0</v>
      </c>
      <c r="V143" s="11">
        <f t="shared" si="90"/>
        <v>0</v>
      </c>
      <c r="W143" s="11">
        <f t="shared" si="91"/>
        <v>0</v>
      </c>
      <c r="X143" s="15">
        <f t="shared" si="92"/>
        <v>0</v>
      </c>
      <c r="Y143" s="11">
        <f t="shared" si="93"/>
        <v>0.05</v>
      </c>
      <c r="Z143" s="11">
        <f t="shared" si="94"/>
        <v>0.1</v>
      </c>
      <c r="AA143" s="11">
        <f t="shared" si="95"/>
        <v>0.15000000000000002</v>
      </c>
      <c r="AB143" s="11">
        <f t="shared" si="96"/>
        <v>0.2</v>
      </c>
      <c r="AC143" s="18">
        <f t="shared" si="97"/>
        <v>0.25</v>
      </c>
      <c r="AD143" s="10">
        <f t="shared" si="98"/>
        <v>0.3</v>
      </c>
      <c r="AE143" s="11">
        <f t="shared" si="99"/>
        <v>0.35</v>
      </c>
      <c r="AF143" s="11">
        <f t="shared" si="100"/>
        <v>0.39999999999999997</v>
      </c>
      <c r="AG143" s="11">
        <f t="shared" si="101"/>
        <v>0.44999999999999996</v>
      </c>
      <c r="AH143" s="18">
        <f t="shared" si="102"/>
        <v>0.49999999999999994</v>
      </c>
      <c r="AI143" s="10">
        <f t="shared" si="103"/>
        <v>0.54999999999999993</v>
      </c>
      <c r="AJ143" s="11">
        <f t="shared" si="104"/>
        <v>0.6</v>
      </c>
      <c r="AK143" s="11">
        <f t="shared" si="105"/>
        <v>0.65</v>
      </c>
      <c r="AL143" s="11">
        <f t="shared" si="106"/>
        <v>0.70000000000000007</v>
      </c>
      <c r="AM143" s="18">
        <f t="shared" si="107"/>
        <v>0.75000000000000011</v>
      </c>
      <c r="AN143" s="10">
        <f t="shared" si="108"/>
        <v>0.80000000000000016</v>
      </c>
      <c r="AO143" s="11">
        <f t="shared" si="109"/>
        <v>0.8500000000000002</v>
      </c>
      <c r="AP143" s="11">
        <f t="shared" si="110"/>
        <v>0.90000000000000024</v>
      </c>
      <c r="AQ143" s="11">
        <f t="shared" si="111"/>
        <v>0.95000000000000029</v>
      </c>
      <c r="AR143" s="15">
        <v>1</v>
      </c>
      <c r="AS143" s="10">
        <v>1</v>
      </c>
      <c r="AT143" s="11">
        <v>1</v>
      </c>
      <c r="AU143" s="11">
        <v>1</v>
      </c>
      <c r="AV143" s="11">
        <v>1</v>
      </c>
      <c r="AW143" s="18">
        <v>1</v>
      </c>
      <c r="AX143" s="10">
        <v>1</v>
      </c>
      <c r="AY143" s="11">
        <v>1</v>
      </c>
      <c r="AZ143" s="11">
        <v>1</v>
      </c>
      <c r="BA143" s="11">
        <v>1</v>
      </c>
      <c r="BB143" s="15">
        <v>1</v>
      </c>
      <c r="BC143" s="10">
        <v>1</v>
      </c>
      <c r="BD143" s="11">
        <v>1</v>
      </c>
      <c r="BE143" s="11">
        <v>1</v>
      </c>
      <c r="BF143" s="11">
        <v>1</v>
      </c>
      <c r="BG143" s="18">
        <v>1</v>
      </c>
      <c r="BH143" s="10">
        <v>1</v>
      </c>
      <c r="BI143" s="11">
        <v>1</v>
      </c>
      <c r="BJ143" s="11">
        <v>1</v>
      </c>
      <c r="BK143" s="11">
        <v>1</v>
      </c>
      <c r="BL143" s="15">
        <v>1</v>
      </c>
      <c r="BM143" s="10">
        <v>1</v>
      </c>
      <c r="BN143" s="11">
        <v>1</v>
      </c>
      <c r="BO143" s="11">
        <v>1</v>
      </c>
      <c r="BP143" s="11">
        <v>1</v>
      </c>
      <c r="BQ143" s="18">
        <v>1</v>
      </c>
      <c r="BR143" s="10">
        <v>1</v>
      </c>
      <c r="BS143" s="11">
        <v>1</v>
      </c>
      <c r="BT143" s="11">
        <v>1</v>
      </c>
      <c r="BU143" s="11">
        <v>1</v>
      </c>
      <c r="BV143" s="15">
        <v>1</v>
      </c>
    </row>
    <row r="144" spans="1:74" x14ac:dyDescent="0.25">
      <c r="A144" s="26" t="s">
        <v>137</v>
      </c>
      <c r="B144" s="24" t="s">
        <v>61</v>
      </c>
      <c r="C144" s="1" t="s">
        <v>126</v>
      </c>
      <c r="D144" s="2" t="s">
        <v>5</v>
      </c>
      <c r="E144" s="3" t="s">
        <v>3</v>
      </c>
      <c r="F144" s="3"/>
      <c r="G144" s="3"/>
      <c r="H144" s="3"/>
      <c r="I144" s="15">
        <f t="shared" si="77"/>
        <v>0</v>
      </c>
      <c r="J144" s="10">
        <f t="shared" si="78"/>
        <v>0</v>
      </c>
      <c r="K144" s="11">
        <f t="shared" si="79"/>
        <v>0</v>
      </c>
      <c r="L144" s="11">
        <f t="shared" si="80"/>
        <v>0</v>
      </c>
      <c r="M144" s="11">
        <f t="shared" si="81"/>
        <v>0</v>
      </c>
      <c r="N144" s="15">
        <f t="shared" si="82"/>
        <v>0</v>
      </c>
      <c r="O144" s="10">
        <f t="shared" si="83"/>
        <v>0</v>
      </c>
      <c r="P144" s="11">
        <f t="shared" si="84"/>
        <v>0</v>
      </c>
      <c r="Q144" s="11">
        <f t="shared" si="85"/>
        <v>0</v>
      </c>
      <c r="R144" s="11">
        <f t="shared" si="86"/>
        <v>0</v>
      </c>
      <c r="S144" s="15">
        <f t="shared" si="87"/>
        <v>0</v>
      </c>
      <c r="T144" s="10">
        <f t="shared" si="88"/>
        <v>0</v>
      </c>
      <c r="U144" s="11">
        <f t="shared" si="89"/>
        <v>0</v>
      </c>
      <c r="V144" s="11">
        <f t="shared" si="90"/>
        <v>0</v>
      </c>
      <c r="W144" s="11">
        <f t="shared" si="91"/>
        <v>0</v>
      </c>
      <c r="X144" s="15">
        <f t="shared" si="92"/>
        <v>0</v>
      </c>
      <c r="Y144" s="11">
        <f t="shared" si="93"/>
        <v>0.05</v>
      </c>
      <c r="Z144" s="11">
        <f t="shared" si="94"/>
        <v>0.1</v>
      </c>
      <c r="AA144" s="11">
        <f t="shared" si="95"/>
        <v>0.15000000000000002</v>
      </c>
      <c r="AB144" s="11">
        <f t="shared" si="96"/>
        <v>0.2</v>
      </c>
      <c r="AC144" s="18">
        <f t="shared" si="97"/>
        <v>0.25</v>
      </c>
      <c r="AD144" s="10">
        <f t="shared" si="98"/>
        <v>0.3</v>
      </c>
      <c r="AE144" s="11">
        <f t="shared" si="99"/>
        <v>0.35</v>
      </c>
      <c r="AF144" s="11">
        <f t="shared" si="100"/>
        <v>0.39999999999999997</v>
      </c>
      <c r="AG144" s="11">
        <f t="shared" si="101"/>
        <v>0.44999999999999996</v>
      </c>
      <c r="AH144" s="18">
        <f t="shared" si="102"/>
        <v>0.49999999999999994</v>
      </c>
      <c r="AI144" s="10">
        <f t="shared" si="103"/>
        <v>0.54999999999999993</v>
      </c>
      <c r="AJ144" s="11">
        <f t="shared" si="104"/>
        <v>0.6</v>
      </c>
      <c r="AK144" s="11">
        <f t="shared" si="105"/>
        <v>0.65</v>
      </c>
      <c r="AL144" s="11">
        <f t="shared" si="106"/>
        <v>0.70000000000000007</v>
      </c>
      <c r="AM144" s="18">
        <f t="shared" si="107"/>
        <v>0.75000000000000011</v>
      </c>
      <c r="AN144" s="10">
        <f t="shared" si="108"/>
        <v>0.80000000000000016</v>
      </c>
      <c r="AO144" s="11">
        <f t="shared" si="109"/>
        <v>0.8500000000000002</v>
      </c>
      <c r="AP144" s="11">
        <f t="shared" si="110"/>
        <v>0.90000000000000024</v>
      </c>
      <c r="AQ144" s="11">
        <f t="shared" si="111"/>
        <v>0.95000000000000029</v>
      </c>
      <c r="AR144" s="15">
        <v>1</v>
      </c>
      <c r="AS144" s="10">
        <v>1</v>
      </c>
      <c r="AT144" s="11">
        <v>1</v>
      </c>
      <c r="AU144" s="11">
        <v>1</v>
      </c>
      <c r="AV144" s="11">
        <v>1</v>
      </c>
      <c r="AW144" s="18">
        <v>1</v>
      </c>
      <c r="AX144" s="10">
        <v>1</v>
      </c>
      <c r="AY144" s="11">
        <v>1</v>
      </c>
      <c r="AZ144" s="11">
        <v>1</v>
      </c>
      <c r="BA144" s="11">
        <v>1</v>
      </c>
      <c r="BB144" s="15">
        <v>1</v>
      </c>
      <c r="BC144" s="10">
        <v>1</v>
      </c>
      <c r="BD144" s="11">
        <v>1</v>
      </c>
      <c r="BE144" s="11">
        <v>1</v>
      </c>
      <c r="BF144" s="11">
        <v>1</v>
      </c>
      <c r="BG144" s="18">
        <v>1</v>
      </c>
      <c r="BH144" s="10">
        <v>1</v>
      </c>
      <c r="BI144" s="11">
        <v>1</v>
      </c>
      <c r="BJ144" s="11">
        <v>1</v>
      </c>
      <c r="BK144" s="11">
        <v>1</v>
      </c>
      <c r="BL144" s="15">
        <v>1</v>
      </c>
      <c r="BM144" s="10">
        <v>1</v>
      </c>
      <c r="BN144" s="11">
        <v>1</v>
      </c>
      <c r="BO144" s="11">
        <v>1</v>
      </c>
      <c r="BP144" s="11">
        <v>1</v>
      </c>
      <c r="BQ144" s="18">
        <v>1</v>
      </c>
      <c r="BR144" s="10">
        <v>1</v>
      </c>
      <c r="BS144" s="11">
        <v>1</v>
      </c>
      <c r="BT144" s="11">
        <v>1</v>
      </c>
      <c r="BU144" s="11">
        <v>1</v>
      </c>
      <c r="BV144" s="15">
        <v>1</v>
      </c>
    </row>
    <row r="145" spans="1:74" x14ac:dyDescent="0.25">
      <c r="A145" s="26" t="s">
        <v>137</v>
      </c>
      <c r="B145" s="24" t="s">
        <v>61</v>
      </c>
      <c r="C145" s="1" t="s">
        <v>126</v>
      </c>
      <c r="D145" s="2" t="s">
        <v>5</v>
      </c>
      <c r="E145" s="3" t="s">
        <v>4</v>
      </c>
      <c r="F145" s="3"/>
      <c r="G145" s="3"/>
      <c r="H145" s="3"/>
      <c r="I145" s="15">
        <f t="shared" si="77"/>
        <v>0</v>
      </c>
      <c r="J145" s="10">
        <f t="shared" si="78"/>
        <v>0</v>
      </c>
      <c r="K145" s="11">
        <f t="shared" si="79"/>
        <v>0</v>
      </c>
      <c r="L145" s="11">
        <f t="shared" si="80"/>
        <v>0</v>
      </c>
      <c r="M145" s="11">
        <f t="shared" si="81"/>
        <v>0</v>
      </c>
      <c r="N145" s="15">
        <f t="shared" si="82"/>
        <v>0</v>
      </c>
      <c r="O145" s="10">
        <f t="shared" si="83"/>
        <v>0</v>
      </c>
      <c r="P145" s="11">
        <f t="shared" si="84"/>
        <v>0</v>
      </c>
      <c r="Q145" s="11">
        <f t="shared" si="85"/>
        <v>0</v>
      </c>
      <c r="R145" s="11">
        <f t="shared" si="86"/>
        <v>0</v>
      </c>
      <c r="S145" s="15">
        <f t="shared" si="87"/>
        <v>0</v>
      </c>
      <c r="T145" s="10">
        <f t="shared" si="88"/>
        <v>0</v>
      </c>
      <c r="U145" s="11">
        <f t="shared" si="89"/>
        <v>0</v>
      </c>
      <c r="V145" s="11">
        <f t="shared" si="90"/>
        <v>0</v>
      </c>
      <c r="W145" s="11">
        <f t="shared" si="91"/>
        <v>0</v>
      </c>
      <c r="X145" s="15">
        <f t="shared" si="92"/>
        <v>0</v>
      </c>
      <c r="Y145" s="11">
        <f t="shared" si="93"/>
        <v>0.05</v>
      </c>
      <c r="Z145" s="11">
        <f t="shared" si="94"/>
        <v>0.1</v>
      </c>
      <c r="AA145" s="11">
        <f t="shared" si="95"/>
        <v>0.15000000000000002</v>
      </c>
      <c r="AB145" s="11">
        <f t="shared" si="96"/>
        <v>0.2</v>
      </c>
      <c r="AC145" s="18">
        <f t="shared" si="97"/>
        <v>0.25</v>
      </c>
      <c r="AD145" s="10">
        <f t="shared" si="98"/>
        <v>0.3</v>
      </c>
      <c r="AE145" s="11">
        <f t="shared" si="99"/>
        <v>0.35</v>
      </c>
      <c r="AF145" s="11">
        <f t="shared" si="100"/>
        <v>0.39999999999999997</v>
      </c>
      <c r="AG145" s="11">
        <f t="shared" si="101"/>
        <v>0.44999999999999996</v>
      </c>
      <c r="AH145" s="18">
        <f t="shared" si="102"/>
        <v>0.49999999999999994</v>
      </c>
      <c r="AI145" s="10">
        <f t="shared" si="103"/>
        <v>0.54999999999999993</v>
      </c>
      <c r="AJ145" s="11">
        <f t="shared" si="104"/>
        <v>0.6</v>
      </c>
      <c r="AK145" s="11">
        <f t="shared" si="105"/>
        <v>0.65</v>
      </c>
      <c r="AL145" s="11">
        <f t="shared" si="106"/>
        <v>0.70000000000000007</v>
      </c>
      <c r="AM145" s="18">
        <f t="shared" si="107"/>
        <v>0.75000000000000011</v>
      </c>
      <c r="AN145" s="10">
        <f t="shared" si="108"/>
        <v>0.80000000000000016</v>
      </c>
      <c r="AO145" s="11">
        <f t="shared" si="109"/>
        <v>0.8500000000000002</v>
      </c>
      <c r="AP145" s="11">
        <f t="shared" si="110"/>
        <v>0.90000000000000024</v>
      </c>
      <c r="AQ145" s="11">
        <f t="shared" si="111"/>
        <v>0.95000000000000029</v>
      </c>
      <c r="AR145" s="15">
        <v>1</v>
      </c>
      <c r="AS145" s="10">
        <v>1</v>
      </c>
      <c r="AT145" s="11">
        <v>1</v>
      </c>
      <c r="AU145" s="11">
        <v>1</v>
      </c>
      <c r="AV145" s="11">
        <v>1</v>
      </c>
      <c r="AW145" s="18">
        <v>1</v>
      </c>
      <c r="AX145" s="10">
        <v>1</v>
      </c>
      <c r="AY145" s="11">
        <v>1</v>
      </c>
      <c r="AZ145" s="11">
        <v>1</v>
      </c>
      <c r="BA145" s="11">
        <v>1</v>
      </c>
      <c r="BB145" s="15">
        <v>1</v>
      </c>
      <c r="BC145" s="10">
        <v>1</v>
      </c>
      <c r="BD145" s="11">
        <v>1</v>
      </c>
      <c r="BE145" s="11">
        <v>1</v>
      </c>
      <c r="BF145" s="11">
        <v>1</v>
      </c>
      <c r="BG145" s="18">
        <v>1</v>
      </c>
      <c r="BH145" s="10">
        <v>1</v>
      </c>
      <c r="BI145" s="11">
        <v>1</v>
      </c>
      <c r="BJ145" s="11">
        <v>1</v>
      </c>
      <c r="BK145" s="11">
        <v>1</v>
      </c>
      <c r="BL145" s="15">
        <v>1</v>
      </c>
      <c r="BM145" s="10">
        <v>1</v>
      </c>
      <c r="BN145" s="11">
        <v>1</v>
      </c>
      <c r="BO145" s="11">
        <v>1</v>
      </c>
      <c r="BP145" s="11">
        <v>1</v>
      </c>
      <c r="BQ145" s="18">
        <v>1</v>
      </c>
      <c r="BR145" s="10">
        <v>1</v>
      </c>
      <c r="BS145" s="11">
        <v>1</v>
      </c>
      <c r="BT145" s="11">
        <v>1</v>
      </c>
      <c r="BU145" s="11">
        <v>1</v>
      </c>
      <c r="BV145" s="15">
        <v>1</v>
      </c>
    </row>
    <row r="146" spans="1:74" x14ac:dyDescent="0.25">
      <c r="A146" s="26" t="s">
        <v>137</v>
      </c>
      <c r="B146" s="23" t="s">
        <v>62</v>
      </c>
      <c r="C146" s="1" t="s">
        <v>125</v>
      </c>
      <c r="D146" s="2" t="s">
        <v>0</v>
      </c>
      <c r="E146" s="3" t="s">
        <v>1</v>
      </c>
      <c r="F146" s="3"/>
      <c r="G146" s="3"/>
      <c r="H146" s="3"/>
      <c r="I146" s="15">
        <f t="shared" si="77"/>
        <v>0</v>
      </c>
      <c r="J146" s="10">
        <f t="shared" si="78"/>
        <v>0</v>
      </c>
      <c r="K146" s="11">
        <f t="shared" si="79"/>
        <v>0</v>
      </c>
      <c r="L146" s="11">
        <f t="shared" si="80"/>
        <v>0</v>
      </c>
      <c r="M146" s="11">
        <f t="shared" si="81"/>
        <v>0</v>
      </c>
      <c r="N146" s="15">
        <f t="shared" si="82"/>
        <v>0</v>
      </c>
      <c r="O146" s="10">
        <f t="shared" si="83"/>
        <v>0</v>
      </c>
      <c r="P146" s="11">
        <f t="shared" si="84"/>
        <v>0</v>
      </c>
      <c r="Q146" s="11">
        <f t="shared" si="85"/>
        <v>0</v>
      </c>
      <c r="R146" s="11">
        <f t="shared" si="86"/>
        <v>0</v>
      </c>
      <c r="S146" s="15">
        <f t="shared" si="87"/>
        <v>0</v>
      </c>
      <c r="T146" s="10">
        <f t="shared" si="88"/>
        <v>0</v>
      </c>
      <c r="U146" s="11">
        <f t="shared" si="89"/>
        <v>0</v>
      </c>
      <c r="V146" s="11">
        <f t="shared" si="90"/>
        <v>0</v>
      </c>
      <c r="W146" s="11">
        <f t="shared" si="91"/>
        <v>0</v>
      </c>
      <c r="X146" s="15">
        <f t="shared" si="92"/>
        <v>0</v>
      </c>
      <c r="Y146" s="11">
        <f t="shared" si="93"/>
        <v>0.05</v>
      </c>
      <c r="Z146" s="11">
        <f t="shared" si="94"/>
        <v>0.1</v>
      </c>
      <c r="AA146" s="11">
        <f t="shared" si="95"/>
        <v>0.15000000000000002</v>
      </c>
      <c r="AB146" s="11">
        <f t="shared" si="96"/>
        <v>0.2</v>
      </c>
      <c r="AC146" s="18">
        <f t="shared" si="97"/>
        <v>0.25</v>
      </c>
      <c r="AD146" s="10">
        <f t="shared" si="98"/>
        <v>0.3</v>
      </c>
      <c r="AE146" s="11">
        <f t="shared" si="99"/>
        <v>0.35</v>
      </c>
      <c r="AF146" s="11">
        <f t="shared" si="100"/>
        <v>0.39999999999999997</v>
      </c>
      <c r="AG146" s="11">
        <f t="shared" si="101"/>
        <v>0.44999999999999996</v>
      </c>
      <c r="AH146" s="18">
        <f t="shared" si="102"/>
        <v>0.49999999999999994</v>
      </c>
      <c r="AI146" s="10">
        <f t="shared" si="103"/>
        <v>0.54999999999999993</v>
      </c>
      <c r="AJ146" s="11">
        <f t="shared" si="104"/>
        <v>0.6</v>
      </c>
      <c r="AK146" s="11">
        <f t="shared" si="105"/>
        <v>0.65</v>
      </c>
      <c r="AL146" s="11">
        <f t="shared" si="106"/>
        <v>0.70000000000000007</v>
      </c>
      <c r="AM146" s="18">
        <f t="shared" si="107"/>
        <v>0.75000000000000011</v>
      </c>
      <c r="AN146" s="10">
        <f t="shared" si="108"/>
        <v>0.80000000000000016</v>
      </c>
      <c r="AO146" s="11">
        <f t="shared" si="109"/>
        <v>0.8500000000000002</v>
      </c>
      <c r="AP146" s="11">
        <f t="shared" si="110"/>
        <v>0.90000000000000024</v>
      </c>
      <c r="AQ146" s="11">
        <f t="shared" si="111"/>
        <v>0.95000000000000029</v>
      </c>
      <c r="AR146" s="15">
        <v>1</v>
      </c>
      <c r="AS146" s="10">
        <v>1</v>
      </c>
      <c r="AT146" s="11">
        <v>1</v>
      </c>
      <c r="AU146" s="11">
        <v>1</v>
      </c>
      <c r="AV146" s="11">
        <v>1</v>
      </c>
      <c r="AW146" s="18">
        <v>1</v>
      </c>
      <c r="AX146" s="10">
        <v>1</v>
      </c>
      <c r="AY146" s="11">
        <v>1</v>
      </c>
      <c r="AZ146" s="11">
        <v>1</v>
      </c>
      <c r="BA146" s="11">
        <v>1</v>
      </c>
      <c r="BB146" s="15">
        <v>1</v>
      </c>
      <c r="BC146" s="10">
        <v>1</v>
      </c>
      <c r="BD146" s="11">
        <v>1</v>
      </c>
      <c r="BE146" s="11">
        <v>1</v>
      </c>
      <c r="BF146" s="11">
        <v>1</v>
      </c>
      <c r="BG146" s="18">
        <v>1</v>
      </c>
      <c r="BH146" s="10">
        <v>1</v>
      </c>
      <c r="BI146" s="11">
        <v>1</v>
      </c>
      <c r="BJ146" s="11">
        <v>1</v>
      </c>
      <c r="BK146" s="11">
        <v>1</v>
      </c>
      <c r="BL146" s="15">
        <v>1</v>
      </c>
      <c r="BM146" s="10">
        <v>1</v>
      </c>
      <c r="BN146" s="11">
        <v>1</v>
      </c>
      <c r="BO146" s="11">
        <v>1</v>
      </c>
      <c r="BP146" s="11">
        <v>1</v>
      </c>
      <c r="BQ146" s="18">
        <v>1</v>
      </c>
      <c r="BR146" s="10">
        <v>1</v>
      </c>
      <c r="BS146" s="11">
        <v>1</v>
      </c>
      <c r="BT146" s="11">
        <v>1</v>
      </c>
      <c r="BU146" s="11">
        <v>1</v>
      </c>
      <c r="BV146" s="15">
        <v>1</v>
      </c>
    </row>
    <row r="147" spans="1:74" x14ac:dyDescent="0.25">
      <c r="A147" s="26" t="s">
        <v>137</v>
      </c>
      <c r="B147" s="23" t="s">
        <v>62</v>
      </c>
      <c r="C147" s="1" t="s">
        <v>125</v>
      </c>
      <c r="D147" s="2" t="s">
        <v>0</v>
      </c>
      <c r="E147" s="3" t="s">
        <v>2</v>
      </c>
      <c r="F147" s="3"/>
      <c r="G147" s="3"/>
      <c r="H147" s="3"/>
      <c r="I147" s="15">
        <f t="shared" si="77"/>
        <v>0</v>
      </c>
      <c r="J147" s="10">
        <f t="shared" si="78"/>
        <v>0</v>
      </c>
      <c r="K147" s="11">
        <f t="shared" si="79"/>
        <v>0</v>
      </c>
      <c r="L147" s="11">
        <f t="shared" si="80"/>
        <v>0</v>
      </c>
      <c r="M147" s="11">
        <f t="shared" si="81"/>
        <v>0</v>
      </c>
      <c r="N147" s="15">
        <f t="shared" si="82"/>
        <v>0</v>
      </c>
      <c r="O147" s="10">
        <f t="shared" si="83"/>
        <v>0</v>
      </c>
      <c r="P147" s="11">
        <f t="shared" si="84"/>
        <v>0</v>
      </c>
      <c r="Q147" s="11">
        <f t="shared" si="85"/>
        <v>0</v>
      </c>
      <c r="R147" s="11">
        <f t="shared" si="86"/>
        <v>0</v>
      </c>
      <c r="S147" s="15">
        <f t="shared" si="87"/>
        <v>0</v>
      </c>
      <c r="T147" s="10">
        <f t="shared" si="88"/>
        <v>0</v>
      </c>
      <c r="U147" s="11">
        <f t="shared" si="89"/>
        <v>0</v>
      </c>
      <c r="V147" s="11">
        <f t="shared" si="90"/>
        <v>0</v>
      </c>
      <c r="W147" s="11">
        <f t="shared" si="91"/>
        <v>0</v>
      </c>
      <c r="X147" s="15">
        <f t="shared" si="92"/>
        <v>0</v>
      </c>
      <c r="Y147" s="11">
        <f t="shared" si="93"/>
        <v>0.05</v>
      </c>
      <c r="Z147" s="11">
        <f t="shared" si="94"/>
        <v>0.1</v>
      </c>
      <c r="AA147" s="11">
        <f t="shared" si="95"/>
        <v>0.15000000000000002</v>
      </c>
      <c r="AB147" s="11">
        <f t="shared" si="96"/>
        <v>0.2</v>
      </c>
      <c r="AC147" s="18">
        <f t="shared" si="97"/>
        <v>0.25</v>
      </c>
      <c r="AD147" s="10">
        <f t="shared" si="98"/>
        <v>0.3</v>
      </c>
      <c r="AE147" s="11">
        <f t="shared" si="99"/>
        <v>0.35</v>
      </c>
      <c r="AF147" s="11">
        <f t="shared" si="100"/>
        <v>0.39999999999999997</v>
      </c>
      <c r="AG147" s="11">
        <f t="shared" si="101"/>
        <v>0.44999999999999996</v>
      </c>
      <c r="AH147" s="18">
        <f t="shared" si="102"/>
        <v>0.49999999999999994</v>
      </c>
      <c r="AI147" s="10">
        <f t="shared" si="103"/>
        <v>0.54999999999999993</v>
      </c>
      <c r="AJ147" s="11">
        <f t="shared" si="104"/>
        <v>0.6</v>
      </c>
      <c r="AK147" s="11">
        <f t="shared" si="105"/>
        <v>0.65</v>
      </c>
      <c r="AL147" s="11">
        <f t="shared" si="106"/>
        <v>0.70000000000000007</v>
      </c>
      <c r="AM147" s="18">
        <f t="shared" si="107"/>
        <v>0.75000000000000011</v>
      </c>
      <c r="AN147" s="10">
        <f t="shared" si="108"/>
        <v>0.80000000000000016</v>
      </c>
      <c r="AO147" s="11">
        <f t="shared" si="109"/>
        <v>0.8500000000000002</v>
      </c>
      <c r="AP147" s="11">
        <f t="shared" si="110"/>
        <v>0.90000000000000024</v>
      </c>
      <c r="AQ147" s="11">
        <f t="shared" si="111"/>
        <v>0.95000000000000029</v>
      </c>
      <c r="AR147" s="15">
        <v>1</v>
      </c>
      <c r="AS147" s="10">
        <v>1</v>
      </c>
      <c r="AT147" s="11">
        <v>1</v>
      </c>
      <c r="AU147" s="11">
        <v>1</v>
      </c>
      <c r="AV147" s="11">
        <v>1</v>
      </c>
      <c r="AW147" s="18">
        <v>1</v>
      </c>
      <c r="AX147" s="10">
        <v>1</v>
      </c>
      <c r="AY147" s="11">
        <v>1</v>
      </c>
      <c r="AZ147" s="11">
        <v>1</v>
      </c>
      <c r="BA147" s="11">
        <v>1</v>
      </c>
      <c r="BB147" s="15">
        <v>1</v>
      </c>
      <c r="BC147" s="10">
        <v>1</v>
      </c>
      <c r="BD147" s="11">
        <v>1</v>
      </c>
      <c r="BE147" s="11">
        <v>1</v>
      </c>
      <c r="BF147" s="11">
        <v>1</v>
      </c>
      <c r="BG147" s="18">
        <v>1</v>
      </c>
      <c r="BH147" s="10">
        <v>1</v>
      </c>
      <c r="BI147" s="11">
        <v>1</v>
      </c>
      <c r="BJ147" s="11">
        <v>1</v>
      </c>
      <c r="BK147" s="11">
        <v>1</v>
      </c>
      <c r="BL147" s="15">
        <v>1</v>
      </c>
      <c r="BM147" s="10">
        <v>1</v>
      </c>
      <c r="BN147" s="11">
        <v>1</v>
      </c>
      <c r="BO147" s="11">
        <v>1</v>
      </c>
      <c r="BP147" s="11">
        <v>1</v>
      </c>
      <c r="BQ147" s="18">
        <v>1</v>
      </c>
      <c r="BR147" s="10">
        <v>1</v>
      </c>
      <c r="BS147" s="11">
        <v>1</v>
      </c>
      <c r="BT147" s="11">
        <v>1</v>
      </c>
      <c r="BU147" s="11">
        <v>1</v>
      </c>
      <c r="BV147" s="15">
        <v>1</v>
      </c>
    </row>
    <row r="148" spans="1:74" x14ac:dyDescent="0.25">
      <c r="A148" s="26" t="s">
        <v>137</v>
      </c>
      <c r="B148" s="23" t="s">
        <v>62</v>
      </c>
      <c r="C148" s="1" t="s">
        <v>125</v>
      </c>
      <c r="D148" s="2" t="s">
        <v>0</v>
      </c>
      <c r="E148" s="3" t="s">
        <v>3</v>
      </c>
      <c r="F148" s="3"/>
      <c r="G148" s="3"/>
      <c r="H148" s="3"/>
      <c r="I148" s="15">
        <f t="shared" si="77"/>
        <v>0</v>
      </c>
      <c r="J148" s="10">
        <f t="shared" si="78"/>
        <v>0</v>
      </c>
      <c r="K148" s="11">
        <f t="shared" si="79"/>
        <v>0</v>
      </c>
      <c r="L148" s="11">
        <f t="shared" si="80"/>
        <v>0</v>
      </c>
      <c r="M148" s="11">
        <f t="shared" si="81"/>
        <v>0</v>
      </c>
      <c r="N148" s="15">
        <f t="shared" si="82"/>
        <v>0</v>
      </c>
      <c r="O148" s="10">
        <f t="shared" si="83"/>
        <v>0</v>
      </c>
      <c r="P148" s="11">
        <f t="shared" si="84"/>
        <v>0</v>
      </c>
      <c r="Q148" s="11">
        <f t="shared" si="85"/>
        <v>0</v>
      </c>
      <c r="R148" s="11">
        <f t="shared" si="86"/>
        <v>0</v>
      </c>
      <c r="S148" s="15">
        <f t="shared" si="87"/>
        <v>0</v>
      </c>
      <c r="T148" s="10">
        <f t="shared" si="88"/>
        <v>0</v>
      </c>
      <c r="U148" s="11">
        <f t="shared" si="89"/>
        <v>0</v>
      </c>
      <c r="V148" s="11">
        <f t="shared" si="90"/>
        <v>0</v>
      </c>
      <c r="W148" s="11">
        <f t="shared" si="91"/>
        <v>0</v>
      </c>
      <c r="X148" s="15">
        <f t="shared" si="92"/>
        <v>0</v>
      </c>
      <c r="Y148" s="11">
        <f t="shared" si="93"/>
        <v>0.05</v>
      </c>
      <c r="Z148" s="11">
        <f t="shared" si="94"/>
        <v>0.1</v>
      </c>
      <c r="AA148" s="11">
        <f t="shared" si="95"/>
        <v>0.15000000000000002</v>
      </c>
      <c r="AB148" s="11">
        <f t="shared" si="96"/>
        <v>0.2</v>
      </c>
      <c r="AC148" s="18">
        <f t="shared" si="97"/>
        <v>0.25</v>
      </c>
      <c r="AD148" s="10">
        <f t="shared" si="98"/>
        <v>0.3</v>
      </c>
      <c r="AE148" s="11">
        <f t="shared" si="99"/>
        <v>0.35</v>
      </c>
      <c r="AF148" s="11">
        <f t="shared" si="100"/>
        <v>0.39999999999999997</v>
      </c>
      <c r="AG148" s="11">
        <f t="shared" si="101"/>
        <v>0.44999999999999996</v>
      </c>
      <c r="AH148" s="18">
        <f t="shared" si="102"/>
        <v>0.49999999999999994</v>
      </c>
      <c r="AI148" s="10">
        <f t="shared" si="103"/>
        <v>0.54999999999999993</v>
      </c>
      <c r="AJ148" s="11">
        <f t="shared" si="104"/>
        <v>0.6</v>
      </c>
      <c r="AK148" s="11">
        <f t="shared" si="105"/>
        <v>0.65</v>
      </c>
      <c r="AL148" s="11">
        <f t="shared" si="106"/>
        <v>0.70000000000000007</v>
      </c>
      <c r="AM148" s="18">
        <f t="shared" si="107"/>
        <v>0.75000000000000011</v>
      </c>
      <c r="AN148" s="10">
        <f t="shared" si="108"/>
        <v>0.80000000000000016</v>
      </c>
      <c r="AO148" s="11">
        <f t="shared" si="109"/>
        <v>0.8500000000000002</v>
      </c>
      <c r="AP148" s="11">
        <f t="shared" si="110"/>
        <v>0.90000000000000024</v>
      </c>
      <c r="AQ148" s="11">
        <f t="shared" si="111"/>
        <v>0.95000000000000029</v>
      </c>
      <c r="AR148" s="15">
        <v>1</v>
      </c>
      <c r="AS148" s="10">
        <v>1</v>
      </c>
      <c r="AT148" s="11">
        <v>1</v>
      </c>
      <c r="AU148" s="11">
        <v>1</v>
      </c>
      <c r="AV148" s="11">
        <v>1</v>
      </c>
      <c r="AW148" s="18">
        <v>1</v>
      </c>
      <c r="AX148" s="10">
        <v>1</v>
      </c>
      <c r="AY148" s="11">
        <v>1</v>
      </c>
      <c r="AZ148" s="11">
        <v>1</v>
      </c>
      <c r="BA148" s="11">
        <v>1</v>
      </c>
      <c r="BB148" s="15">
        <v>1</v>
      </c>
      <c r="BC148" s="10">
        <v>1</v>
      </c>
      <c r="BD148" s="11">
        <v>1</v>
      </c>
      <c r="BE148" s="11">
        <v>1</v>
      </c>
      <c r="BF148" s="11">
        <v>1</v>
      </c>
      <c r="BG148" s="18">
        <v>1</v>
      </c>
      <c r="BH148" s="10">
        <v>1</v>
      </c>
      <c r="BI148" s="11">
        <v>1</v>
      </c>
      <c r="BJ148" s="11">
        <v>1</v>
      </c>
      <c r="BK148" s="11">
        <v>1</v>
      </c>
      <c r="BL148" s="15">
        <v>1</v>
      </c>
      <c r="BM148" s="10">
        <v>1</v>
      </c>
      <c r="BN148" s="11">
        <v>1</v>
      </c>
      <c r="BO148" s="11">
        <v>1</v>
      </c>
      <c r="BP148" s="11">
        <v>1</v>
      </c>
      <c r="BQ148" s="18">
        <v>1</v>
      </c>
      <c r="BR148" s="10">
        <v>1</v>
      </c>
      <c r="BS148" s="11">
        <v>1</v>
      </c>
      <c r="BT148" s="11">
        <v>1</v>
      </c>
      <c r="BU148" s="11">
        <v>1</v>
      </c>
      <c r="BV148" s="15">
        <v>1</v>
      </c>
    </row>
    <row r="149" spans="1:74" x14ac:dyDescent="0.25">
      <c r="A149" s="26" t="s">
        <v>137</v>
      </c>
      <c r="B149" s="23" t="s">
        <v>62</v>
      </c>
      <c r="C149" s="1" t="s">
        <v>125</v>
      </c>
      <c r="D149" s="2" t="s">
        <v>0</v>
      </c>
      <c r="E149" s="3" t="s">
        <v>4</v>
      </c>
      <c r="F149" s="3"/>
      <c r="G149" s="3"/>
      <c r="H149" s="3"/>
      <c r="I149" s="15">
        <f t="shared" si="77"/>
        <v>0</v>
      </c>
      <c r="J149" s="10">
        <f t="shared" si="78"/>
        <v>0</v>
      </c>
      <c r="K149" s="11">
        <f t="shared" si="79"/>
        <v>0</v>
      </c>
      <c r="L149" s="11">
        <f t="shared" si="80"/>
        <v>0</v>
      </c>
      <c r="M149" s="11">
        <f t="shared" si="81"/>
        <v>0</v>
      </c>
      <c r="N149" s="15">
        <f t="shared" si="82"/>
        <v>0</v>
      </c>
      <c r="O149" s="10">
        <f t="shared" si="83"/>
        <v>0</v>
      </c>
      <c r="P149" s="11">
        <f t="shared" si="84"/>
        <v>0</v>
      </c>
      <c r="Q149" s="11">
        <f t="shared" si="85"/>
        <v>0</v>
      </c>
      <c r="R149" s="11">
        <f t="shared" si="86"/>
        <v>0</v>
      </c>
      <c r="S149" s="15">
        <f t="shared" si="87"/>
        <v>0</v>
      </c>
      <c r="T149" s="10">
        <f t="shared" si="88"/>
        <v>0</v>
      </c>
      <c r="U149" s="11">
        <f t="shared" si="89"/>
        <v>0</v>
      </c>
      <c r="V149" s="11">
        <f t="shared" si="90"/>
        <v>0</v>
      </c>
      <c r="W149" s="11">
        <f t="shared" si="91"/>
        <v>0</v>
      </c>
      <c r="X149" s="15">
        <f t="shared" si="92"/>
        <v>0</v>
      </c>
      <c r="Y149" s="11">
        <f t="shared" si="93"/>
        <v>0.05</v>
      </c>
      <c r="Z149" s="11">
        <f t="shared" si="94"/>
        <v>0.1</v>
      </c>
      <c r="AA149" s="11">
        <f t="shared" si="95"/>
        <v>0.15000000000000002</v>
      </c>
      <c r="AB149" s="11">
        <f t="shared" si="96"/>
        <v>0.2</v>
      </c>
      <c r="AC149" s="18">
        <f t="shared" si="97"/>
        <v>0.25</v>
      </c>
      <c r="AD149" s="10">
        <f t="shared" si="98"/>
        <v>0.3</v>
      </c>
      <c r="AE149" s="11">
        <f t="shared" si="99"/>
        <v>0.35</v>
      </c>
      <c r="AF149" s="11">
        <f t="shared" si="100"/>
        <v>0.39999999999999997</v>
      </c>
      <c r="AG149" s="11">
        <f t="shared" si="101"/>
        <v>0.44999999999999996</v>
      </c>
      <c r="AH149" s="18">
        <f t="shared" si="102"/>
        <v>0.49999999999999994</v>
      </c>
      <c r="AI149" s="10">
        <f t="shared" si="103"/>
        <v>0.54999999999999993</v>
      </c>
      <c r="AJ149" s="11">
        <f t="shared" si="104"/>
        <v>0.6</v>
      </c>
      <c r="AK149" s="11">
        <f t="shared" si="105"/>
        <v>0.65</v>
      </c>
      <c r="AL149" s="11">
        <f t="shared" si="106"/>
        <v>0.70000000000000007</v>
      </c>
      <c r="AM149" s="18">
        <f t="shared" si="107"/>
        <v>0.75000000000000011</v>
      </c>
      <c r="AN149" s="10">
        <f t="shared" si="108"/>
        <v>0.80000000000000016</v>
      </c>
      <c r="AO149" s="11">
        <f t="shared" si="109"/>
        <v>0.8500000000000002</v>
      </c>
      <c r="AP149" s="11">
        <f t="shared" si="110"/>
        <v>0.90000000000000024</v>
      </c>
      <c r="AQ149" s="11">
        <f t="shared" si="111"/>
        <v>0.95000000000000029</v>
      </c>
      <c r="AR149" s="15">
        <v>1</v>
      </c>
      <c r="AS149" s="10">
        <v>1</v>
      </c>
      <c r="AT149" s="11">
        <v>1</v>
      </c>
      <c r="AU149" s="11">
        <v>1</v>
      </c>
      <c r="AV149" s="11">
        <v>1</v>
      </c>
      <c r="AW149" s="18">
        <v>1</v>
      </c>
      <c r="AX149" s="10">
        <v>1</v>
      </c>
      <c r="AY149" s="11">
        <v>1</v>
      </c>
      <c r="AZ149" s="11">
        <v>1</v>
      </c>
      <c r="BA149" s="11">
        <v>1</v>
      </c>
      <c r="BB149" s="15">
        <v>1</v>
      </c>
      <c r="BC149" s="10">
        <v>1</v>
      </c>
      <c r="BD149" s="11">
        <v>1</v>
      </c>
      <c r="BE149" s="11">
        <v>1</v>
      </c>
      <c r="BF149" s="11">
        <v>1</v>
      </c>
      <c r="BG149" s="18">
        <v>1</v>
      </c>
      <c r="BH149" s="10">
        <v>1</v>
      </c>
      <c r="BI149" s="11">
        <v>1</v>
      </c>
      <c r="BJ149" s="11">
        <v>1</v>
      </c>
      <c r="BK149" s="11">
        <v>1</v>
      </c>
      <c r="BL149" s="15">
        <v>1</v>
      </c>
      <c r="BM149" s="10">
        <v>1</v>
      </c>
      <c r="BN149" s="11">
        <v>1</v>
      </c>
      <c r="BO149" s="11">
        <v>1</v>
      </c>
      <c r="BP149" s="11">
        <v>1</v>
      </c>
      <c r="BQ149" s="18">
        <v>1</v>
      </c>
      <c r="BR149" s="10">
        <v>1</v>
      </c>
      <c r="BS149" s="11">
        <v>1</v>
      </c>
      <c r="BT149" s="11">
        <v>1</v>
      </c>
      <c r="BU149" s="11">
        <v>1</v>
      </c>
      <c r="BV149" s="15">
        <v>1</v>
      </c>
    </row>
    <row r="150" spans="1:74" x14ac:dyDescent="0.25">
      <c r="A150" s="26" t="s">
        <v>137</v>
      </c>
      <c r="B150" s="23" t="s">
        <v>62</v>
      </c>
      <c r="C150" s="1" t="s">
        <v>125</v>
      </c>
      <c r="D150" s="2" t="s">
        <v>5</v>
      </c>
      <c r="E150" s="3" t="s">
        <v>1</v>
      </c>
      <c r="F150" s="3"/>
      <c r="G150" s="3"/>
      <c r="H150" s="3"/>
      <c r="I150" s="15">
        <f t="shared" si="77"/>
        <v>0</v>
      </c>
      <c r="J150" s="10">
        <f t="shared" si="78"/>
        <v>0</v>
      </c>
      <c r="K150" s="11">
        <f t="shared" si="79"/>
        <v>0</v>
      </c>
      <c r="L150" s="11">
        <f t="shared" si="80"/>
        <v>0</v>
      </c>
      <c r="M150" s="11">
        <f t="shared" si="81"/>
        <v>0</v>
      </c>
      <c r="N150" s="15">
        <f t="shared" si="82"/>
        <v>0</v>
      </c>
      <c r="O150" s="10">
        <f t="shared" si="83"/>
        <v>0</v>
      </c>
      <c r="P150" s="11">
        <f t="shared" si="84"/>
        <v>0</v>
      </c>
      <c r="Q150" s="11">
        <f t="shared" si="85"/>
        <v>0</v>
      </c>
      <c r="R150" s="11">
        <f t="shared" si="86"/>
        <v>0</v>
      </c>
      <c r="S150" s="15">
        <f t="shared" si="87"/>
        <v>0</v>
      </c>
      <c r="T150" s="10">
        <f t="shared" si="88"/>
        <v>0</v>
      </c>
      <c r="U150" s="11">
        <f t="shared" si="89"/>
        <v>0</v>
      </c>
      <c r="V150" s="11">
        <f t="shared" si="90"/>
        <v>0</v>
      </c>
      <c r="W150" s="11">
        <f t="shared" si="91"/>
        <v>0</v>
      </c>
      <c r="X150" s="15">
        <f t="shared" si="92"/>
        <v>0</v>
      </c>
      <c r="Y150" s="11">
        <f t="shared" si="93"/>
        <v>0.05</v>
      </c>
      <c r="Z150" s="11">
        <f t="shared" si="94"/>
        <v>0.1</v>
      </c>
      <c r="AA150" s="11">
        <f t="shared" si="95"/>
        <v>0.15000000000000002</v>
      </c>
      <c r="AB150" s="11">
        <f t="shared" si="96"/>
        <v>0.2</v>
      </c>
      <c r="AC150" s="18">
        <f t="shared" si="97"/>
        <v>0.25</v>
      </c>
      <c r="AD150" s="10">
        <f t="shared" si="98"/>
        <v>0.3</v>
      </c>
      <c r="AE150" s="11">
        <f t="shared" si="99"/>
        <v>0.35</v>
      </c>
      <c r="AF150" s="11">
        <f t="shared" si="100"/>
        <v>0.39999999999999997</v>
      </c>
      <c r="AG150" s="11">
        <f t="shared" si="101"/>
        <v>0.44999999999999996</v>
      </c>
      <c r="AH150" s="18">
        <f t="shared" si="102"/>
        <v>0.49999999999999994</v>
      </c>
      <c r="AI150" s="10">
        <f t="shared" si="103"/>
        <v>0.54999999999999993</v>
      </c>
      <c r="AJ150" s="11">
        <f t="shared" si="104"/>
        <v>0.6</v>
      </c>
      <c r="AK150" s="11">
        <f t="shared" si="105"/>
        <v>0.65</v>
      </c>
      <c r="AL150" s="11">
        <f t="shared" si="106"/>
        <v>0.70000000000000007</v>
      </c>
      <c r="AM150" s="18">
        <f t="shared" si="107"/>
        <v>0.75000000000000011</v>
      </c>
      <c r="AN150" s="10">
        <f t="shared" si="108"/>
        <v>0.80000000000000016</v>
      </c>
      <c r="AO150" s="11">
        <f t="shared" si="109"/>
        <v>0.8500000000000002</v>
      </c>
      <c r="AP150" s="11">
        <f t="shared" si="110"/>
        <v>0.90000000000000024</v>
      </c>
      <c r="AQ150" s="11">
        <f t="shared" si="111"/>
        <v>0.95000000000000029</v>
      </c>
      <c r="AR150" s="15">
        <v>1</v>
      </c>
      <c r="AS150" s="10">
        <v>1</v>
      </c>
      <c r="AT150" s="11">
        <v>1</v>
      </c>
      <c r="AU150" s="11">
        <v>1</v>
      </c>
      <c r="AV150" s="11">
        <v>1</v>
      </c>
      <c r="AW150" s="18">
        <v>1</v>
      </c>
      <c r="AX150" s="10">
        <v>1</v>
      </c>
      <c r="AY150" s="11">
        <v>1</v>
      </c>
      <c r="AZ150" s="11">
        <v>1</v>
      </c>
      <c r="BA150" s="11">
        <v>1</v>
      </c>
      <c r="BB150" s="15">
        <v>1</v>
      </c>
      <c r="BC150" s="10">
        <v>1</v>
      </c>
      <c r="BD150" s="11">
        <v>1</v>
      </c>
      <c r="BE150" s="11">
        <v>1</v>
      </c>
      <c r="BF150" s="11">
        <v>1</v>
      </c>
      <c r="BG150" s="18">
        <v>1</v>
      </c>
      <c r="BH150" s="10">
        <v>1</v>
      </c>
      <c r="BI150" s="11">
        <v>1</v>
      </c>
      <c r="BJ150" s="11">
        <v>1</v>
      </c>
      <c r="BK150" s="11">
        <v>1</v>
      </c>
      <c r="BL150" s="15">
        <v>1</v>
      </c>
      <c r="BM150" s="10">
        <v>1</v>
      </c>
      <c r="BN150" s="11">
        <v>1</v>
      </c>
      <c r="BO150" s="11">
        <v>1</v>
      </c>
      <c r="BP150" s="11">
        <v>1</v>
      </c>
      <c r="BQ150" s="18">
        <v>1</v>
      </c>
      <c r="BR150" s="10">
        <v>1</v>
      </c>
      <c r="BS150" s="11">
        <v>1</v>
      </c>
      <c r="BT150" s="11">
        <v>1</v>
      </c>
      <c r="BU150" s="11">
        <v>1</v>
      </c>
      <c r="BV150" s="15">
        <v>1</v>
      </c>
    </row>
    <row r="151" spans="1:74" x14ac:dyDescent="0.25">
      <c r="A151" s="26" t="s">
        <v>137</v>
      </c>
      <c r="B151" s="23" t="s">
        <v>62</v>
      </c>
      <c r="C151" s="1" t="s">
        <v>125</v>
      </c>
      <c r="D151" s="2" t="s">
        <v>5</v>
      </c>
      <c r="E151" s="3" t="s">
        <v>2</v>
      </c>
      <c r="F151" s="3"/>
      <c r="G151" s="3"/>
      <c r="H151" s="3"/>
      <c r="I151" s="15">
        <f t="shared" si="77"/>
        <v>0</v>
      </c>
      <c r="J151" s="10">
        <f t="shared" si="78"/>
        <v>0</v>
      </c>
      <c r="K151" s="11">
        <f t="shared" si="79"/>
        <v>0</v>
      </c>
      <c r="L151" s="11">
        <f t="shared" si="80"/>
        <v>0</v>
      </c>
      <c r="M151" s="11">
        <f t="shared" si="81"/>
        <v>0</v>
      </c>
      <c r="N151" s="15">
        <f t="shared" si="82"/>
        <v>0</v>
      </c>
      <c r="O151" s="10">
        <f t="shared" si="83"/>
        <v>0</v>
      </c>
      <c r="P151" s="11">
        <f t="shared" si="84"/>
        <v>0</v>
      </c>
      <c r="Q151" s="11">
        <f t="shared" si="85"/>
        <v>0</v>
      </c>
      <c r="R151" s="11">
        <f t="shared" si="86"/>
        <v>0</v>
      </c>
      <c r="S151" s="15">
        <f t="shared" si="87"/>
        <v>0</v>
      </c>
      <c r="T151" s="10">
        <f t="shared" si="88"/>
        <v>0</v>
      </c>
      <c r="U151" s="11">
        <f t="shared" si="89"/>
        <v>0</v>
      </c>
      <c r="V151" s="11">
        <f t="shared" si="90"/>
        <v>0</v>
      </c>
      <c r="W151" s="11">
        <f t="shared" si="91"/>
        <v>0</v>
      </c>
      <c r="X151" s="15">
        <f t="shared" si="92"/>
        <v>0</v>
      </c>
      <c r="Y151" s="11">
        <f t="shared" si="93"/>
        <v>0.05</v>
      </c>
      <c r="Z151" s="11">
        <f t="shared" si="94"/>
        <v>0.1</v>
      </c>
      <c r="AA151" s="11">
        <f t="shared" si="95"/>
        <v>0.15000000000000002</v>
      </c>
      <c r="AB151" s="11">
        <f t="shared" si="96"/>
        <v>0.2</v>
      </c>
      <c r="AC151" s="18">
        <f t="shared" si="97"/>
        <v>0.25</v>
      </c>
      <c r="AD151" s="10">
        <f t="shared" si="98"/>
        <v>0.3</v>
      </c>
      <c r="AE151" s="11">
        <f t="shared" si="99"/>
        <v>0.35</v>
      </c>
      <c r="AF151" s="11">
        <f t="shared" si="100"/>
        <v>0.39999999999999997</v>
      </c>
      <c r="AG151" s="11">
        <f t="shared" si="101"/>
        <v>0.44999999999999996</v>
      </c>
      <c r="AH151" s="18">
        <f t="shared" si="102"/>
        <v>0.49999999999999994</v>
      </c>
      <c r="AI151" s="10">
        <f t="shared" si="103"/>
        <v>0.54999999999999993</v>
      </c>
      <c r="AJ151" s="11">
        <f t="shared" si="104"/>
        <v>0.6</v>
      </c>
      <c r="AK151" s="11">
        <f t="shared" si="105"/>
        <v>0.65</v>
      </c>
      <c r="AL151" s="11">
        <f t="shared" si="106"/>
        <v>0.70000000000000007</v>
      </c>
      <c r="AM151" s="18">
        <f t="shared" si="107"/>
        <v>0.75000000000000011</v>
      </c>
      <c r="AN151" s="10">
        <f t="shared" si="108"/>
        <v>0.80000000000000016</v>
      </c>
      <c r="AO151" s="11">
        <f t="shared" si="109"/>
        <v>0.8500000000000002</v>
      </c>
      <c r="AP151" s="11">
        <f t="shared" si="110"/>
        <v>0.90000000000000024</v>
      </c>
      <c r="AQ151" s="11">
        <f t="shared" si="111"/>
        <v>0.95000000000000029</v>
      </c>
      <c r="AR151" s="15">
        <v>1</v>
      </c>
      <c r="AS151" s="10">
        <v>1</v>
      </c>
      <c r="AT151" s="11">
        <v>1</v>
      </c>
      <c r="AU151" s="11">
        <v>1</v>
      </c>
      <c r="AV151" s="11">
        <v>1</v>
      </c>
      <c r="AW151" s="18">
        <v>1</v>
      </c>
      <c r="AX151" s="10">
        <v>1</v>
      </c>
      <c r="AY151" s="11">
        <v>1</v>
      </c>
      <c r="AZ151" s="11">
        <v>1</v>
      </c>
      <c r="BA151" s="11">
        <v>1</v>
      </c>
      <c r="BB151" s="15">
        <v>1</v>
      </c>
      <c r="BC151" s="10">
        <v>1</v>
      </c>
      <c r="BD151" s="11">
        <v>1</v>
      </c>
      <c r="BE151" s="11">
        <v>1</v>
      </c>
      <c r="BF151" s="11">
        <v>1</v>
      </c>
      <c r="BG151" s="18">
        <v>1</v>
      </c>
      <c r="BH151" s="10">
        <v>1</v>
      </c>
      <c r="BI151" s="11">
        <v>1</v>
      </c>
      <c r="BJ151" s="11">
        <v>1</v>
      </c>
      <c r="BK151" s="11">
        <v>1</v>
      </c>
      <c r="BL151" s="15">
        <v>1</v>
      </c>
      <c r="BM151" s="10">
        <v>1</v>
      </c>
      <c r="BN151" s="11">
        <v>1</v>
      </c>
      <c r="BO151" s="11">
        <v>1</v>
      </c>
      <c r="BP151" s="11">
        <v>1</v>
      </c>
      <c r="BQ151" s="18">
        <v>1</v>
      </c>
      <c r="BR151" s="10">
        <v>1</v>
      </c>
      <c r="BS151" s="11">
        <v>1</v>
      </c>
      <c r="BT151" s="11">
        <v>1</v>
      </c>
      <c r="BU151" s="11">
        <v>1</v>
      </c>
      <c r="BV151" s="15">
        <v>1</v>
      </c>
    </row>
    <row r="152" spans="1:74" x14ac:dyDescent="0.25">
      <c r="A152" s="26" t="s">
        <v>137</v>
      </c>
      <c r="B152" s="23" t="s">
        <v>62</v>
      </c>
      <c r="C152" s="1" t="s">
        <v>125</v>
      </c>
      <c r="D152" s="2" t="s">
        <v>5</v>
      </c>
      <c r="E152" s="3" t="s">
        <v>3</v>
      </c>
      <c r="F152" s="3"/>
      <c r="G152" s="3"/>
      <c r="H152" s="3"/>
      <c r="I152" s="15">
        <f t="shared" si="77"/>
        <v>0</v>
      </c>
      <c r="J152" s="10">
        <f t="shared" si="78"/>
        <v>0</v>
      </c>
      <c r="K152" s="11">
        <f t="shared" si="79"/>
        <v>0</v>
      </c>
      <c r="L152" s="11">
        <f t="shared" si="80"/>
        <v>0</v>
      </c>
      <c r="M152" s="11">
        <f t="shared" si="81"/>
        <v>0</v>
      </c>
      <c r="N152" s="15">
        <f t="shared" si="82"/>
        <v>0</v>
      </c>
      <c r="O152" s="10">
        <f t="shared" si="83"/>
        <v>0</v>
      </c>
      <c r="P152" s="11">
        <f t="shared" si="84"/>
        <v>0</v>
      </c>
      <c r="Q152" s="11">
        <f t="shared" si="85"/>
        <v>0</v>
      </c>
      <c r="R152" s="11">
        <f t="shared" si="86"/>
        <v>0</v>
      </c>
      <c r="S152" s="15">
        <f t="shared" si="87"/>
        <v>0</v>
      </c>
      <c r="T152" s="10">
        <f t="shared" si="88"/>
        <v>0</v>
      </c>
      <c r="U152" s="11">
        <f t="shared" si="89"/>
        <v>0</v>
      </c>
      <c r="V152" s="11">
        <f t="shared" si="90"/>
        <v>0</v>
      </c>
      <c r="W152" s="11">
        <f t="shared" si="91"/>
        <v>0</v>
      </c>
      <c r="X152" s="15">
        <f t="shared" si="92"/>
        <v>0</v>
      </c>
      <c r="Y152" s="11">
        <f t="shared" si="93"/>
        <v>0.05</v>
      </c>
      <c r="Z152" s="11">
        <f t="shared" si="94"/>
        <v>0.1</v>
      </c>
      <c r="AA152" s="11">
        <f t="shared" si="95"/>
        <v>0.15000000000000002</v>
      </c>
      <c r="AB152" s="11">
        <f t="shared" si="96"/>
        <v>0.2</v>
      </c>
      <c r="AC152" s="18">
        <f t="shared" si="97"/>
        <v>0.25</v>
      </c>
      <c r="AD152" s="10">
        <f t="shared" si="98"/>
        <v>0.3</v>
      </c>
      <c r="AE152" s="11">
        <f t="shared" si="99"/>
        <v>0.35</v>
      </c>
      <c r="AF152" s="11">
        <f t="shared" si="100"/>
        <v>0.39999999999999997</v>
      </c>
      <c r="AG152" s="11">
        <f t="shared" si="101"/>
        <v>0.44999999999999996</v>
      </c>
      <c r="AH152" s="18">
        <f t="shared" si="102"/>
        <v>0.49999999999999994</v>
      </c>
      <c r="AI152" s="10">
        <f t="shared" si="103"/>
        <v>0.54999999999999993</v>
      </c>
      <c r="AJ152" s="11">
        <f t="shared" si="104"/>
        <v>0.6</v>
      </c>
      <c r="AK152" s="11">
        <f t="shared" si="105"/>
        <v>0.65</v>
      </c>
      <c r="AL152" s="11">
        <f t="shared" si="106"/>
        <v>0.70000000000000007</v>
      </c>
      <c r="AM152" s="18">
        <f t="shared" si="107"/>
        <v>0.75000000000000011</v>
      </c>
      <c r="AN152" s="10">
        <f t="shared" si="108"/>
        <v>0.80000000000000016</v>
      </c>
      <c r="AO152" s="11">
        <f t="shared" si="109"/>
        <v>0.8500000000000002</v>
      </c>
      <c r="AP152" s="11">
        <f t="shared" si="110"/>
        <v>0.90000000000000024</v>
      </c>
      <c r="AQ152" s="11">
        <f t="shared" si="111"/>
        <v>0.95000000000000029</v>
      </c>
      <c r="AR152" s="15">
        <v>1</v>
      </c>
      <c r="AS152" s="10">
        <v>1</v>
      </c>
      <c r="AT152" s="11">
        <v>1</v>
      </c>
      <c r="AU152" s="11">
        <v>1</v>
      </c>
      <c r="AV152" s="11">
        <v>1</v>
      </c>
      <c r="AW152" s="18">
        <v>1</v>
      </c>
      <c r="AX152" s="10">
        <v>1</v>
      </c>
      <c r="AY152" s="11">
        <v>1</v>
      </c>
      <c r="AZ152" s="11">
        <v>1</v>
      </c>
      <c r="BA152" s="11">
        <v>1</v>
      </c>
      <c r="BB152" s="15">
        <v>1</v>
      </c>
      <c r="BC152" s="10">
        <v>1</v>
      </c>
      <c r="BD152" s="11">
        <v>1</v>
      </c>
      <c r="BE152" s="11">
        <v>1</v>
      </c>
      <c r="BF152" s="11">
        <v>1</v>
      </c>
      <c r="BG152" s="18">
        <v>1</v>
      </c>
      <c r="BH152" s="10">
        <v>1</v>
      </c>
      <c r="BI152" s="11">
        <v>1</v>
      </c>
      <c r="BJ152" s="11">
        <v>1</v>
      </c>
      <c r="BK152" s="11">
        <v>1</v>
      </c>
      <c r="BL152" s="15">
        <v>1</v>
      </c>
      <c r="BM152" s="10">
        <v>1</v>
      </c>
      <c r="BN152" s="11">
        <v>1</v>
      </c>
      <c r="BO152" s="11">
        <v>1</v>
      </c>
      <c r="BP152" s="11">
        <v>1</v>
      </c>
      <c r="BQ152" s="18">
        <v>1</v>
      </c>
      <c r="BR152" s="10">
        <v>1</v>
      </c>
      <c r="BS152" s="11">
        <v>1</v>
      </c>
      <c r="BT152" s="11">
        <v>1</v>
      </c>
      <c r="BU152" s="11">
        <v>1</v>
      </c>
      <c r="BV152" s="15">
        <v>1</v>
      </c>
    </row>
    <row r="153" spans="1:74" x14ac:dyDescent="0.25">
      <c r="A153" s="26" t="s">
        <v>137</v>
      </c>
      <c r="B153" s="23" t="s">
        <v>62</v>
      </c>
      <c r="C153" s="1" t="s">
        <v>125</v>
      </c>
      <c r="D153" s="2" t="s">
        <v>5</v>
      </c>
      <c r="E153" s="3" t="s">
        <v>4</v>
      </c>
      <c r="F153" s="3"/>
      <c r="G153" s="3"/>
      <c r="H153" s="3"/>
      <c r="I153" s="15">
        <f t="shared" si="77"/>
        <v>0</v>
      </c>
      <c r="J153" s="10">
        <f t="shared" si="78"/>
        <v>0</v>
      </c>
      <c r="K153" s="11">
        <f t="shared" si="79"/>
        <v>0</v>
      </c>
      <c r="L153" s="11">
        <f t="shared" si="80"/>
        <v>0</v>
      </c>
      <c r="M153" s="11">
        <f t="shared" si="81"/>
        <v>0</v>
      </c>
      <c r="N153" s="15">
        <f t="shared" si="82"/>
        <v>0</v>
      </c>
      <c r="O153" s="10">
        <f t="shared" si="83"/>
        <v>0</v>
      </c>
      <c r="P153" s="11">
        <f t="shared" si="84"/>
        <v>0</v>
      </c>
      <c r="Q153" s="11">
        <f t="shared" si="85"/>
        <v>0</v>
      </c>
      <c r="R153" s="11">
        <f t="shared" si="86"/>
        <v>0</v>
      </c>
      <c r="S153" s="15">
        <f t="shared" si="87"/>
        <v>0</v>
      </c>
      <c r="T153" s="10">
        <f t="shared" si="88"/>
        <v>0</v>
      </c>
      <c r="U153" s="11">
        <f t="shared" si="89"/>
        <v>0</v>
      </c>
      <c r="V153" s="11">
        <f t="shared" si="90"/>
        <v>0</v>
      </c>
      <c r="W153" s="11">
        <f t="shared" si="91"/>
        <v>0</v>
      </c>
      <c r="X153" s="15">
        <f t="shared" si="92"/>
        <v>0</v>
      </c>
      <c r="Y153" s="11">
        <f t="shared" si="93"/>
        <v>0.05</v>
      </c>
      <c r="Z153" s="11">
        <f t="shared" si="94"/>
        <v>0.1</v>
      </c>
      <c r="AA153" s="11">
        <f t="shared" si="95"/>
        <v>0.15000000000000002</v>
      </c>
      <c r="AB153" s="11">
        <f t="shared" si="96"/>
        <v>0.2</v>
      </c>
      <c r="AC153" s="18">
        <f t="shared" si="97"/>
        <v>0.25</v>
      </c>
      <c r="AD153" s="10">
        <f t="shared" si="98"/>
        <v>0.3</v>
      </c>
      <c r="AE153" s="11">
        <f t="shared" si="99"/>
        <v>0.35</v>
      </c>
      <c r="AF153" s="11">
        <f t="shared" si="100"/>
        <v>0.39999999999999997</v>
      </c>
      <c r="AG153" s="11">
        <f t="shared" si="101"/>
        <v>0.44999999999999996</v>
      </c>
      <c r="AH153" s="18">
        <f t="shared" si="102"/>
        <v>0.49999999999999994</v>
      </c>
      <c r="AI153" s="10">
        <f t="shared" si="103"/>
        <v>0.54999999999999993</v>
      </c>
      <c r="AJ153" s="11">
        <f t="shared" si="104"/>
        <v>0.6</v>
      </c>
      <c r="AK153" s="11">
        <f t="shared" si="105"/>
        <v>0.65</v>
      </c>
      <c r="AL153" s="11">
        <f t="shared" si="106"/>
        <v>0.70000000000000007</v>
      </c>
      <c r="AM153" s="18">
        <f t="shared" si="107"/>
        <v>0.75000000000000011</v>
      </c>
      <c r="AN153" s="10">
        <f t="shared" si="108"/>
        <v>0.80000000000000016</v>
      </c>
      <c r="AO153" s="11">
        <f t="shared" si="109"/>
        <v>0.8500000000000002</v>
      </c>
      <c r="AP153" s="11">
        <f t="shared" si="110"/>
        <v>0.90000000000000024</v>
      </c>
      <c r="AQ153" s="11">
        <f t="shared" si="111"/>
        <v>0.95000000000000029</v>
      </c>
      <c r="AR153" s="15">
        <v>1</v>
      </c>
      <c r="AS153" s="10">
        <v>1</v>
      </c>
      <c r="AT153" s="11">
        <v>1</v>
      </c>
      <c r="AU153" s="11">
        <v>1</v>
      </c>
      <c r="AV153" s="11">
        <v>1</v>
      </c>
      <c r="AW153" s="18">
        <v>1</v>
      </c>
      <c r="AX153" s="10">
        <v>1</v>
      </c>
      <c r="AY153" s="11">
        <v>1</v>
      </c>
      <c r="AZ153" s="11">
        <v>1</v>
      </c>
      <c r="BA153" s="11">
        <v>1</v>
      </c>
      <c r="BB153" s="15">
        <v>1</v>
      </c>
      <c r="BC153" s="10">
        <v>1</v>
      </c>
      <c r="BD153" s="11">
        <v>1</v>
      </c>
      <c r="BE153" s="11">
        <v>1</v>
      </c>
      <c r="BF153" s="11">
        <v>1</v>
      </c>
      <c r="BG153" s="18">
        <v>1</v>
      </c>
      <c r="BH153" s="10">
        <v>1</v>
      </c>
      <c r="BI153" s="11">
        <v>1</v>
      </c>
      <c r="BJ153" s="11">
        <v>1</v>
      </c>
      <c r="BK153" s="11">
        <v>1</v>
      </c>
      <c r="BL153" s="15">
        <v>1</v>
      </c>
      <c r="BM153" s="10">
        <v>1</v>
      </c>
      <c r="BN153" s="11">
        <v>1</v>
      </c>
      <c r="BO153" s="11">
        <v>1</v>
      </c>
      <c r="BP153" s="11">
        <v>1</v>
      </c>
      <c r="BQ153" s="18">
        <v>1</v>
      </c>
      <c r="BR153" s="10">
        <v>1</v>
      </c>
      <c r="BS153" s="11">
        <v>1</v>
      </c>
      <c r="BT153" s="11">
        <v>1</v>
      </c>
      <c r="BU153" s="11">
        <v>1</v>
      </c>
      <c r="BV153" s="15">
        <v>1</v>
      </c>
    </row>
    <row r="154" spans="1:74" x14ac:dyDescent="0.25">
      <c r="A154" s="26" t="s">
        <v>137</v>
      </c>
      <c r="B154" s="23" t="s">
        <v>62</v>
      </c>
      <c r="C154" s="1" t="s">
        <v>126</v>
      </c>
      <c r="D154" s="2" t="s">
        <v>0</v>
      </c>
      <c r="E154" s="3" t="s">
        <v>1</v>
      </c>
      <c r="F154" s="3"/>
      <c r="G154" s="3"/>
      <c r="H154" s="3"/>
      <c r="I154" s="15">
        <f t="shared" si="77"/>
        <v>0</v>
      </c>
      <c r="J154" s="10">
        <f t="shared" si="78"/>
        <v>0</v>
      </c>
      <c r="K154" s="11">
        <f t="shared" si="79"/>
        <v>0</v>
      </c>
      <c r="L154" s="11">
        <f t="shared" si="80"/>
        <v>0</v>
      </c>
      <c r="M154" s="11">
        <f t="shared" si="81"/>
        <v>0</v>
      </c>
      <c r="N154" s="15">
        <f t="shared" si="82"/>
        <v>0</v>
      </c>
      <c r="O154" s="10">
        <f t="shared" si="83"/>
        <v>0</v>
      </c>
      <c r="P154" s="11">
        <f t="shared" si="84"/>
        <v>0</v>
      </c>
      <c r="Q154" s="11">
        <f t="shared" si="85"/>
        <v>0</v>
      </c>
      <c r="R154" s="11">
        <f t="shared" si="86"/>
        <v>0</v>
      </c>
      <c r="S154" s="15">
        <f t="shared" si="87"/>
        <v>0</v>
      </c>
      <c r="T154" s="10">
        <f t="shared" si="88"/>
        <v>0</v>
      </c>
      <c r="U154" s="11">
        <f t="shared" si="89"/>
        <v>0</v>
      </c>
      <c r="V154" s="11">
        <f t="shared" si="90"/>
        <v>0</v>
      </c>
      <c r="W154" s="11">
        <f t="shared" si="91"/>
        <v>0</v>
      </c>
      <c r="X154" s="15">
        <f t="shared" si="92"/>
        <v>0</v>
      </c>
      <c r="Y154" s="11">
        <f t="shared" si="93"/>
        <v>0.05</v>
      </c>
      <c r="Z154" s="11">
        <f t="shared" si="94"/>
        <v>0.1</v>
      </c>
      <c r="AA154" s="11">
        <f t="shared" si="95"/>
        <v>0.15000000000000002</v>
      </c>
      <c r="AB154" s="11">
        <f t="shared" si="96"/>
        <v>0.2</v>
      </c>
      <c r="AC154" s="18">
        <f t="shared" si="97"/>
        <v>0.25</v>
      </c>
      <c r="AD154" s="10">
        <f t="shared" si="98"/>
        <v>0.3</v>
      </c>
      <c r="AE154" s="11">
        <f t="shared" si="99"/>
        <v>0.35</v>
      </c>
      <c r="AF154" s="11">
        <f t="shared" si="100"/>
        <v>0.39999999999999997</v>
      </c>
      <c r="AG154" s="11">
        <f t="shared" si="101"/>
        <v>0.44999999999999996</v>
      </c>
      <c r="AH154" s="18">
        <f t="shared" si="102"/>
        <v>0.49999999999999994</v>
      </c>
      <c r="AI154" s="10">
        <f t="shared" si="103"/>
        <v>0.54999999999999993</v>
      </c>
      <c r="AJ154" s="11">
        <f t="shared" si="104"/>
        <v>0.6</v>
      </c>
      <c r="AK154" s="11">
        <f t="shared" si="105"/>
        <v>0.65</v>
      </c>
      <c r="AL154" s="11">
        <f t="shared" si="106"/>
        <v>0.70000000000000007</v>
      </c>
      <c r="AM154" s="18">
        <f t="shared" si="107"/>
        <v>0.75000000000000011</v>
      </c>
      <c r="AN154" s="10">
        <f t="shared" si="108"/>
        <v>0.80000000000000016</v>
      </c>
      <c r="AO154" s="11">
        <f t="shared" si="109"/>
        <v>0.8500000000000002</v>
      </c>
      <c r="AP154" s="11">
        <f t="shared" si="110"/>
        <v>0.90000000000000024</v>
      </c>
      <c r="AQ154" s="11">
        <f t="shared" si="111"/>
        <v>0.95000000000000029</v>
      </c>
      <c r="AR154" s="15">
        <v>1</v>
      </c>
      <c r="AS154" s="10">
        <v>1</v>
      </c>
      <c r="AT154" s="11">
        <v>1</v>
      </c>
      <c r="AU154" s="11">
        <v>1</v>
      </c>
      <c r="AV154" s="11">
        <v>1</v>
      </c>
      <c r="AW154" s="18">
        <v>1</v>
      </c>
      <c r="AX154" s="10">
        <v>1</v>
      </c>
      <c r="AY154" s="11">
        <v>1</v>
      </c>
      <c r="AZ154" s="11">
        <v>1</v>
      </c>
      <c r="BA154" s="11">
        <v>1</v>
      </c>
      <c r="BB154" s="15">
        <v>1</v>
      </c>
      <c r="BC154" s="10">
        <v>1</v>
      </c>
      <c r="BD154" s="11">
        <v>1</v>
      </c>
      <c r="BE154" s="11">
        <v>1</v>
      </c>
      <c r="BF154" s="11">
        <v>1</v>
      </c>
      <c r="BG154" s="18">
        <v>1</v>
      </c>
      <c r="BH154" s="10">
        <v>1</v>
      </c>
      <c r="BI154" s="11">
        <v>1</v>
      </c>
      <c r="BJ154" s="11">
        <v>1</v>
      </c>
      <c r="BK154" s="11">
        <v>1</v>
      </c>
      <c r="BL154" s="15">
        <v>1</v>
      </c>
      <c r="BM154" s="10">
        <v>1</v>
      </c>
      <c r="BN154" s="11">
        <v>1</v>
      </c>
      <c r="BO154" s="11">
        <v>1</v>
      </c>
      <c r="BP154" s="11">
        <v>1</v>
      </c>
      <c r="BQ154" s="18">
        <v>1</v>
      </c>
      <c r="BR154" s="10">
        <v>1</v>
      </c>
      <c r="BS154" s="11">
        <v>1</v>
      </c>
      <c r="BT154" s="11">
        <v>1</v>
      </c>
      <c r="BU154" s="11">
        <v>1</v>
      </c>
      <c r="BV154" s="15">
        <v>1</v>
      </c>
    </row>
    <row r="155" spans="1:74" x14ac:dyDescent="0.25">
      <c r="A155" s="26" t="s">
        <v>137</v>
      </c>
      <c r="B155" s="23" t="s">
        <v>62</v>
      </c>
      <c r="C155" s="1" t="s">
        <v>126</v>
      </c>
      <c r="D155" s="2" t="s">
        <v>0</v>
      </c>
      <c r="E155" s="3" t="s">
        <v>2</v>
      </c>
      <c r="F155" s="3"/>
      <c r="G155" s="3"/>
      <c r="H155" s="3"/>
      <c r="I155" s="15">
        <f t="shared" si="77"/>
        <v>0</v>
      </c>
      <c r="J155" s="10">
        <f t="shared" si="78"/>
        <v>0</v>
      </c>
      <c r="K155" s="11">
        <f t="shared" si="79"/>
        <v>0</v>
      </c>
      <c r="L155" s="11">
        <f t="shared" si="80"/>
        <v>0</v>
      </c>
      <c r="M155" s="11">
        <f t="shared" si="81"/>
        <v>0</v>
      </c>
      <c r="N155" s="15">
        <f t="shared" si="82"/>
        <v>0</v>
      </c>
      <c r="O155" s="10">
        <f t="shared" si="83"/>
        <v>0</v>
      </c>
      <c r="P155" s="11">
        <f t="shared" si="84"/>
        <v>0</v>
      </c>
      <c r="Q155" s="11">
        <f t="shared" si="85"/>
        <v>0</v>
      </c>
      <c r="R155" s="11">
        <f t="shared" si="86"/>
        <v>0</v>
      </c>
      <c r="S155" s="15">
        <f t="shared" si="87"/>
        <v>0</v>
      </c>
      <c r="T155" s="10">
        <f t="shared" si="88"/>
        <v>0</v>
      </c>
      <c r="U155" s="11">
        <f t="shared" si="89"/>
        <v>0</v>
      </c>
      <c r="V155" s="11">
        <f t="shared" si="90"/>
        <v>0</v>
      </c>
      <c r="W155" s="11">
        <f t="shared" si="91"/>
        <v>0</v>
      </c>
      <c r="X155" s="15">
        <f t="shared" si="92"/>
        <v>0</v>
      </c>
      <c r="Y155" s="11">
        <f t="shared" si="93"/>
        <v>0.05</v>
      </c>
      <c r="Z155" s="11">
        <f t="shared" si="94"/>
        <v>0.1</v>
      </c>
      <c r="AA155" s="11">
        <f t="shared" si="95"/>
        <v>0.15000000000000002</v>
      </c>
      <c r="AB155" s="11">
        <f t="shared" si="96"/>
        <v>0.2</v>
      </c>
      <c r="AC155" s="18">
        <f t="shared" si="97"/>
        <v>0.25</v>
      </c>
      <c r="AD155" s="10">
        <f t="shared" si="98"/>
        <v>0.3</v>
      </c>
      <c r="AE155" s="11">
        <f t="shared" si="99"/>
        <v>0.35</v>
      </c>
      <c r="AF155" s="11">
        <f t="shared" si="100"/>
        <v>0.39999999999999997</v>
      </c>
      <c r="AG155" s="11">
        <f t="shared" si="101"/>
        <v>0.44999999999999996</v>
      </c>
      <c r="AH155" s="18">
        <f t="shared" si="102"/>
        <v>0.49999999999999994</v>
      </c>
      <c r="AI155" s="10">
        <f t="shared" si="103"/>
        <v>0.54999999999999993</v>
      </c>
      <c r="AJ155" s="11">
        <f t="shared" si="104"/>
        <v>0.6</v>
      </c>
      <c r="AK155" s="11">
        <f t="shared" si="105"/>
        <v>0.65</v>
      </c>
      <c r="AL155" s="11">
        <f t="shared" si="106"/>
        <v>0.70000000000000007</v>
      </c>
      <c r="AM155" s="18">
        <f t="shared" si="107"/>
        <v>0.75000000000000011</v>
      </c>
      <c r="AN155" s="10">
        <f t="shared" si="108"/>
        <v>0.80000000000000016</v>
      </c>
      <c r="AO155" s="11">
        <f t="shared" si="109"/>
        <v>0.8500000000000002</v>
      </c>
      <c r="AP155" s="11">
        <f t="shared" si="110"/>
        <v>0.90000000000000024</v>
      </c>
      <c r="AQ155" s="11">
        <f t="shared" si="111"/>
        <v>0.95000000000000029</v>
      </c>
      <c r="AR155" s="15">
        <v>1</v>
      </c>
      <c r="AS155" s="10">
        <v>1</v>
      </c>
      <c r="AT155" s="11">
        <v>1</v>
      </c>
      <c r="AU155" s="11">
        <v>1</v>
      </c>
      <c r="AV155" s="11">
        <v>1</v>
      </c>
      <c r="AW155" s="18">
        <v>1</v>
      </c>
      <c r="AX155" s="10">
        <v>1</v>
      </c>
      <c r="AY155" s="11">
        <v>1</v>
      </c>
      <c r="AZ155" s="11">
        <v>1</v>
      </c>
      <c r="BA155" s="11">
        <v>1</v>
      </c>
      <c r="BB155" s="15">
        <v>1</v>
      </c>
      <c r="BC155" s="10">
        <v>1</v>
      </c>
      <c r="BD155" s="11">
        <v>1</v>
      </c>
      <c r="BE155" s="11">
        <v>1</v>
      </c>
      <c r="BF155" s="11">
        <v>1</v>
      </c>
      <c r="BG155" s="18">
        <v>1</v>
      </c>
      <c r="BH155" s="10">
        <v>1</v>
      </c>
      <c r="BI155" s="11">
        <v>1</v>
      </c>
      <c r="BJ155" s="11">
        <v>1</v>
      </c>
      <c r="BK155" s="11">
        <v>1</v>
      </c>
      <c r="BL155" s="15">
        <v>1</v>
      </c>
      <c r="BM155" s="10">
        <v>1</v>
      </c>
      <c r="BN155" s="11">
        <v>1</v>
      </c>
      <c r="BO155" s="11">
        <v>1</v>
      </c>
      <c r="BP155" s="11">
        <v>1</v>
      </c>
      <c r="BQ155" s="18">
        <v>1</v>
      </c>
      <c r="BR155" s="10">
        <v>1</v>
      </c>
      <c r="BS155" s="11">
        <v>1</v>
      </c>
      <c r="BT155" s="11">
        <v>1</v>
      </c>
      <c r="BU155" s="11">
        <v>1</v>
      </c>
      <c r="BV155" s="15">
        <v>1</v>
      </c>
    </row>
    <row r="156" spans="1:74" x14ac:dyDescent="0.25">
      <c r="A156" s="26" t="s">
        <v>137</v>
      </c>
      <c r="B156" s="23" t="s">
        <v>62</v>
      </c>
      <c r="C156" s="1" t="s">
        <v>126</v>
      </c>
      <c r="D156" s="2" t="s">
        <v>0</v>
      </c>
      <c r="E156" s="3" t="s">
        <v>3</v>
      </c>
      <c r="F156" s="3"/>
      <c r="G156" s="3"/>
      <c r="H156" s="3"/>
      <c r="I156" s="15">
        <f t="shared" si="77"/>
        <v>0</v>
      </c>
      <c r="J156" s="10">
        <f t="shared" si="78"/>
        <v>0</v>
      </c>
      <c r="K156" s="11">
        <f t="shared" si="79"/>
        <v>0</v>
      </c>
      <c r="L156" s="11">
        <f t="shared" si="80"/>
        <v>0</v>
      </c>
      <c r="M156" s="11">
        <f t="shared" si="81"/>
        <v>0</v>
      </c>
      <c r="N156" s="15">
        <f t="shared" si="82"/>
        <v>0</v>
      </c>
      <c r="O156" s="10">
        <f t="shared" si="83"/>
        <v>0</v>
      </c>
      <c r="P156" s="11">
        <f t="shared" si="84"/>
        <v>0</v>
      </c>
      <c r="Q156" s="11">
        <f t="shared" si="85"/>
        <v>0</v>
      </c>
      <c r="R156" s="11">
        <f t="shared" si="86"/>
        <v>0</v>
      </c>
      <c r="S156" s="15">
        <f t="shared" si="87"/>
        <v>0</v>
      </c>
      <c r="T156" s="10">
        <f t="shared" si="88"/>
        <v>0</v>
      </c>
      <c r="U156" s="11">
        <f t="shared" si="89"/>
        <v>0</v>
      </c>
      <c r="V156" s="11">
        <f t="shared" si="90"/>
        <v>0</v>
      </c>
      <c r="W156" s="11">
        <f t="shared" si="91"/>
        <v>0</v>
      </c>
      <c r="X156" s="15">
        <f t="shared" si="92"/>
        <v>0</v>
      </c>
      <c r="Y156" s="11">
        <f t="shared" si="93"/>
        <v>0.05</v>
      </c>
      <c r="Z156" s="11">
        <f t="shared" si="94"/>
        <v>0.1</v>
      </c>
      <c r="AA156" s="11">
        <f t="shared" si="95"/>
        <v>0.15000000000000002</v>
      </c>
      <c r="AB156" s="11">
        <f t="shared" si="96"/>
        <v>0.2</v>
      </c>
      <c r="AC156" s="18">
        <f t="shared" si="97"/>
        <v>0.25</v>
      </c>
      <c r="AD156" s="10">
        <f t="shared" si="98"/>
        <v>0.3</v>
      </c>
      <c r="AE156" s="11">
        <f t="shared" si="99"/>
        <v>0.35</v>
      </c>
      <c r="AF156" s="11">
        <f t="shared" si="100"/>
        <v>0.39999999999999997</v>
      </c>
      <c r="AG156" s="11">
        <f t="shared" si="101"/>
        <v>0.44999999999999996</v>
      </c>
      <c r="AH156" s="18">
        <f t="shared" si="102"/>
        <v>0.49999999999999994</v>
      </c>
      <c r="AI156" s="10">
        <f t="shared" si="103"/>
        <v>0.54999999999999993</v>
      </c>
      <c r="AJ156" s="11">
        <f t="shared" si="104"/>
        <v>0.6</v>
      </c>
      <c r="AK156" s="11">
        <f t="shared" si="105"/>
        <v>0.65</v>
      </c>
      <c r="AL156" s="11">
        <f t="shared" si="106"/>
        <v>0.70000000000000007</v>
      </c>
      <c r="AM156" s="18">
        <f t="shared" si="107"/>
        <v>0.75000000000000011</v>
      </c>
      <c r="AN156" s="10">
        <f t="shared" si="108"/>
        <v>0.80000000000000016</v>
      </c>
      <c r="AO156" s="11">
        <f t="shared" si="109"/>
        <v>0.8500000000000002</v>
      </c>
      <c r="AP156" s="11">
        <f t="shared" si="110"/>
        <v>0.90000000000000024</v>
      </c>
      <c r="AQ156" s="11">
        <f t="shared" si="111"/>
        <v>0.95000000000000029</v>
      </c>
      <c r="AR156" s="15">
        <v>1</v>
      </c>
      <c r="AS156" s="10">
        <v>1</v>
      </c>
      <c r="AT156" s="11">
        <v>1</v>
      </c>
      <c r="AU156" s="11">
        <v>1</v>
      </c>
      <c r="AV156" s="11">
        <v>1</v>
      </c>
      <c r="AW156" s="18">
        <v>1</v>
      </c>
      <c r="AX156" s="10">
        <v>1</v>
      </c>
      <c r="AY156" s="11">
        <v>1</v>
      </c>
      <c r="AZ156" s="11">
        <v>1</v>
      </c>
      <c r="BA156" s="11">
        <v>1</v>
      </c>
      <c r="BB156" s="15">
        <v>1</v>
      </c>
      <c r="BC156" s="10">
        <v>1</v>
      </c>
      <c r="BD156" s="11">
        <v>1</v>
      </c>
      <c r="BE156" s="11">
        <v>1</v>
      </c>
      <c r="BF156" s="11">
        <v>1</v>
      </c>
      <c r="BG156" s="18">
        <v>1</v>
      </c>
      <c r="BH156" s="10">
        <v>1</v>
      </c>
      <c r="BI156" s="11">
        <v>1</v>
      </c>
      <c r="BJ156" s="11">
        <v>1</v>
      </c>
      <c r="BK156" s="11">
        <v>1</v>
      </c>
      <c r="BL156" s="15">
        <v>1</v>
      </c>
      <c r="BM156" s="10">
        <v>1</v>
      </c>
      <c r="BN156" s="11">
        <v>1</v>
      </c>
      <c r="BO156" s="11">
        <v>1</v>
      </c>
      <c r="BP156" s="11">
        <v>1</v>
      </c>
      <c r="BQ156" s="18">
        <v>1</v>
      </c>
      <c r="BR156" s="10">
        <v>1</v>
      </c>
      <c r="BS156" s="11">
        <v>1</v>
      </c>
      <c r="BT156" s="11">
        <v>1</v>
      </c>
      <c r="BU156" s="11">
        <v>1</v>
      </c>
      <c r="BV156" s="15">
        <v>1</v>
      </c>
    </row>
    <row r="157" spans="1:74" x14ac:dyDescent="0.25">
      <c r="A157" s="26" t="s">
        <v>137</v>
      </c>
      <c r="B157" s="23" t="s">
        <v>62</v>
      </c>
      <c r="C157" s="1" t="s">
        <v>126</v>
      </c>
      <c r="D157" s="2" t="s">
        <v>0</v>
      </c>
      <c r="E157" s="3" t="s">
        <v>4</v>
      </c>
      <c r="F157" s="3"/>
      <c r="G157" s="3"/>
      <c r="H157" s="3"/>
      <c r="I157" s="15">
        <f t="shared" si="77"/>
        <v>0</v>
      </c>
      <c r="J157" s="10">
        <f t="shared" si="78"/>
        <v>0</v>
      </c>
      <c r="K157" s="11">
        <f t="shared" si="79"/>
        <v>0</v>
      </c>
      <c r="L157" s="11">
        <f t="shared" si="80"/>
        <v>0</v>
      </c>
      <c r="M157" s="11">
        <f t="shared" si="81"/>
        <v>0</v>
      </c>
      <c r="N157" s="15">
        <f t="shared" si="82"/>
        <v>0</v>
      </c>
      <c r="O157" s="10">
        <f t="shared" si="83"/>
        <v>0</v>
      </c>
      <c r="P157" s="11">
        <f t="shared" si="84"/>
        <v>0</v>
      </c>
      <c r="Q157" s="11">
        <f t="shared" si="85"/>
        <v>0</v>
      </c>
      <c r="R157" s="11">
        <f t="shared" si="86"/>
        <v>0</v>
      </c>
      <c r="S157" s="15">
        <f t="shared" si="87"/>
        <v>0</v>
      </c>
      <c r="T157" s="10">
        <f t="shared" si="88"/>
        <v>0</v>
      </c>
      <c r="U157" s="11">
        <f t="shared" si="89"/>
        <v>0</v>
      </c>
      <c r="V157" s="11">
        <f t="shared" si="90"/>
        <v>0</v>
      </c>
      <c r="W157" s="11">
        <f t="shared" si="91"/>
        <v>0</v>
      </c>
      <c r="X157" s="15">
        <f t="shared" si="92"/>
        <v>0</v>
      </c>
      <c r="Y157" s="11">
        <f t="shared" si="93"/>
        <v>0.05</v>
      </c>
      <c r="Z157" s="11">
        <f t="shared" si="94"/>
        <v>0.1</v>
      </c>
      <c r="AA157" s="11">
        <f t="shared" si="95"/>
        <v>0.15000000000000002</v>
      </c>
      <c r="AB157" s="11">
        <f t="shared" si="96"/>
        <v>0.2</v>
      </c>
      <c r="AC157" s="18">
        <f t="shared" si="97"/>
        <v>0.25</v>
      </c>
      <c r="AD157" s="10">
        <f t="shared" si="98"/>
        <v>0.3</v>
      </c>
      <c r="AE157" s="11">
        <f t="shared" si="99"/>
        <v>0.35</v>
      </c>
      <c r="AF157" s="11">
        <f t="shared" si="100"/>
        <v>0.39999999999999997</v>
      </c>
      <c r="AG157" s="11">
        <f t="shared" si="101"/>
        <v>0.44999999999999996</v>
      </c>
      <c r="AH157" s="18">
        <f t="shared" si="102"/>
        <v>0.49999999999999994</v>
      </c>
      <c r="AI157" s="10">
        <f t="shared" si="103"/>
        <v>0.54999999999999993</v>
      </c>
      <c r="AJ157" s="11">
        <f t="shared" si="104"/>
        <v>0.6</v>
      </c>
      <c r="AK157" s="11">
        <f t="shared" si="105"/>
        <v>0.65</v>
      </c>
      <c r="AL157" s="11">
        <f t="shared" si="106"/>
        <v>0.70000000000000007</v>
      </c>
      <c r="AM157" s="18">
        <f t="shared" si="107"/>
        <v>0.75000000000000011</v>
      </c>
      <c r="AN157" s="10">
        <f t="shared" si="108"/>
        <v>0.80000000000000016</v>
      </c>
      <c r="AO157" s="11">
        <f t="shared" si="109"/>
        <v>0.8500000000000002</v>
      </c>
      <c r="AP157" s="11">
        <f t="shared" si="110"/>
        <v>0.90000000000000024</v>
      </c>
      <c r="AQ157" s="11">
        <f t="shared" si="111"/>
        <v>0.95000000000000029</v>
      </c>
      <c r="AR157" s="15">
        <v>1</v>
      </c>
      <c r="AS157" s="10">
        <v>1</v>
      </c>
      <c r="AT157" s="11">
        <v>1</v>
      </c>
      <c r="AU157" s="11">
        <v>1</v>
      </c>
      <c r="AV157" s="11">
        <v>1</v>
      </c>
      <c r="AW157" s="18">
        <v>1</v>
      </c>
      <c r="AX157" s="10">
        <v>1</v>
      </c>
      <c r="AY157" s="11">
        <v>1</v>
      </c>
      <c r="AZ157" s="11">
        <v>1</v>
      </c>
      <c r="BA157" s="11">
        <v>1</v>
      </c>
      <c r="BB157" s="15">
        <v>1</v>
      </c>
      <c r="BC157" s="10">
        <v>1</v>
      </c>
      <c r="BD157" s="11">
        <v>1</v>
      </c>
      <c r="BE157" s="11">
        <v>1</v>
      </c>
      <c r="BF157" s="11">
        <v>1</v>
      </c>
      <c r="BG157" s="18">
        <v>1</v>
      </c>
      <c r="BH157" s="10">
        <v>1</v>
      </c>
      <c r="BI157" s="11">
        <v>1</v>
      </c>
      <c r="BJ157" s="11">
        <v>1</v>
      </c>
      <c r="BK157" s="11">
        <v>1</v>
      </c>
      <c r="BL157" s="15">
        <v>1</v>
      </c>
      <c r="BM157" s="10">
        <v>1</v>
      </c>
      <c r="BN157" s="11">
        <v>1</v>
      </c>
      <c r="BO157" s="11">
        <v>1</v>
      </c>
      <c r="BP157" s="11">
        <v>1</v>
      </c>
      <c r="BQ157" s="18">
        <v>1</v>
      </c>
      <c r="BR157" s="10">
        <v>1</v>
      </c>
      <c r="BS157" s="11">
        <v>1</v>
      </c>
      <c r="BT157" s="11">
        <v>1</v>
      </c>
      <c r="BU157" s="11">
        <v>1</v>
      </c>
      <c r="BV157" s="15">
        <v>1</v>
      </c>
    </row>
    <row r="158" spans="1:74" x14ac:dyDescent="0.25">
      <c r="A158" s="26" t="s">
        <v>137</v>
      </c>
      <c r="B158" s="23" t="s">
        <v>62</v>
      </c>
      <c r="C158" s="1" t="s">
        <v>126</v>
      </c>
      <c r="D158" s="2" t="s">
        <v>5</v>
      </c>
      <c r="E158" s="3" t="s">
        <v>1</v>
      </c>
      <c r="F158" s="3"/>
      <c r="G158" s="3"/>
      <c r="H158" s="3"/>
      <c r="I158" s="15">
        <f t="shared" si="77"/>
        <v>0</v>
      </c>
      <c r="J158" s="10">
        <f t="shared" si="78"/>
        <v>0</v>
      </c>
      <c r="K158" s="11">
        <f t="shared" si="79"/>
        <v>0</v>
      </c>
      <c r="L158" s="11">
        <f t="shared" si="80"/>
        <v>0</v>
      </c>
      <c r="M158" s="11">
        <f t="shared" si="81"/>
        <v>0</v>
      </c>
      <c r="N158" s="15">
        <f t="shared" si="82"/>
        <v>0</v>
      </c>
      <c r="O158" s="10">
        <f t="shared" si="83"/>
        <v>0</v>
      </c>
      <c r="P158" s="11">
        <f t="shared" si="84"/>
        <v>0</v>
      </c>
      <c r="Q158" s="11">
        <f t="shared" si="85"/>
        <v>0</v>
      </c>
      <c r="R158" s="11">
        <f t="shared" si="86"/>
        <v>0</v>
      </c>
      <c r="S158" s="15">
        <f t="shared" si="87"/>
        <v>0</v>
      </c>
      <c r="T158" s="10">
        <f t="shared" si="88"/>
        <v>0</v>
      </c>
      <c r="U158" s="11">
        <f t="shared" si="89"/>
        <v>0</v>
      </c>
      <c r="V158" s="11">
        <f t="shared" si="90"/>
        <v>0</v>
      </c>
      <c r="W158" s="11">
        <f t="shared" si="91"/>
        <v>0</v>
      </c>
      <c r="X158" s="15">
        <f t="shared" si="92"/>
        <v>0</v>
      </c>
      <c r="Y158" s="11">
        <f t="shared" si="93"/>
        <v>0.05</v>
      </c>
      <c r="Z158" s="11">
        <f t="shared" si="94"/>
        <v>0.1</v>
      </c>
      <c r="AA158" s="11">
        <f t="shared" si="95"/>
        <v>0.15000000000000002</v>
      </c>
      <c r="AB158" s="11">
        <f t="shared" si="96"/>
        <v>0.2</v>
      </c>
      <c r="AC158" s="18">
        <f t="shared" si="97"/>
        <v>0.25</v>
      </c>
      <c r="AD158" s="10">
        <f t="shared" si="98"/>
        <v>0.3</v>
      </c>
      <c r="AE158" s="11">
        <f t="shared" si="99"/>
        <v>0.35</v>
      </c>
      <c r="AF158" s="11">
        <f t="shared" si="100"/>
        <v>0.39999999999999997</v>
      </c>
      <c r="AG158" s="11">
        <f t="shared" si="101"/>
        <v>0.44999999999999996</v>
      </c>
      <c r="AH158" s="18">
        <f t="shared" si="102"/>
        <v>0.49999999999999994</v>
      </c>
      <c r="AI158" s="10">
        <f t="shared" si="103"/>
        <v>0.54999999999999993</v>
      </c>
      <c r="AJ158" s="11">
        <f t="shared" si="104"/>
        <v>0.6</v>
      </c>
      <c r="AK158" s="11">
        <f t="shared" si="105"/>
        <v>0.65</v>
      </c>
      <c r="AL158" s="11">
        <f t="shared" si="106"/>
        <v>0.70000000000000007</v>
      </c>
      <c r="AM158" s="18">
        <f t="shared" si="107"/>
        <v>0.75000000000000011</v>
      </c>
      <c r="AN158" s="10">
        <f t="shared" si="108"/>
        <v>0.80000000000000016</v>
      </c>
      <c r="AO158" s="11">
        <f t="shared" si="109"/>
        <v>0.8500000000000002</v>
      </c>
      <c r="AP158" s="11">
        <f t="shared" si="110"/>
        <v>0.90000000000000024</v>
      </c>
      <c r="AQ158" s="11">
        <f t="shared" si="111"/>
        <v>0.95000000000000029</v>
      </c>
      <c r="AR158" s="15">
        <v>1</v>
      </c>
      <c r="AS158" s="10">
        <v>1</v>
      </c>
      <c r="AT158" s="11">
        <v>1</v>
      </c>
      <c r="AU158" s="11">
        <v>1</v>
      </c>
      <c r="AV158" s="11">
        <v>1</v>
      </c>
      <c r="AW158" s="18">
        <v>1</v>
      </c>
      <c r="AX158" s="10">
        <v>1</v>
      </c>
      <c r="AY158" s="11">
        <v>1</v>
      </c>
      <c r="AZ158" s="11">
        <v>1</v>
      </c>
      <c r="BA158" s="11">
        <v>1</v>
      </c>
      <c r="BB158" s="15">
        <v>1</v>
      </c>
      <c r="BC158" s="10">
        <v>1</v>
      </c>
      <c r="BD158" s="11">
        <v>1</v>
      </c>
      <c r="BE158" s="11">
        <v>1</v>
      </c>
      <c r="BF158" s="11">
        <v>1</v>
      </c>
      <c r="BG158" s="18">
        <v>1</v>
      </c>
      <c r="BH158" s="10">
        <v>1</v>
      </c>
      <c r="BI158" s="11">
        <v>1</v>
      </c>
      <c r="BJ158" s="11">
        <v>1</v>
      </c>
      <c r="BK158" s="11">
        <v>1</v>
      </c>
      <c r="BL158" s="15">
        <v>1</v>
      </c>
      <c r="BM158" s="10">
        <v>1</v>
      </c>
      <c r="BN158" s="11">
        <v>1</v>
      </c>
      <c r="BO158" s="11">
        <v>1</v>
      </c>
      <c r="BP158" s="11">
        <v>1</v>
      </c>
      <c r="BQ158" s="18">
        <v>1</v>
      </c>
      <c r="BR158" s="10">
        <v>1</v>
      </c>
      <c r="BS158" s="11">
        <v>1</v>
      </c>
      <c r="BT158" s="11">
        <v>1</v>
      </c>
      <c r="BU158" s="11">
        <v>1</v>
      </c>
      <c r="BV158" s="15">
        <v>1</v>
      </c>
    </row>
    <row r="159" spans="1:74" x14ac:dyDescent="0.25">
      <c r="A159" s="26" t="s">
        <v>137</v>
      </c>
      <c r="B159" s="23" t="s">
        <v>62</v>
      </c>
      <c r="C159" s="1" t="s">
        <v>126</v>
      </c>
      <c r="D159" s="2" t="s">
        <v>5</v>
      </c>
      <c r="E159" s="3" t="s">
        <v>2</v>
      </c>
      <c r="F159" s="3"/>
      <c r="G159" s="3"/>
      <c r="H159" s="3"/>
      <c r="I159" s="15">
        <f t="shared" si="77"/>
        <v>0</v>
      </c>
      <c r="J159" s="10">
        <f t="shared" si="78"/>
        <v>0</v>
      </c>
      <c r="K159" s="11">
        <f t="shared" si="79"/>
        <v>0</v>
      </c>
      <c r="L159" s="11">
        <f t="shared" si="80"/>
        <v>0</v>
      </c>
      <c r="M159" s="11">
        <f t="shared" si="81"/>
        <v>0</v>
      </c>
      <c r="N159" s="15">
        <f t="shared" si="82"/>
        <v>0</v>
      </c>
      <c r="O159" s="10">
        <f t="shared" si="83"/>
        <v>0</v>
      </c>
      <c r="P159" s="11">
        <f t="shared" si="84"/>
        <v>0</v>
      </c>
      <c r="Q159" s="11">
        <f t="shared" si="85"/>
        <v>0</v>
      </c>
      <c r="R159" s="11">
        <f t="shared" si="86"/>
        <v>0</v>
      </c>
      <c r="S159" s="15">
        <f t="shared" si="87"/>
        <v>0</v>
      </c>
      <c r="T159" s="10">
        <f t="shared" si="88"/>
        <v>0</v>
      </c>
      <c r="U159" s="11">
        <f t="shared" si="89"/>
        <v>0</v>
      </c>
      <c r="V159" s="11">
        <f t="shared" si="90"/>
        <v>0</v>
      </c>
      <c r="W159" s="11">
        <f t="shared" si="91"/>
        <v>0</v>
      </c>
      <c r="X159" s="15">
        <f t="shared" si="92"/>
        <v>0</v>
      </c>
      <c r="Y159" s="11">
        <f t="shared" si="93"/>
        <v>0.05</v>
      </c>
      <c r="Z159" s="11">
        <f t="shared" si="94"/>
        <v>0.1</v>
      </c>
      <c r="AA159" s="11">
        <f t="shared" si="95"/>
        <v>0.15000000000000002</v>
      </c>
      <c r="AB159" s="11">
        <f t="shared" si="96"/>
        <v>0.2</v>
      </c>
      <c r="AC159" s="18">
        <f t="shared" si="97"/>
        <v>0.25</v>
      </c>
      <c r="AD159" s="10">
        <f t="shared" si="98"/>
        <v>0.3</v>
      </c>
      <c r="AE159" s="11">
        <f t="shared" si="99"/>
        <v>0.35</v>
      </c>
      <c r="AF159" s="11">
        <f t="shared" si="100"/>
        <v>0.39999999999999997</v>
      </c>
      <c r="AG159" s="11">
        <f t="shared" si="101"/>
        <v>0.44999999999999996</v>
      </c>
      <c r="AH159" s="18">
        <f t="shared" si="102"/>
        <v>0.49999999999999994</v>
      </c>
      <c r="AI159" s="10">
        <f t="shared" si="103"/>
        <v>0.54999999999999993</v>
      </c>
      <c r="AJ159" s="11">
        <f t="shared" si="104"/>
        <v>0.6</v>
      </c>
      <c r="AK159" s="11">
        <f t="shared" si="105"/>
        <v>0.65</v>
      </c>
      <c r="AL159" s="11">
        <f t="shared" si="106"/>
        <v>0.70000000000000007</v>
      </c>
      <c r="AM159" s="18">
        <f t="shared" si="107"/>
        <v>0.75000000000000011</v>
      </c>
      <c r="AN159" s="10">
        <f t="shared" si="108"/>
        <v>0.80000000000000016</v>
      </c>
      <c r="AO159" s="11">
        <f t="shared" si="109"/>
        <v>0.8500000000000002</v>
      </c>
      <c r="AP159" s="11">
        <f t="shared" si="110"/>
        <v>0.90000000000000024</v>
      </c>
      <c r="AQ159" s="11">
        <f t="shared" si="111"/>
        <v>0.95000000000000029</v>
      </c>
      <c r="AR159" s="15">
        <v>1</v>
      </c>
      <c r="AS159" s="10">
        <v>1</v>
      </c>
      <c r="AT159" s="11">
        <v>1</v>
      </c>
      <c r="AU159" s="11">
        <v>1</v>
      </c>
      <c r="AV159" s="11">
        <v>1</v>
      </c>
      <c r="AW159" s="18">
        <v>1</v>
      </c>
      <c r="AX159" s="10">
        <v>1</v>
      </c>
      <c r="AY159" s="11">
        <v>1</v>
      </c>
      <c r="AZ159" s="11">
        <v>1</v>
      </c>
      <c r="BA159" s="11">
        <v>1</v>
      </c>
      <c r="BB159" s="15">
        <v>1</v>
      </c>
      <c r="BC159" s="10">
        <v>1</v>
      </c>
      <c r="BD159" s="11">
        <v>1</v>
      </c>
      <c r="BE159" s="11">
        <v>1</v>
      </c>
      <c r="BF159" s="11">
        <v>1</v>
      </c>
      <c r="BG159" s="18">
        <v>1</v>
      </c>
      <c r="BH159" s="10">
        <v>1</v>
      </c>
      <c r="BI159" s="11">
        <v>1</v>
      </c>
      <c r="BJ159" s="11">
        <v>1</v>
      </c>
      <c r="BK159" s="11">
        <v>1</v>
      </c>
      <c r="BL159" s="15">
        <v>1</v>
      </c>
      <c r="BM159" s="10">
        <v>1</v>
      </c>
      <c r="BN159" s="11">
        <v>1</v>
      </c>
      <c r="BO159" s="11">
        <v>1</v>
      </c>
      <c r="BP159" s="11">
        <v>1</v>
      </c>
      <c r="BQ159" s="18">
        <v>1</v>
      </c>
      <c r="BR159" s="10">
        <v>1</v>
      </c>
      <c r="BS159" s="11">
        <v>1</v>
      </c>
      <c r="BT159" s="11">
        <v>1</v>
      </c>
      <c r="BU159" s="11">
        <v>1</v>
      </c>
      <c r="BV159" s="15">
        <v>1</v>
      </c>
    </row>
    <row r="160" spans="1:74" x14ac:dyDescent="0.25">
      <c r="A160" s="26" t="s">
        <v>137</v>
      </c>
      <c r="B160" s="23" t="s">
        <v>62</v>
      </c>
      <c r="C160" s="1" t="s">
        <v>126</v>
      </c>
      <c r="D160" s="2" t="s">
        <v>5</v>
      </c>
      <c r="E160" s="3" t="s">
        <v>3</v>
      </c>
      <c r="F160" s="3"/>
      <c r="G160" s="3"/>
      <c r="H160" s="3"/>
      <c r="I160" s="15">
        <f t="shared" si="77"/>
        <v>0</v>
      </c>
      <c r="J160" s="10">
        <f t="shared" si="78"/>
        <v>0</v>
      </c>
      <c r="K160" s="11">
        <f t="shared" si="79"/>
        <v>0</v>
      </c>
      <c r="L160" s="11">
        <f t="shared" si="80"/>
        <v>0</v>
      </c>
      <c r="M160" s="11">
        <f t="shared" si="81"/>
        <v>0</v>
      </c>
      <c r="N160" s="15">
        <f t="shared" si="82"/>
        <v>0</v>
      </c>
      <c r="O160" s="10">
        <f t="shared" si="83"/>
        <v>0</v>
      </c>
      <c r="P160" s="11">
        <f t="shared" si="84"/>
        <v>0</v>
      </c>
      <c r="Q160" s="11">
        <f t="shared" si="85"/>
        <v>0</v>
      </c>
      <c r="R160" s="11">
        <f t="shared" si="86"/>
        <v>0</v>
      </c>
      <c r="S160" s="15">
        <f t="shared" si="87"/>
        <v>0</v>
      </c>
      <c r="T160" s="10">
        <f t="shared" si="88"/>
        <v>0</v>
      </c>
      <c r="U160" s="11">
        <f t="shared" si="89"/>
        <v>0</v>
      </c>
      <c r="V160" s="11">
        <f t="shared" si="90"/>
        <v>0</v>
      </c>
      <c r="W160" s="11">
        <f t="shared" si="91"/>
        <v>0</v>
      </c>
      <c r="X160" s="15">
        <f t="shared" si="92"/>
        <v>0</v>
      </c>
      <c r="Y160" s="11">
        <f t="shared" si="93"/>
        <v>0.05</v>
      </c>
      <c r="Z160" s="11">
        <f t="shared" si="94"/>
        <v>0.1</v>
      </c>
      <c r="AA160" s="11">
        <f t="shared" si="95"/>
        <v>0.15000000000000002</v>
      </c>
      <c r="AB160" s="11">
        <f t="shared" si="96"/>
        <v>0.2</v>
      </c>
      <c r="AC160" s="18">
        <f t="shared" si="97"/>
        <v>0.25</v>
      </c>
      <c r="AD160" s="10">
        <f t="shared" si="98"/>
        <v>0.3</v>
      </c>
      <c r="AE160" s="11">
        <f t="shared" si="99"/>
        <v>0.35</v>
      </c>
      <c r="AF160" s="11">
        <f t="shared" si="100"/>
        <v>0.39999999999999997</v>
      </c>
      <c r="AG160" s="11">
        <f t="shared" si="101"/>
        <v>0.44999999999999996</v>
      </c>
      <c r="AH160" s="18">
        <f t="shared" si="102"/>
        <v>0.49999999999999994</v>
      </c>
      <c r="AI160" s="10">
        <f t="shared" si="103"/>
        <v>0.54999999999999993</v>
      </c>
      <c r="AJ160" s="11">
        <f t="shared" si="104"/>
        <v>0.6</v>
      </c>
      <c r="AK160" s="11">
        <f t="shared" si="105"/>
        <v>0.65</v>
      </c>
      <c r="AL160" s="11">
        <f t="shared" si="106"/>
        <v>0.70000000000000007</v>
      </c>
      <c r="AM160" s="18">
        <f t="shared" si="107"/>
        <v>0.75000000000000011</v>
      </c>
      <c r="AN160" s="10">
        <f t="shared" si="108"/>
        <v>0.80000000000000016</v>
      </c>
      <c r="AO160" s="11">
        <f t="shared" si="109"/>
        <v>0.8500000000000002</v>
      </c>
      <c r="AP160" s="11">
        <f t="shared" si="110"/>
        <v>0.90000000000000024</v>
      </c>
      <c r="AQ160" s="11">
        <f t="shared" si="111"/>
        <v>0.95000000000000029</v>
      </c>
      <c r="AR160" s="15">
        <v>1</v>
      </c>
      <c r="AS160" s="10">
        <v>1</v>
      </c>
      <c r="AT160" s="11">
        <v>1</v>
      </c>
      <c r="AU160" s="11">
        <v>1</v>
      </c>
      <c r="AV160" s="11">
        <v>1</v>
      </c>
      <c r="AW160" s="18">
        <v>1</v>
      </c>
      <c r="AX160" s="10">
        <v>1</v>
      </c>
      <c r="AY160" s="11">
        <v>1</v>
      </c>
      <c r="AZ160" s="11">
        <v>1</v>
      </c>
      <c r="BA160" s="11">
        <v>1</v>
      </c>
      <c r="BB160" s="15">
        <v>1</v>
      </c>
      <c r="BC160" s="10">
        <v>1</v>
      </c>
      <c r="BD160" s="11">
        <v>1</v>
      </c>
      <c r="BE160" s="11">
        <v>1</v>
      </c>
      <c r="BF160" s="11">
        <v>1</v>
      </c>
      <c r="BG160" s="18">
        <v>1</v>
      </c>
      <c r="BH160" s="10">
        <v>1</v>
      </c>
      <c r="BI160" s="11">
        <v>1</v>
      </c>
      <c r="BJ160" s="11">
        <v>1</v>
      </c>
      <c r="BK160" s="11">
        <v>1</v>
      </c>
      <c r="BL160" s="15">
        <v>1</v>
      </c>
      <c r="BM160" s="10">
        <v>1</v>
      </c>
      <c r="BN160" s="11">
        <v>1</v>
      </c>
      <c r="BO160" s="11">
        <v>1</v>
      </c>
      <c r="BP160" s="11">
        <v>1</v>
      </c>
      <c r="BQ160" s="18">
        <v>1</v>
      </c>
      <c r="BR160" s="10">
        <v>1</v>
      </c>
      <c r="BS160" s="11">
        <v>1</v>
      </c>
      <c r="BT160" s="11">
        <v>1</v>
      </c>
      <c r="BU160" s="11">
        <v>1</v>
      </c>
      <c r="BV160" s="15">
        <v>1</v>
      </c>
    </row>
    <row r="161" spans="1:74" x14ac:dyDescent="0.25">
      <c r="A161" s="26" t="s">
        <v>137</v>
      </c>
      <c r="B161" s="23" t="s">
        <v>62</v>
      </c>
      <c r="C161" s="1" t="s">
        <v>126</v>
      </c>
      <c r="D161" s="2" t="s">
        <v>5</v>
      </c>
      <c r="E161" s="3" t="s">
        <v>4</v>
      </c>
      <c r="F161" s="3"/>
      <c r="G161" s="3"/>
      <c r="H161" s="3"/>
      <c r="I161" s="15">
        <f t="shared" si="77"/>
        <v>0</v>
      </c>
      <c r="J161" s="10">
        <f t="shared" si="78"/>
        <v>0</v>
      </c>
      <c r="K161" s="11">
        <f t="shared" si="79"/>
        <v>0</v>
      </c>
      <c r="L161" s="11">
        <f t="shared" si="80"/>
        <v>0</v>
      </c>
      <c r="M161" s="11">
        <f t="shared" si="81"/>
        <v>0</v>
      </c>
      <c r="N161" s="15">
        <f t="shared" si="82"/>
        <v>0</v>
      </c>
      <c r="O161" s="10">
        <f t="shared" si="83"/>
        <v>0</v>
      </c>
      <c r="P161" s="11">
        <f t="shared" si="84"/>
        <v>0</v>
      </c>
      <c r="Q161" s="11">
        <f t="shared" si="85"/>
        <v>0</v>
      </c>
      <c r="R161" s="11">
        <f t="shared" si="86"/>
        <v>0</v>
      </c>
      <c r="S161" s="15">
        <f t="shared" si="87"/>
        <v>0</v>
      </c>
      <c r="T161" s="10">
        <f t="shared" si="88"/>
        <v>0</v>
      </c>
      <c r="U161" s="11">
        <f t="shared" si="89"/>
        <v>0</v>
      </c>
      <c r="V161" s="11">
        <f t="shared" si="90"/>
        <v>0</v>
      </c>
      <c r="W161" s="11">
        <f t="shared" si="91"/>
        <v>0</v>
      </c>
      <c r="X161" s="15">
        <f t="shared" si="92"/>
        <v>0</v>
      </c>
      <c r="Y161" s="11">
        <f t="shared" si="93"/>
        <v>0.05</v>
      </c>
      <c r="Z161" s="11">
        <f t="shared" si="94"/>
        <v>0.1</v>
      </c>
      <c r="AA161" s="11">
        <f t="shared" si="95"/>
        <v>0.15000000000000002</v>
      </c>
      <c r="AB161" s="11">
        <f t="shared" si="96"/>
        <v>0.2</v>
      </c>
      <c r="AC161" s="18">
        <f t="shared" si="97"/>
        <v>0.25</v>
      </c>
      <c r="AD161" s="10">
        <f t="shared" si="98"/>
        <v>0.3</v>
      </c>
      <c r="AE161" s="11">
        <f t="shared" si="99"/>
        <v>0.35</v>
      </c>
      <c r="AF161" s="11">
        <f t="shared" si="100"/>
        <v>0.39999999999999997</v>
      </c>
      <c r="AG161" s="11">
        <f t="shared" si="101"/>
        <v>0.44999999999999996</v>
      </c>
      <c r="AH161" s="18">
        <f t="shared" si="102"/>
        <v>0.49999999999999994</v>
      </c>
      <c r="AI161" s="10">
        <f t="shared" si="103"/>
        <v>0.54999999999999993</v>
      </c>
      <c r="AJ161" s="11">
        <f t="shared" si="104"/>
        <v>0.6</v>
      </c>
      <c r="AK161" s="11">
        <f t="shared" si="105"/>
        <v>0.65</v>
      </c>
      <c r="AL161" s="11">
        <f t="shared" si="106"/>
        <v>0.70000000000000007</v>
      </c>
      <c r="AM161" s="18">
        <f t="shared" si="107"/>
        <v>0.75000000000000011</v>
      </c>
      <c r="AN161" s="10">
        <f t="shared" si="108"/>
        <v>0.80000000000000016</v>
      </c>
      <c r="AO161" s="11">
        <f t="shared" si="109"/>
        <v>0.8500000000000002</v>
      </c>
      <c r="AP161" s="11">
        <f t="shared" si="110"/>
        <v>0.90000000000000024</v>
      </c>
      <c r="AQ161" s="11">
        <f t="shared" si="111"/>
        <v>0.95000000000000029</v>
      </c>
      <c r="AR161" s="15">
        <v>1</v>
      </c>
      <c r="AS161" s="10">
        <v>1</v>
      </c>
      <c r="AT161" s="11">
        <v>1</v>
      </c>
      <c r="AU161" s="11">
        <v>1</v>
      </c>
      <c r="AV161" s="11">
        <v>1</v>
      </c>
      <c r="AW161" s="18">
        <v>1</v>
      </c>
      <c r="AX161" s="10">
        <v>1</v>
      </c>
      <c r="AY161" s="11">
        <v>1</v>
      </c>
      <c r="AZ161" s="11">
        <v>1</v>
      </c>
      <c r="BA161" s="11">
        <v>1</v>
      </c>
      <c r="BB161" s="15">
        <v>1</v>
      </c>
      <c r="BC161" s="10">
        <v>1</v>
      </c>
      <c r="BD161" s="11">
        <v>1</v>
      </c>
      <c r="BE161" s="11">
        <v>1</v>
      </c>
      <c r="BF161" s="11">
        <v>1</v>
      </c>
      <c r="BG161" s="18">
        <v>1</v>
      </c>
      <c r="BH161" s="10">
        <v>1</v>
      </c>
      <c r="BI161" s="11">
        <v>1</v>
      </c>
      <c r="BJ161" s="11">
        <v>1</v>
      </c>
      <c r="BK161" s="11">
        <v>1</v>
      </c>
      <c r="BL161" s="15">
        <v>1</v>
      </c>
      <c r="BM161" s="10">
        <v>1</v>
      </c>
      <c r="BN161" s="11">
        <v>1</v>
      </c>
      <c r="BO161" s="11">
        <v>1</v>
      </c>
      <c r="BP161" s="11">
        <v>1</v>
      </c>
      <c r="BQ161" s="18">
        <v>1</v>
      </c>
      <c r="BR161" s="10">
        <v>1</v>
      </c>
      <c r="BS161" s="11">
        <v>1</v>
      </c>
      <c r="BT161" s="11">
        <v>1</v>
      </c>
      <c r="BU161" s="11">
        <v>1</v>
      </c>
      <c r="BV161" s="15">
        <v>1</v>
      </c>
    </row>
    <row r="162" spans="1:74" x14ac:dyDescent="0.25">
      <c r="A162" s="28" t="s">
        <v>139</v>
      </c>
      <c r="B162" s="23" t="s">
        <v>170</v>
      </c>
      <c r="C162" s="1" t="s">
        <v>125</v>
      </c>
      <c r="D162" s="2" t="s">
        <v>0</v>
      </c>
      <c r="E162" s="3" t="s">
        <v>1</v>
      </c>
      <c r="F162" s="57">
        <v>0.19138815109787871</v>
      </c>
      <c r="G162" s="57">
        <v>0.33570327525174759</v>
      </c>
      <c r="H162" s="57">
        <v>1</v>
      </c>
      <c r="I162" s="15">
        <f t="shared" si="77"/>
        <v>0.19138815109787871</v>
      </c>
      <c r="J162" s="10">
        <f t="shared" si="78"/>
        <v>0.20100915937480329</v>
      </c>
      <c r="K162" s="11">
        <f t="shared" si="79"/>
        <v>0.21063016765172787</v>
      </c>
      <c r="L162" s="11">
        <f t="shared" si="80"/>
        <v>0.22025117592865245</v>
      </c>
      <c r="M162" s="11">
        <f t="shared" si="81"/>
        <v>0.22987218420557703</v>
      </c>
      <c r="N162" s="15">
        <f t="shared" si="82"/>
        <v>0.23949319248250162</v>
      </c>
      <c r="O162" s="10">
        <f t="shared" si="83"/>
        <v>0.2491142007594262</v>
      </c>
      <c r="P162" s="11">
        <f t="shared" si="84"/>
        <v>0.25873520903635078</v>
      </c>
      <c r="Q162" s="11">
        <f t="shared" si="85"/>
        <v>0.26835621731327536</v>
      </c>
      <c r="R162" s="11">
        <f t="shared" si="86"/>
        <v>0.27797722559019994</v>
      </c>
      <c r="S162" s="15">
        <f t="shared" si="87"/>
        <v>0.28759823386712452</v>
      </c>
      <c r="T162" s="10">
        <f t="shared" si="88"/>
        <v>0.2972192421440491</v>
      </c>
      <c r="U162" s="11">
        <f t="shared" si="89"/>
        <v>0.30684025042097368</v>
      </c>
      <c r="V162" s="11">
        <f t="shared" si="90"/>
        <v>0.31646125869789826</v>
      </c>
      <c r="W162" s="11">
        <f t="shared" si="91"/>
        <v>0.32608226697482284</v>
      </c>
      <c r="X162" s="15">
        <f t="shared" si="92"/>
        <v>0.33570327525174759</v>
      </c>
      <c r="Y162" s="11">
        <f t="shared" si="93"/>
        <v>0.36891811148916021</v>
      </c>
      <c r="Z162" s="11">
        <f t="shared" si="94"/>
        <v>0.40213294772657282</v>
      </c>
      <c r="AA162" s="11">
        <f t="shared" si="95"/>
        <v>0.43534778396398544</v>
      </c>
      <c r="AB162" s="11">
        <f t="shared" si="96"/>
        <v>0.46856262020139805</v>
      </c>
      <c r="AC162" s="18">
        <f t="shared" si="97"/>
        <v>0.50177745643881067</v>
      </c>
      <c r="AD162" s="10">
        <f t="shared" si="98"/>
        <v>0.53499229267622328</v>
      </c>
      <c r="AE162" s="11">
        <f t="shared" si="99"/>
        <v>0.56820712891363589</v>
      </c>
      <c r="AF162" s="11">
        <f t="shared" si="100"/>
        <v>0.60142196515104851</v>
      </c>
      <c r="AG162" s="11">
        <f t="shared" si="101"/>
        <v>0.63463680138846112</v>
      </c>
      <c r="AH162" s="18">
        <f t="shared" si="102"/>
        <v>0.66785163762587374</v>
      </c>
      <c r="AI162" s="10">
        <f t="shared" si="103"/>
        <v>0.70106647386328635</v>
      </c>
      <c r="AJ162" s="11">
        <f t="shared" si="104"/>
        <v>0.73428131010069897</v>
      </c>
      <c r="AK162" s="11">
        <f t="shared" si="105"/>
        <v>0.76749614633811158</v>
      </c>
      <c r="AL162" s="11">
        <f t="shared" si="106"/>
        <v>0.8007109825755242</v>
      </c>
      <c r="AM162" s="18">
        <f t="shared" si="107"/>
        <v>0.83392581881293681</v>
      </c>
      <c r="AN162" s="10">
        <f t="shared" si="108"/>
        <v>0.86714065505034943</v>
      </c>
      <c r="AO162" s="11">
        <f t="shared" si="109"/>
        <v>0.90035549128776204</v>
      </c>
      <c r="AP162" s="11">
        <f t="shared" si="110"/>
        <v>0.93357032752517466</v>
      </c>
      <c r="AQ162" s="11">
        <f t="shared" si="111"/>
        <v>0.96678516376258727</v>
      </c>
      <c r="AR162" s="15">
        <v>1</v>
      </c>
      <c r="AS162" s="10">
        <v>1</v>
      </c>
      <c r="AT162" s="11">
        <v>1</v>
      </c>
      <c r="AU162" s="11">
        <v>1</v>
      </c>
      <c r="AV162" s="11">
        <v>1</v>
      </c>
      <c r="AW162" s="18">
        <v>1</v>
      </c>
      <c r="AX162" s="10">
        <v>1</v>
      </c>
      <c r="AY162" s="11">
        <v>1</v>
      </c>
      <c r="AZ162" s="11">
        <v>1</v>
      </c>
      <c r="BA162" s="11">
        <v>1</v>
      </c>
      <c r="BB162" s="15">
        <v>1</v>
      </c>
      <c r="BC162" s="10">
        <v>1</v>
      </c>
      <c r="BD162" s="11">
        <v>1</v>
      </c>
      <c r="BE162" s="11">
        <v>1</v>
      </c>
      <c r="BF162" s="11">
        <v>1</v>
      </c>
      <c r="BG162" s="18">
        <v>1</v>
      </c>
      <c r="BH162" s="10">
        <v>1</v>
      </c>
      <c r="BI162" s="11">
        <v>1</v>
      </c>
      <c r="BJ162" s="11">
        <v>1</v>
      </c>
      <c r="BK162" s="11">
        <v>1</v>
      </c>
      <c r="BL162" s="15">
        <v>1</v>
      </c>
      <c r="BM162" s="10">
        <v>1</v>
      </c>
      <c r="BN162" s="11">
        <v>1</v>
      </c>
      <c r="BO162" s="11">
        <v>1</v>
      </c>
      <c r="BP162" s="11">
        <v>1</v>
      </c>
      <c r="BQ162" s="18">
        <v>1</v>
      </c>
      <c r="BR162" s="10">
        <v>1</v>
      </c>
      <c r="BS162" s="11">
        <v>1</v>
      </c>
      <c r="BT162" s="11">
        <v>1</v>
      </c>
      <c r="BU162" s="11">
        <v>1</v>
      </c>
      <c r="BV162" s="15">
        <v>1</v>
      </c>
    </row>
    <row r="163" spans="1:74" x14ac:dyDescent="0.25">
      <c r="A163" s="28" t="s">
        <v>139</v>
      </c>
      <c r="B163" s="23" t="s">
        <v>170</v>
      </c>
      <c r="C163" s="1" t="s">
        <v>125</v>
      </c>
      <c r="D163" s="2" t="s">
        <v>0</v>
      </c>
      <c r="E163" s="3" t="s">
        <v>2</v>
      </c>
      <c r="F163" s="3">
        <f>F162</f>
        <v>0.19138815109787871</v>
      </c>
      <c r="G163" s="3">
        <f>G162</f>
        <v>0.33570327525174759</v>
      </c>
      <c r="H163" s="3">
        <f>H162</f>
        <v>1</v>
      </c>
      <c r="I163" s="15">
        <f t="shared" si="77"/>
        <v>0.19138815109787871</v>
      </c>
      <c r="J163" s="10">
        <f t="shared" si="78"/>
        <v>0.20100915937480329</v>
      </c>
      <c r="K163" s="11">
        <f t="shared" si="79"/>
        <v>0.21063016765172787</v>
      </c>
      <c r="L163" s="11">
        <f t="shared" si="80"/>
        <v>0.22025117592865245</v>
      </c>
      <c r="M163" s="11">
        <f t="shared" si="81"/>
        <v>0.22987218420557703</v>
      </c>
      <c r="N163" s="15">
        <f t="shared" si="82"/>
        <v>0.23949319248250162</v>
      </c>
      <c r="O163" s="10">
        <f t="shared" si="83"/>
        <v>0.2491142007594262</v>
      </c>
      <c r="P163" s="11">
        <f t="shared" si="84"/>
        <v>0.25873520903635078</v>
      </c>
      <c r="Q163" s="11">
        <f t="shared" si="85"/>
        <v>0.26835621731327536</v>
      </c>
      <c r="R163" s="11">
        <f t="shared" si="86"/>
        <v>0.27797722559019994</v>
      </c>
      <c r="S163" s="15">
        <f t="shared" si="87"/>
        <v>0.28759823386712452</v>
      </c>
      <c r="T163" s="10">
        <f t="shared" si="88"/>
        <v>0.2972192421440491</v>
      </c>
      <c r="U163" s="11">
        <f t="shared" si="89"/>
        <v>0.30684025042097368</v>
      </c>
      <c r="V163" s="11">
        <f t="shared" si="90"/>
        <v>0.31646125869789826</v>
      </c>
      <c r="W163" s="11">
        <f t="shared" si="91"/>
        <v>0.32608226697482284</v>
      </c>
      <c r="X163" s="15">
        <f t="shared" si="92"/>
        <v>0.33570327525174759</v>
      </c>
      <c r="Y163" s="11">
        <f t="shared" si="93"/>
        <v>0.36891811148916021</v>
      </c>
      <c r="Z163" s="11">
        <f t="shared" si="94"/>
        <v>0.40213294772657282</v>
      </c>
      <c r="AA163" s="11">
        <f t="shared" si="95"/>
        <v>0.43534778396398544</v>
      </c>
      <c r="AB163" s="11">
        <f t="shared" si="96"/>
        <v>0.46856262020139805</v>
      </c>
      <c r="AC163" s="18">
        <f t="shared" si="97"/>
        <v>0.50177745643881067</v>
      </c>
      <c r="AD163" s="10">
        <f t="shared" si="98"/>
        <v>0.53499229267622328</v>
      </c>
      <c r="AE163" s="11">
        <f t="shared" si="99"/>
        <v>0.56820712891363589</v>
      </c>
      <c r="AF163" s="11">
        <f t="shared" si="100"/>
        <v>0.60142196515104851</v>
      </c>
      <c r="AG163" s="11">
        <f t="shared" si="101"/>
        <v>0.63463680138846112</v>
      </c>
      <c r="AH163" s="18">
        <f t="shared" si="102"/>
        <v>0.66785163762587374</v>
      </c>
      <c r="AI163" s="10">
        <f t="shared" si="103"/>
        <v>0.70106647386328635</v>
      </c>
      <c r="AJ163" s="11">
        <f t="shared" si="104"/>
        <v>0.73428131010069897</v>
      </c>
      <c r="AK163" s="11">
        <f t="shared" si="105"/>
        <v>0.76749614633811158</v>
      </c>
      <c r="AL163" s="11">
        <f t="shared" si="106"/>
        <v>0.8007109825755242</v>
      </c>
      <c r="AM163" s="18">
        <f t="shared" si="107"/>
        <v>0.83392581881293681</v>
      </c>
      <c r="AN163" s="10">
        <f t="shared" si="108"/>
        <v>0.86714065505034943</v>
      </c>
      <c r="AO163" s="11">
        <f t="shared" si="109"/>
        <v>0.90035549128776204</v>
      </c>
      <c r="AP163" s="11">
        <f t="shared" si="110"/>
        <v>0.93357032752517466</v>
      </c>
      <c r="AQ163" s="11">
        <f t="shared" si="111"/>
        <v>0.96678516376258727</v>
      </c>
      <c r="AR163" s="15">
        <v>1</v>
      </c>
      <c r="AS163" s="10">
        <v>1</v>
      </c>
      <c r="AT163" s="11">
        <v>1</v>
      </c>
      <c r="AU163" s="11">
        <v>1</v>
      </c>
      <c r="AV163" s="11">
        <v>1</v>
      </c>
      <c r="AW163" s="18">
        <v>1</v>
      </c>
      <c r="AX163" s="10">
        <v>1</v>
      </c>
      <c r="AY163" s="11">
        <v>1</v>
      </c>
      <c r="AZ163" s="11">
        <v>1</v>
      </c>
      <c r="BA163" s="11">
        <v>1</v>
      </c>
      <c r="BB163" s="15">
        <v>1</v>
      </c>
      <c r="BC163" s="10">
        <v>1</v>
      </c>
      <c r="BD163" s="11">
        <v>1</v>
      </c>
      <c r="BE163" s="11">
        <v>1</v>
      </c>
      <c r="BF163" s="11">
        <v>1</v>
      </c>
      <c r="BG163" s="18">
        <v>1</v>
      </c>
      <c r="BH163" s="10">
        <v>1</v>
      </c>
      <c r="BI163" s="11">
        <v>1</v>
      </c>
      <c r="BJ163" s="11">
        <v>1</v>
      </c>
      <c r="BK163" s="11">
        <v>1</v>
      </c>
      <c r="BL163" s="15">
        <v>1</v>
      </c>
      <c r="BM163" s="10">
        <v>1</v>
      </c>
      <c r="BN163" s="11">
        <v>1</v>
      </c>
      <c r="BO163" s="11">
        <v>1</v>
      </c>
      <c r="BP163" s="11">
        <v>1</v>
      </c>
      <c r="BQ163" s="18">
        <v>1</v>
      </c>
      <c r="BR163" s="10">
        <v>1</v>
      </c>
      <c r="BS163" s="11">
        <v>1</v>
      </c>
      <c r="BT163" s="11">
        <v>1</v>
      </c>
      <c r="BU163" s="11">
        <v>1</v>
      </c>
      <c r="BV163" s="15">
        <v>1</v>
      </c>
    </row>
    <row r="164" spans="1:74" x14ac:dyDescent="0.25">
      <c r="A164" s="28" t="s">
        <v>139</v>
      </c>
      <c r="B164" s="23" t="s">
        <v>170</v>
      </c>
      <c r="C164" s="1" t="s">
        <v>125</v>
      </c>
      <c r="D164" s="2" t="s">
        <v>0</v>
      </c>
      <c r="E164" s="3" t="s">
        <v>3</v>
      </c>
      <c r="F164" s="3">
        <f t="shared" ref="F164:H177" si="112">F163</f>
        <v>0.19138815109787871</v>
      </c>
      <c r="G164" s="3">
        <f t="shared" si="112"/>
        <v>0.33570327525174759</v>
      </c>
      <c r="H164" s="3">
        <f t="shared" si="112"/>
        <v>1</v>
      </c>
      <c r="I164" s="15">
        <f t="shared" si="77"/>
        <v>0.19138815109787871</v>
      </c>
      <c r="J164" s="10">
        <f t="shared" si="78"/>
        <v>0.20100915937480329</v>
      </c>
      <c r="K164" s="11">
        <f t="shared" si="79"/>
        <v>0.21063016765172787</v>
      </c>
      <c r="L164" s="11">
        <f t="shared" si="80"/>
        <v>0.22025117592865245</v>
      </c>
      <c r="M164" s="11">
        <f t="shared" si="81"/>
        <v>0.22987218420557703</v>
      </c>
      <c r="N164" s="15">
        <f t="shared" si="82"/>
        <v>0.23949319248250162</v>
      </c>
      <c r="O164" s="10">
        <f t="shared" si="83"/>
        <v>0.2491142007594262</v>
      </c>
      <c r="P164" s="11">
        <f t="shared" si="84"/>
        <v>0.25873520903635078</v>
      </c>
      <c r="Q164" s="11">
        <f t="shared" si="85"/>
        <v>0.26835621731327536</v>
      </c>
      <c r="R164" s="11">
        <f t="shared" si="86"/>
        <v>0.27797722559019994</v>
      </c>
      <c r="S164" s="15">
        <f t="shared" si="87"/>
        <v>0.28759823386712452</v>
      </c>
      <c r="T164" s="10">
        <f t="shared" si="88"/>
        <v>0.2972192421440491</v>
      </c>
      <c r="U164" s="11">
        <f t="shared" si="89"/>
        <v>0.30684025042097368</v>
      </c>
      <c r="V164" s="11">
        <f t="shared" si="90"/>
        <v>0.31646125869789826</v>
      </c>
      <c r="W164" s="11">
        <f t="shared" si="91"/>
        <v>0.32608226697482284</v>
      </c>
      <c r="X164" s="15">
        <f t="shared" si="92"/>
        <v>0.33570327525174759</v>
      </c>
      <c r="Y164" s="11">
        <f t="shared" si="93"/>
        <v>0.36891811148916021</v>
      </c>
      <c r="Z164" s="11">
        <f t="shared" si="94"/>
        <v>0.40213294772657282</v>
      </c>
      <c r="AA164" s="11">
        <f t="shared" si="95"/>
        <v>0.43534778396398544</v>
      </c>
      <c r="AB164" s="11">
        <f t="shared" si="96"/>
        <v>0.46856262020139805</v>
      </c>
      <c r="AC164" s="18">
        <f t="shared" si="97"/>
        <v>0.50177745643881067</v>
      </c>
      <c r="AD164" s="10">
        <f t="shared" si="98"/>
        <v>0.53499229267622328</v>
      </c>
      <c r="AE164" s="11">
        <f t="shared" si="99"/>
        <v>0.56820712891363589</v>
      </c>
      <c r="AF164" s="11">
        <f t="shared" si="100"/>
        <v>0.60142196515104851</v>
      </c>
      <c r="AG164" s="11">
        <f t="shared" si="101"/>
        <v>0.63463680138846112</v>
      </c>
      <c r="AH164" s="18">
        <f t="shared" si="102"/>
        <v>0.66785163762587374</v>
      </c>
      <c r="AI164" s="10">
        <f t="shared" si="103"/>
        <v>0.70106647386328635</v>
      </c>
      <c r="AJ164" s="11">
        <f t="shared" si="104"/>
        <v>0.73428131010069897</v>
      </c>
      <c r="AK164" s="11">
        <f t="shared" si="105"/>
        <v>0.76749614633811158</v>
      </c>
      <c r="AL164" s="11">
        <f t="shared" si="106"/>
        <v>0.8007109825755242</v>
      </c>
      <c r="AM164" s="18">
        <f t="shared" si="107"/>
        <v>0.83392581881293681</v>
      </c>
      <c r="AN164" s="10">
        <f t="shared" si="108"/>
        <v>0.86714065505034943</v>
      </c>
      <c r="AO164" s="11">
        <f t="shared" si="109"/>
        <v>0.90035549128776204</v>
      </c>
      <c r="AP164" s="11">
        <f t="shared" si="110"/>
        <v>0.93357032752517466</v>
      </c>
      <c r="AQ164" s="11">
        <f t="shared" si="111"/>
        <v>0.96678516376258727</v>
      </c>
      <c r="AR164" s="15">
        <v>1</v>
      </c>
      <c r="AS164" s="10">
        <v>1</v>
      </c>
      <c r="AT164" s="11">
        <v>1</v>
      </c>
      <c r="AU164" s="11">
        <v>1</v>
      </c>
      <c r="AV164" s="11">
        <v>1</v>
      </c>
      <c r="AW164" s="18">
        <v>1</v>
      </c>
      <c r="AX164" s="10">
        <v>1</v>
      </c>
      <c r="AY164" s="11">
        <v>1</v>
      </c>
      <c r="AZ164" s="11">
        <v>1</v>
      </c>
      <c r="BA164" s="11">
        <v>1</v>
      </c>
      <c r="BB164" s="15">
        <v>1</v>
      </c>
      <c r="BC164" s="10">
        <v>1</v>
      </c>
      <c r="BD164" s="11">
        <v>1</v>
      </c>
      <c r="BE164" s="11">
        <v>1</v>
      </c>
      <c r="BF164" s="11">
        <v>1</v>
      </c>
      <c r="BG164" s="18">
        <v>1</v>
      </c>
      <c r="BH164" s="10">
        <v>1</v>
      </c>
      <c r="BI164" s="11">
        <v>1</v>
      </c>
      <c r="BJ164" s="11">
        <v>1</v>
      </c>
      <c r="BK164" s="11">
        <v>1</v>
      </c>
      <c r="BL164" s="15">
        <v>1</v>
      </c>
      <c r="BM164" s="10">
        <v>1</v>
      </c>
      <c r="BN164" s="11">
        <v>1</v>
      </c>
      <c r="BO164" s="11">
        <v>1</v>
      </c>
      <c r="BP164" s="11">
        <v>1</v>
      </c>
      <c r="BQ164" s="18">
        <v>1</v>
      </c>
      <c r="BR164" s="10">
        <v>1</v>
      </c>
      <c r="BS164" s="11">
        <v>1</v>
      </c>
      <c r="BT164" s="11">
        <v>1</v>
      </c>
      <c r="BU164" s="11">
        <v>1</v>
      </c>
      <c r="BV164" s="15">
        <v>1</v>
      </c>
    </row>
    <row r="165" spans="1:74" x14ac:dyDescent="0.25">
      <c r="A165" s="28" t="s">
        <v>139</v>
      </c>
      <c r="B165" s="23" t="s">
        <v>170</v>
      </c>
      <c r="C165" s="1" t="s">
        <v>125</v>
      </c>
      <c r="D165" s="2" t="s">
        <v>0</v>
      </c>
      <c r="E165" s="3" t="s">
        <v>4</v>
      </c>
      <c r="F165" s="3">
        <f t="shared" ref="F165:G165" si="113">F164</f>
        <v>0.19138815109787871</v>
      </c>
      <c r="G165" s="3">
        <f t="shared" si="113"/>
        <v>0.33570327525174759</v>
      </c>
      <c r="H165" s="3">
        <f t="shared" si="112"/>
        <v>1</v>
      </c>
      <c r="I165" s="15">
        <f t="shared" si="77"/>
        <v>0.19138815109787871</v>
      </c>
      <c r="J165" s="10">
        <f t="shared" si="78"/>
        <v>0.20100915937480329</v>
      </c>
      <c r="K165" s="11">
        <f t="shared" si="79"/>
        <v>0.21063016765172787</v>
      </c>
      <c r="L165" s="11">
        <f t="shared" si="80"/>
        <v>0.22025117592865245</v>
      </c>
      <c r="M165" s="11">
        <f t="shared" si="81"/>
        <v>0.22987218420557703</v>
      </c>
      <c r="N165" s="15">
        <f t="shared" si="82"/>
        <v>0.23949319248250162</v>
      </c>
      <c r="O165" s="10">
        <f t="shared" si="83"/>
        <v>0.2491142007594262</v>
      </c>
      <c r="P165" s="11">
        <f t="shared" si="84"/>
        <v>0.25873520903635078</v>
      </c>
      <c r="Q165" s="11">
        <f t="shared" si="85"/>
        <v>0.26835621731327536</v>
      </c>
      <c r="R165" s="11">
        <f t="shared" si="86"/>
        <v>0.27797722559019994</v>
      </c>
      <c r="S165" s="15">
        <f t="shared" si="87"/>
        <v>0.28759823386712452</v>
      </c>
      <c r="T165" s="10">
        <f t="shared" si="88"/>
        <v>0.2972192421440491</v>
      </c>
      <c r="U165" s="11">
        <f t="shared" si="89"/>
        <v>0.30684025042097368</v>
      </c>
      <c r="V165" s="11">
        <f t="shared" si="90"/>
        <v>0.31646125869789826</v>
      </c>
      <c r="W165" s="11">
        <f t="shared" si="91"/>
        <v>0.32608226697482284</v>
      </c>
      <c r="X165" s="15">
        <f t="shared" si="92"/>
        <v>0.33570327525174759</v>
      </c>
      <c r="Y165" s="11">
        <f t="shared" si="93"/>
        <v>0.36891811148916021</v>
      </c>
      <c r="Z165" s="11">
        <f t="shared" si="94"/>
        <v>0.40213294772657282</v>
      </c>
      <c r="AA165" s="11">
        <f t="shared" si="95"/>
        <v>0.43534778396398544</v>
      </c>
      <c r="AB165" s="11">
        <f t="shared" si="96"/>
        <v>0.46856262020139805</v>
      </c>
      <c r="AC165" s="18">
        <f t="shared" si="97"/>
        <v>0.50177745643881067</v>
      </c>
      <c r="AD165" s="10">
        <f t="shared" si="98"/>
        <v>0.53499229267622328</v>
      </c>
      <c r="AE165" s="11">
        <f t="shared" si="99"/>
        <v>0.56820712891363589</v>
      </c>
      <c r="AF165" s="11">
        <f t="shared" si="100"/>
        <v>0.60142196515104851</v>
      </c>
      <c r="AG165" s="11">
        <f t="shared" si="101"/>
        <v>0.63463680138846112</v>
      </c>
      <c r="AH165" s="18">
        <f t="shared" si="102"/>
        <v>0.66785163762587374</v>
      </c>
      <c r="AI165" s="10">
        <f t="shared" si="103"/>
        <v>0.70106647386328635</v>
      </c>
      <c r="AJ165" s="11">
        <f t="shared" si="104"/>
        <v>0.73428131010069897</v>
      </c>
      <c r="AK165" s="11">
        <f t="shared" si="105"/>
        <v>0.76749614633811158</v>
      </c>
      <c r="AL165" s="11">
        <f t="shared" si="106"/>
        <v>0.8007109825755242</v>
      </c>
      <c r="AM165" s="18">
        <f t="shared" si="107"/>
        <v>0.83392581881293681</v>
      </c>
      <c r="AN165" s="10">
        <f t="shared" si="108"/>
        <v>0.86714065505034943</v>
      </c>
      <c r="AO165" s="11">
        <f t="shared" si="109"/>
        <v>0.90035549128776204</v>
      </c>
      <c r="AP165" s="11">
        <f t="shared" si="110"/>
        <v>0.93357032752517466</v>
      </c>
      <c r="AQ165" s="11">
        <f t="shared" si="111"/>
        <v>0.96678516376258727</v>
      </c>
      <c r="AR165" s="15">
        <v>1</v>
      </c>
      <c r="AS165" s="10">
        <v>1</v>
      </c>
      <c r="AT165" s="11">
        <v>1</v>
      </c>
      <c r="AU165" s="11">
        <v>1</v>
      </c>
      <c r="AV165" s="11">
        <v>1</v>
      </c>
      <c r="AW165" s="18">
        <v>1</v>
      </c>
      <c r="AX165" s="10">
        <v>1</v>
      </c>
      <c r="AY165" s="11">
        <v>1</v>
      </c>
      <c r="AZ165" s="11">
        <v>1</v>
      </c>
      <c r="BA165" s="11">
        <v>1</v>
      </c>
      <c r="BB165" s="15">
        <v>1</v>
      </c>
      <c r="BC165" s="10">
        <v>1</v>
      </c>
      <c r="BD165" s="11">
        <v>1</v>
      </c>
      <c r="BE165" s="11">
        <v>1</v>
      </c>
      <c r="BF165" s="11">
        <v>1</v>
      </c>
      <c r="BG165" s="18">
        <v>1</v>
      </c>
      <c r="BH165" s="10">
        <v>1</v>
      </c>
      <c r="BI165" s="11">
        <v>1</v>
      </c>
      <c r="BJ165" s="11">
        <v>1</v>
      </c>
      <c r="BK165" s="11">
        <v>1</v>
      </c>
      <c r="BL165" s="15">
        <v>1</v>
      </c>
      <c r="BM165" s="10">
        <v>1</v>
      </c>
      <c r="BN165" s="11">
        <v>1</v>
      </c>
      <c r="BO165" s="11">
        <v>1</v>
      </c>
      <c r="BP165" s="11">
        <v>1</v>
      </c>
      <c r="BQ165" s="18">
        <v>1</v>
      </c>
      <c r="BR165" s="10">
        <v>1</v>
      </c>
      <c r="BS165" s="11">
        <v>1</v>
      </c>
      <c r="BT165" s="11">
        <v>1</v>
      </c>
      <c r="BU165" s="11">
        <v>1</v>
      </c>
      <c r="BV165" s="15">
        <v>1</v>
      </c>
    </row>
    <row r="166" spans="1:74" x14ac:dyDescent="0.25">
      <c r="A166" s="28" t="s">
        <v>139</v>
      </c>
      <c r="B166" s="23" t="s">
        <v>170</v>
      </c>
      <c r="C166" s="1" t="s">
        <v>125</v>
      </c>
      <c r="D166" s="2" t="s">
        <v>5</v>
      </c>
      <c r="E166" s="3" t="s">
        <v>1</v>
      </c>
      <c r="F166" s="3">
        <f t="shared" ref="F166:G166" si="114">F165</f>
        <v>0.19138815109787871</v>
      </c>
      <c r="G166" s="3">
        <f t="shared" si="114"/>
        <v>0.33570327525174759</v>
      </c>
      <c r="H166" s="3">
        <f t="shared" si="112"/>
        <v>1</v>
      </c>
      <c r="I166" s="15">
        <f t="shared" si="77"/>
        <v>0.19138815109787871</v>
      </c>
      <c r="J166" s="10">
        <f t="shared" si="78"/>
        <v>0.20100915937480329</v>
      </c>
      <c r="K166" s="11">
        <f t="shared" si="79"/>
        <v>0.21063016765172787</v>
      </c>
      <c r="L166" s="11">
        <f t="shared" si="80"/>
        <v>0.22025117592865245</v>
      </c>
      <c r="M166" s="11">
        <f t="shared" si="81"/>
        <v>0.22987218420557703</v>
      </c>
      <c r="N166" s="15">
        <f t="shared" si="82"/>
        <v>0.23949319248250162</v>
      </c>
      <c r="O166" s="10">
        <f t="shared" si="83"/>
        <v>0.2491142007594262</v>
      </c>
      <c r="P166" s="11">
        <f t="shared" si="84"/>
        <v>0.25873520903635078</v>
      </c>
      <c r="Q166" s="11">
        <f t="shared" si="85"/>
        <v>0.26835621731327536</v>
      </c>
      <c r="R166" s="11">
        <f t="shared" si="86"/>
        <v>0.27797722559019994</v>
      </c>
      <c r="S166" s="15">
        <f t="shared" si="87"/>
        <v>0.28759823386712452</v>
      </c>
      <c r="T166" s="10">
        <f t="shared" si="88"/>
        <v>0.2972192421440491</v>
      </c>
      <c r="U166" s="11">
        <f t="shared" si="89"/>
        <v>0.30684025042097368</v>
      </c>
      <c r="V166" s="11">
        <f t="shared" si="90"/>
        <v>0.31646125869789826</v>
      </c>
      <c r="W166" s="11">
        <f t="shared" si="91"/>
        <v>0.32608226697482284</v>
      </c>
      <c r="X166" s="15">
        <f t="shared" si="92"/>
        <v>0.33570327525174759</v>
      </c>
      <c r="Y166" s="11">
        <f t="shared" si="93"/>
        <v>0.36891811148916021</v>
      </c>
      <c r="Z166" s="11">
        <f t="shared" si="94"/>
        <v>0.40213294772657282</v>
      </c>
      <c r="AA166" s="11">
        <f t="shared" si="95"/>
        <v>0.43534778396398544</v>
      </c>
      <c r="AB166" s="11">
        <f t="shared" si="96"/>
        <v>0.46856262020139805</v>
      </c>
      <c r="AC166" s="18">
        <f t="shared" si="97"/>
        <v>0.50177745643881067</v>
      </c>
      <c r="AD166" s="10">
        <f t="shared" si="98"/>
        <v>0.53499229267622328</v>
      </c>
      <c r="AE166" s="11">
        <f t="shared" si="99"/>
        <v>0.56820712891363589</v>
      </c>
      <c r="AF166" s="11">
        <f t="shared" si="100"/>
        <v>0.60142196515104851</v>
      </c>
      <c r="AG166" s="11">
        <f t="shared" si="101"/>
        <v>0.63463680138846112</v>
      </c>
      <c r="AH166" s="18">
        <f t="shared" si="102"/>
        <v>0.66785163762587374</v>
      </c>
      <c r="AI166" s="10">
        <f t="shared" si="103"/>
        <v>0.70106647386328635</v>
      </c>
      <c r="AJ166" s="11">
        <f t="shared" si="104"/>
        <v>0.73428131010069897</v>
      </c>
      <c r="AK166" s="11">
        <f t="shared" si="105"/>
        <v>0.76749614633811158</v>
      </c>
      <c r="AL166" s="11">
        <f t="shared" si="106"/>
        <v>0.8007109825755242</v>
      </c>
      <c r="AM166" s="18">
        <f t="shared" si="107"/>
        <v>0.83392581881293681</v>
      </c>
      <c r="AN166" s="10">
        <f t="shared" si="108"/>
        <v>0.86714065505034943</v>
      </c>
      <c r="AO166" s="11">
        <f t="shared" si="109"/>
        <v>0.90035549128776204</v>
      </c>
      <c r="AP166" s="11">
        <f t="shared" si="110"/>
        <v>0.93357032752517466</v>
      </c>
      <c r="AQ166" s="11">
        <f t="shared" si="111"/>
        <v>0.96678516376258727</v>
      </c>
      <c r="AR166" s="15">
        <v>1</v>
      </c>
      <c r="AS166" s="10">
        <v>1</v>
      </c>
      <c r="AT166" s="11">
        <v>1</v>
      </c>
      <c r="AU166" s="11">
        <v>1</v>
      </c>
      <c r="AV166" s="11">
        <v>1</v>
      </c>
      <c r="AW166" s="18">
        <v>1</v>
      </c>
      <c r="AX166" s="10">
        <v>1</v>
      </c>
      <c r="AY166" s="11">
        <v>1</v>
      </c>
      <c r="AZ166" s="11">
        <v>1</v>
      </c>
      <c r="BA166" s="11">
        <v>1</v>
      </c>
      <c r="BB166" s="15">
        <v>1</v>
      </c>
      <c r="BC166" s="10">
        <v>1</v>
      </c>
      <c r="BD166" s="11">
        <v>1</v>
      </c>
      <c r="BE166" s="11">
        <v>1</v>
      </c>
      <c r="BF166" s="11">
        <v>1</v>
      </c>
      <c r="BG166" s="18">
        <v>1</v>
      </c>
      <c r="BH166" s="10">
        <v>1</v>
      </c>
      <c r="BI166" s="11">
        <v>1</v>
      </c>
      <c r="BJ166" s="11">
        <v>1</v>
      </c>
      <c r="BK166" s="11">
        <v>1</v>
      </c>
      <c r="BL166" s="15">
        <v>1</v>
      </c>
      <c r="BM166" s="10">
        <v>1</v>
      </c>
      <c r="BN166" s="11">
        <v>1</v>
      </c>
      <c r="BO166" s="11">
        <v>1</v>
      </c>
      <c r="BP166" s="11">
        <v>1</v>
      </c>
      <c r="BQ166" s="18">
        <v>1</v>
      </c>
      <c r="BR166" s="10">
        <v>1</v>
      </c>
      <c r="BS166" s="11">
        <v>1</v>
      </c>
      <c r="BT166" s="11">
        <v>1</v>
      </c>
      <c r="BU166" s="11">
        <v>1</v>
      </c>
      <c r="BV166" s="15">
        <v>1</v>
      </c>
    </row>
    <row r="167" spans="1:74" x14ac:dyDescent="0.25">
      <c r="A167" s="28" t="s">
        <v>139</v>
      </c>
      <c r="B167" s="23" t="s">
        <v>170</v>
      </c>
      <c r="C167" s="1" t="s">
        <v>125</v>
      </c>
      <c r="D167" s="2" t="s">
        <v>5</v>
      </c>
      <c r="E167" s="3" t="s">
        <v>2</v>
      </c>
      <c r="F167" s="3">
        <f t="shared" ref="F167:G167" si="115">F166</f>
        <v>0.19138815109787871</v>
      </c>
      <c r="G167" s="3">
        <f t="shared" si="115"/>
        <v>0.33570327525174759</v>
      </c>
      <c r="H167" s="3">
        <f t="shared" si="112"/>
        <v>1</v>
      </c>
      <c r="I167" s="15">
        <f t="shared" si="77"/>
        <v>0.19138815109787871</v>
      </c>
      <c r="J167" s="10">
        <f t="shared" si="78"/>
        <v>0.20100915937480329</v>
      </c>
      <c r="K167" s="11">
        <f t="shared" si="79"/>
        <v>0.21063016765172787</v>
      </c>
      <c r="L167" s="11">
        <f t="shared" si="80"/>
        <v>0.22025117592865245</v>
      </c>
      <c r="M167" s="11">
        <f t="shared" si="81"/>
        <v>0.22987218420557703</v>
      </c>
      <c r="N167" s="15">
        <f t="shared" si="82"/>
        <v>0.23949319248250162</v>
      </c>
      <c r="O167" s="10">
        <f t="shared" si="83"/>
        <v>0.2491142007594262</v>
      </c>
      <c r="P167" s="11">
        <f t="shared" si="84"/>
        <v>0.25873520903635078</v>
      </c>
      <c r="Q167" s="11">
        <f t="shared" si="85"/>
        <v>0.26835621731327536</v>
      </c>
      <c r="R167" s="11">
        <f t="shared" si="86"/>
        <v>0.27797722559019994</v>
      </c>
      <c r="S167" s="15">
        <f t="shared" si="87"/>
        <v>0.28759823386712452</v>
      </c>
      <c r="T167" s="10">
        <f t="shared" si="88"/>
        <v>0.2972192421440491</v>
      </c>
      <c r="U167" s="11">
        <f t="shared" si="89"/>
        <v>0.30684025042097368</v>
      </c>
      <c r="V167" s="11">
        <f t="shared" si="90"/>
        <v>0.31646125869789826</v>
      </c>
      <c r="W167" s="11">
        <f t="shared" si="91"/>
        <v>0.32608226697482284</v>
      </c>
      <c r="X167" s="15">
        <f t="shared" si="92"/>
        <v>0.33570327525174759</v>
      </c>
      <c r="Y167" s="11">
        <f t="shared" si="93"/>
        <v>0.36891811148916021</v>
      </c>
      <c r="Z167" s="11">
        <f t="shared" si="94"/>
        <v>0.40213294772657282</v>
      </c>
      <c r="AA167" s="11">
        <f t="shared" si="95"/>
        <v>0.43534778396398544</v>
      </c>
      <c r="AB167" s="11">
        <f t="shared" si="96"/>
        <v>0.46856262020139805</v>
      </c>
      <c r="AC167" s="18">
        <f t="shared" si="97"/>
        <v>0.50177745643881067</v>
      </c>
      <c r="AD167" s="10">
        <f t="shared" si="98"/>
        <v>0.53499229267622328</v>
      </c>
      <c r="AE167" s="11">
        <f t="shared" si="99"/>
        <v>0.56820712891363589</v>
      </c>
      <c r="AF167" s="11">
        <f t="shared" si="100"/>
        <v>0.60142196515104851</v>
      </c>
      <c r="AG167" s="11">
        <f t="shared" si="101"/>
        <v>0.63463680138846112</v>
      </c>
      <c r="AH167" s="18">
        <f t="shared" si="102"/>
        <v>0.66785163762587374</v>
      </c>
      <c r="AI167" s="10">
        <f t="shared" si="103"/>
        <v>0.70106647386328635</v>
      </c>
      <c r="AJ167" s="11">
        <f t="shared" si="104"/>
        <v>0.73428131010069897</v>
      </c>
      <c r="AK167" s="11">
        <f t="shared" si="105"/>
        <v>0.76749614633811158</v>
      </c>
      <c r="AL167" s="11">
        <f t="shared" si="106"/>
        <v>0.8007109825755242</v>
      </c>
      <c r="AM167" s="18">
        <f t="shared" si="107"/>
        <v>0.83392581881293681</v>
      </c>
      <c r="AN167" s="10">
        <f t="shared" si="108"/>
        <v>0.86714065505034943</v>
      </c>
      <c r="AO167" s="11">
        <f t="shared" si="109"/>
        <v>0.90035549128776204</v>
      </c>
      <c r="AP167" s="11">
        <f t="shared" si="110"/>
        <v>0.93357032752517466</v>
      </c>
      <c r="AQ167" s="11">
        <f t="shared" si="111"/>
        <v>0.96678516376258727</v>
      </c>
      <c r="AR167" s="15">
        <v>1</v>
      </c>
      <c r="AS167" s="10">
        <v>1</v>
      </c>
      <c r="AT167" s="11">
        <v>1</v>
      </c>
      <c r="AU167" s="11">
        <v>1</v>
      </c>
      <c r="AV167" s="11">
        <v>1</v>
      </c>
      <c r="AW167" s="18">
        <v>1</v>
      </c>
      <c r="AX167" s="10">
        <v>1</v>
      </c>
      <c r="AY167" s="11">
        <v>1</v>
      </c>
      <c r="AZ167" s="11">
        <v>1</v>
      </c>
      <c r="BA167" s="11">
        <v>1</v>
      </c>
      <c r="BB167" s="15">
        <v>1</v>
      </c>
      <c r="BC167" s="10">
        <v>1</v>
      </c>
      <c r="BD167" s="11">
        <v>1</v>
      </c>
      <c r="BE167" s="11">
        <v>1</v>
      </c>
      <c r="BF167" s="11">
        <v>1</v>
      </c>
      <c r="BG167" s="18">
        <v>1</v>
      </c>
      <c r="BH167" s="10">
        <v>1</v>
      </c>
      <c r="BI167" s="11">
        <v>1</v>
      </c>
      <c r="BJ167" s="11">
        <v>1</v>
      </c>
      <c r="BK167" s="11">
        <v>1</v>
      </c>
      <c r="BL167" s="15">
        <v>1</v>
      </c>
      <c r="BM167" s="10">
        <v>1</v>
      </c>
      <c r="BN167" s="11">
        <v>1</v>
      </c>
      <c r="BO167" s="11">
        <v>1</v>
      </c>
      <c r="BP167" s="11">
        <v>1</v>
      </c>
      <c r="BQ167" s="18">
        <v>1</v>
      </c>
      <c r="BR167" s="10">
        <v>1</v>
      </c>
      <c r="BS167" s="11">
        <v>1</v>
      </c>
      <c r="BT167" s="11">
        <v>1</v>
      </c>
      <c r="BU167" s="11">
        <v>1</v>
      </c>
      <c r="BV167" s="15">
        <v>1</v>
      </c>
    </row>
    <row r="168" spans="1:74" x14ac:dyDescent="0.25">
      <c r="A168" s="28" t="s">
        <v>139</v>
      </c>
      <c r="B168" s="23" t="s">
        <v>170</v>
      </c>
      <c r="C168" s="1" t="s">
        <v>125</v>
      </c>
      <c r="D168" s="2" t="s">
        <v>5</v>
      </c>
      <c r="E168" s="3" t="s">
        <v>3</v>
      </c>
      <c r="F168" s="3">
        <f t="shared" ref="F168:G168" si="116">F167</f>
        <v>0.19138815109787871</v>
      </c>
      <c r="G168" s="3">
        <f t="shared" si="116"/>
        <v>0.33570327525174759</v>
      </c>
      <c r="H168" s="3">
        <f t="shared" si="112"/>
        <v>1</v>
      </c>
      <c r="I168" s="15">
        <f t="shared" si="77"/>
        <v>0.19138815109787871</v>
      </c>
      <c r="J168" s="10">
        <f t="shared" si="78"/>
        <v>0.20100915937480329</v>
      </c>
      <c r="K168" s="11">
        <f t="shared" si="79"/>
        <v>0.21063016765172787</v>
      </c>
      <c r="L168" s="11">
        <f t="shared" si="80"/>
        <v>0.22025117592865245</v>
      </c>
      <c r="M168" s="11">
        <f t="shared" si="81"/>
        <v>0.22987218420557703</v>
      </c>
      <c r="N168" s="15">
        <f t="shared" si="82"/>
        <v>0.23949319248250162</v>
      </c>
      <c r="O168" s="10">
        <f t="shared" si="83"/>
        <v>0.2491142007594262</v>
      </c>
      <c r="P168" s="11">
        <f t="shared" si="84"/>
        <v>0.25873520903635078</v>
      </c>
      <c r="Q168" s="11">
        <f t="shared" si="85"/>
        <v>0.26835621731327536</v>
      </c>
      <c r="R168" s="11">
        <f t="shared" si="86"/>
        <v>0.27797722559019994</v>
      </c>
      <c r="S168" s="15">
        <f t="shared" si="87"/>
        <v>0.28759823386712452</v>
      </c>
      <c r="T168" s="10">
        <f t="shared" si="88"/>
        <v>0.2972192421440491</v>
      </c>
      <c r="U168" s="11">
        <f t="shared" si="89"/>
        <v>0.30684025042097368</v>
      </c>
      <c r="V168" s="11">
        <f t="shared" si="90"/>
        <v>0.31646125869789826</v>
      </c>
      <c r="W168" s="11">
        <f t="shared" si="91"/>
        <v>0.32608226697482284</v>
      </c>
      <c r="X168" s="15">
        <f t="shared" si="92"/>
        <v>0.33570327525174759</v>
      </c>
      <c r="Y168" s="11">
        <f t="shared" si="93"/>
        <v>0.36891811148916021</v>
      </c>
      <c r="Z168" s="11">
        <f t="shared" si="94"/>
        <v>0.40213294772657282</v>
      </c>
      <c r="AA168" s="11">
        <f t="shared" si="95"/>
        <v>0.43534778396398544</v>
      </c>
      <c r="AB168" s="11">
        <f t="shared" si="96"/>
        <v>0.46856262020139805</v>
      </c>
      <c r="AC168" s="18">
        <f t="shared" si="97"/>
        <v>0.50177745643881067</v>
      </c>
      <c r="AD168" s="10">
        <f t="shared" si="98"/>
        <v>0.53499229267622328</v>
      </c>
      <c r="AE168" s="11">
        <f t="shared" si="99"/>
        <v>0.56820712891363589</v>
      </c>
      <c r="AF168" s="11">
        <f t="shared" si="100"/>
        <v>0.60142196515104851</v>
      </c>
      <c r="AG168" s="11">
        <f t="shared" si="101"/>
        <v>0.63463680138846112</v>
      </c>
      <c r="AH168" s="18">
        <f t="shared" si="102"/>
        <v>0.66785163762587374</v>
      </c>
      <c r="AI168" s="10">
        <f t="shared" si="103"/>
        <v>0.70106647386328635</v>
      </c>
      <c r="AJ168" s="11">
        <f t="shared" si="104"/>
        <v>0.73428131010069897</v>
      </c>
      <c r="AK168" s="11">
        <f t="shared" si="105"/>
        <v>0.76749614633811158</v>
      </c>
      <c r="AL168" s="11">
        <f t="shared" si="106"/>
        <v>0.8007109825755242</v>
      </c>
      <c r="AM168" s="18">
        <f t="shared" si="107"/>
        <v>0.83392581881293681</v>
      </c>
      <c r="AN168" s="10">
        <f t="shared" si="108"/>
        <v>0.86714065505034943</v>
      </c>
      <c r="AO168" s="11">
        <f t="shared" si="109"/>
        <v>0.90035549128776204</v>
      </c>
      <c r="AP168" s="11">
        <f t="shared" si="110"/>
        <v>0.93357032752517466</v>
      </c>
      <c r="AQ168" s="11">
        <f t="shared" si="111"/>
        <v>0.96678516376258727</v>
      </c>
      <c r="AR168" s="15">
        <v>1</v>
      </c>
      <c r="AS168" s="10">
        <v>1</v>
      </c>
      <c r="AT168" s="11">
        <v>1</v>
      </c>
      <c r="AU168" s="11">
        <v>1</v>
      </c>
      <c r="AV168" s="11">
        <v>1</v>
      </c>
      <c r="AW168" s="18">
        <v>1</v>
      </c>
      <c r="AX168" s="10">
        <v>1</v>
      </c>
      <c r="AY168" s="11">
        <v>1</v>
      </c>
      <c r="AZ168" s="11">
        <v>1</v>
      </c>
      <c r="BA168" s="11">
        <v>1</v>
      </c>
      <c r="BB168" s="15">
        <v>1</v>
      </c>
      <c r="BC168" s="10">
        <v>1</v>
      </c>
      <c r="BD168" s="11">
        <v>1</v>
      </c>
      <c r="BE168" s="11">
        <v>1</v>
      </c>
      <c r="BF168" s="11">
        <v>1</v>
      </c>
      <c r="BG168" s="18">
        <v>1</v>
      </c>
      <c r="BH168" s="10">
        <v>1</v>
      </c>
      <c r="BI168" s="11">
        <v>1</v>
      </c>
      <c r="BJ168" s="11">
        <v>1</v>
      </c>
      <c r="BK168" s="11">
        <v>1</v>
      </c>
      <c r="BL168" s="15">
        <v>1</v>
      </c>
      <c r="BM168" s="10">
        <v>1</v>
      </c>
      <c r="BN168" s="11">
        <v>1</v>
      </c>
      <c r="BO168" s="11">
        <v>1</v>
      </c>
      <c r="BP168" s="11">
        <v>1</v>
      </c>
      <c r="BQ168" s="18">
        <v>1</v>
      </c>
      <c r="BR168" s="10">
        <v>1</v>
      </c>
      <c r="BS168" s="11">
        <v>1</v>
      </c>
      <c r="BT168" s="11">
        <v>1</v>
      </c>
      <c r="BU168" s="11">
        <v>1</v>
      </c>
      <c r="BV168" s="15">
        <v>1</v>
      </c>
    </row>
    <row r="169" spans="1:74" x14ac:dyDescent="0.25">
      <c r="A169" s="28" t="s">
        <v>139</v>
      </c>
      <c r="B169" s="23" t="s">
        <v>170</v>
      </c>
      <c r="C169" s="1" t="s">
        <v>125</v>
      </c>
      <c r="D169" s="2" t="s">
        <v>5</v>
      </c>
      <c r="E169" s="3" t="s">
        <v>4</v>
      </c>
      <c r="F169" s="3">
        <f t="shared" ref="F169:G169" si="117">F168</f>
        <v>0.19138815109787871</v>
      </c>
      <c r="G169" s="3">
        <f t="shared" si="117"/>
        <v>0.33570327525174759</v>
      </c>
      <c r="H169" s="3">
        <f t="shared" si="112"/>
        <v>1</v>
      </c>
      <c r="I169" s="15">
        <f t="shared" si="77"/>
        <v>0.19138815109787871</v>
      </c>
      <c r="J169" s="10">
        <f t="shared" si="78"/>
        <v>0.20100915937480329</v>
      </c>
      <c r="K169" s="11">
        <f t="shared" si="79"/>
        <v>0.21063016765172787</v>
      </c>
      <c r="L169" s="11">
        <f t="shared" si="80"/>
        <v>0.22025117592865245</v>
      </c>
      <c r="M169" s="11">
        <f t="shared" si="81"/>
        <v>0.22987218420557703</v>
      </c>
      <c r="N169" s="15">
        <f t="shared" si="82"/>
        <v>0.23949319248250162</v>
      </c>
      <c r="O169" s="10">
        <f t="shared" si="83"/>
        <v>0.2491142007594262</v>
      </c>
      <c r="P169" s="11">
        <f t="shared" si="84"/>
        <v>0.25873520903635078</v>
      </c>
      <c r="Q169" s="11">
        <f t="shared" si="85"/>
        <v>0.26835621731327536</v>
      </c>
      <c r="R169" s="11">
        <f t="shared" si="86"/>
        <v>0.27797722559019994</v>
      </c>
      <c r="S169" s="15">
        <f t="shared" si="87"/>
        <v>0.28759823386712452</v>
      </c>
      <c r="T169" s="10">
        <f t="shared" si="88"/>
        <v>0.2972192421440491</v>
      </c>
      <c r="U169" s="11">
        <f t="shared" si="89"/>
        <v>0.30684025042097368</v>
      </c>
      <c r="V169" s="11">
        <f t="shared" si="90"/>
        <v>0.31646125869789826</v>
      </c>
      <c r="W169" s="11">
        <f t="shared" si="91"/>
        <v>0.32608226697482284</v>
      </c>
      <c r="X169" s="15">
        <f t="shared" si="92"/>
        <v>0.33570327525174759</v>
      </c>
      <c r="Y169" s="11">
        <f t="shared" si="93"/>
        <v>0.36891811148916021</v>
      </c>
      <c r="Z169" s="11">
        <f t="shared" si="94"/>
        <v>0.40213294772657282</v>
      </c>
      <c r="AA169" s="11">
        <f t="shared" si="95"/>
        <v>0.43534778396398544</v>
      </c>
      <c r="AB169" s="11">
        <f t="shared" si="96"/>
        <v>0.46856262020139805</v>
      </c>
      <c r="AC169" s="18">
        <f t="shared" si="97"/>
        <v>0.50177745643881067</v>
      </c>
      <c r="AD169" s="10">
        <f t="shared" si="98"/>
        <v>0.53499229267622328</v>
      </c>
      <c r="AE169" s="11">
        <f t="shared" si="99"/>
        <v>0.56820712891363589</v>
      </c>
      <c r="AF169" s="11">
        <f t="shared" si="100"/>
        <v>0.60142196515104851</v>
      </c>
      <c r="AG169" s="11">
        <f t="shared" si="101"/>
        <v>0.63463680138846112</v>
      </c>
      <c r="AH169" s="18">
        <f t="shared" si="102"/>
        <v>0.66785163762587374</v>
      </c>
      <c r="AI169" s="10">
        <f t="shared" si="103"/>
        <v>0.70106647386328635</v>
      </c>
      <c r="AJ169" s="11">
        <f t="shared" si="104"/>
        <v>0.73428131010069897</v>
      </c>
      <c r="AK169" s="11">
        <f t="shared" si="105"/>
        <v>0.76749614633811158</v>
      </c>
      <c r="AL169" s="11">
        <f t="shared" si="106"/>
        <v>0.8007109825755242</v>
      </c>
      <c r="AM169" s="18">
        <f t="shared" si="107"/>
        <v>0.83392581881293681</v>
      </c>
      <c r="AN169" s="10">
        <f t="shared" si="108"/>
        <v>0.86714065505034943</v>
      </c>
      <c r="AO169" s="11">
        <f t="shared" si="109"/>
        <v>0.90035549128776204</v>
      </c>
      <c r="AP169" s="11">
        <f t="shared" si="110"/>
        <v>0.93357032752517466</v>
      </c>
      <c r="AQ169" s="11">
        <f t="shared" si="111"/>
        <v>0.96678516376258727</v>
      </c>
      <c r="AR169" s="15">
        <v>1</v>
      </c>
      <c r="AS169" s="10">
        <v>1</v>
      </c>
      <c r="AT169" s="11">
        <v>1</v>
      </c>
      <c r="AU169" s="11">
        <v>1</v>
      </c>
      <c r="AV169" s="11">
        <v>1</v>
      </c>
      <c r="AW169" s="18">
        <v>1</v>
      </c>
      <c r="AX169" s="10">
        <v>1</v>
      </c>
      <c r="AY169" s="11">
        <v>1</v>
      </c>
      <c r="AZ169" s="11">
        <v>1</v>
      </c>
      <c r="BA169" s="11">
        <v>1</v>
      </c>
      <c r="BB169" s="15">
        <v>1</v>
      </c>
      <c r="BC169" s="10">
        <v>1</v>
      </c>
      <c r="BD169" s="11">
        <v>1</v>
      </c>
      <c r="BE169" s="11">
        <v>1</v>
      </c>
      <c r="BF169" s="11">
        <v>1</v>
      </c>
      <c r="BG169" s="18">
        <v>1</v>
      </c>
      <c r="BH169" s="10">
        <v>1</v>
      </c>
      <c r="BI169" s="11">
        <v>1</v>
      </c>
      <c r="BJ169" s="11">
        <v>1</v>
      </c>
      <c r="BK169" s="11">
        <v>1</v>
      </c>
      <c r="BL169" s="15">
        <v>1</v>
      </c>
      <c r="BM169" s="10">
        <v>1</v>
      </c>
      <c r="BN169" s="11">
        <v>1</v>
      </c>
      <c r="BO169" s="11">
        <v>1</v>
      </c>
      <c r="BP169" s="11">
        <v>1</v>
      </c>
      <c r="BQ169" s="18">
        <v>1</v>
      </c>
      <c r="BR169" s="10">
        <v>1</v>
      </c>
      <c r="BS169" s="11">
        <v>1</v>
      </c>
      <c r="BT169" s="11">
        <v>1</v>
      </c>
      <c r="BU169" s="11">
        <v>1</v>
      </c>
      <c r="BV169" s="15">
        <v>1</v>
      </c>
    </row>
    <row r="170" spans="1:74" x14ac:dyDescent="0.25">
      <c r="A170" s="28" t="s">
        <v>139</v>
      </c>
      <c r="B170" s="23" t="s">
        <v>170</v>
      </c>
      <c r="C170" s="1" t="s">
        <v>126</v>
      </c>
      <c r="D170" s="2" t="s">
        <v>0</v>
      </c>
      <c r="E170" s="3" t="s">
        <v>1</v>
      </c>
      <c r="F170" s="3">
        <f t="shared" ref="F170:G170" si="118">F169</f>
        <v>0.19138815109787871</v>
      </c>
      <c r="G170" s="3">
        <f t="shared" si="118"/>
        <v>0.33570327525174759</v>
      </c>
      <c r="H170" s="3">
        <f t="shared" si="112"/>
        <v>1</v>
      </c>
      <c r="I170" s="15">
        <f t="shared" si="77"/>
        <v>0.19138815109787871</v>
      </c>
      <c r="J170" s="10">
        <f t="shared" si="78"/>
        <v>0.20100915937480329</v>
      </c>
      <c r="K170" s="11">
        <f t="shared" si="79"/>
        <v>0.21063016765172787</v>
      </c>
      <c r="L170" s="11">
        <f t="shared" si="80"/>
        <v>0.22025117592865245</v>
      </c>
      <c r="M170" s="11">
        <f t="shared" si="81"/>
        <v>0.22987218420557703</v>
      </c>
      <c r="N170" s="15">
        <f t="shared" si="82"/>
        <v>0.23949319248250162</v>
      </c>
      <c r="O170" s="10">
        <f t="shared" si="83"/>
        <v>0.2491142007594262</v>
      </c>
      <c r="P170" s="11">
        <f t="shared" si="84"/>
        <v>0.25873520903635078</v>
      </c>
      <c r="Q170" s="11">
        <f t="shared" si="85"/>
        <v>0.26835621731327536</v>
      </c>
      <c r="R170" s="11">
        <f t="shared" si="86"/>
        <v>0.27797722559019994</v>
      </c>
      <c r="S170" s="15">
        <f t="shared" si="87"/>
        <v>0.28759823386712452</v>
      </c>
      <c r="T170" s="10">
        <f t="shared" si="88"/>
        <v>0.2972192421440491</v>
      </c>
      <c r="U170" s="11">
        <f t="shared" si="89"/>
        <v>0.30684025042097368</v>
      </c>
      <c r="V170" s="11">
        <f t="shared" si="90"/>
        <v>0.31646125869789826</v>
      </c>
      <c r="W170" s="11">
        <f t="shared" si="91"/>
        <v>0.32608226697482284</v>
      </c>
      <c r="X170" s="15">
        <f t="shared" si="92"/>
        <v>0.33570327525174759</v>
      </c>
      <c r="Y170" s="11">
        <f t="shared" si="93"/>
        <v>0.36891811148916021</v>
      </c>
      <c r="Z170" s="11">
        <f t="shared" si="94"/>
        <v>0.40213294772657282</v>
      </c>
      <c r="AA170" s="11">
        <f t="shared" si="95"/>
        <v>0.43534778396398544</v>
      </c>
      <c r="AB170" s="11">
        <f t="shared" si="96"/>
        <v>0.46856262020139805</v>
      </c>
      <c r="AC170" s="18">
        <f t="shared" si="97"/>
        <v>0.50177745643881067</v>
      </c>
      <c r="AD170" s="10">
        <f t="shared" si="98"/>
        <v>0.53499229267622328</v>
      </c>
      <c r="AE170" s="11">
        <f t="shared" si="99"/>
        <v>0.56820712891363589</v>
      </c>
      <c r="AF170" s="11">
        <f t="shared" si="100"/>
        <v>0.60142196515104851</v>
      </c>
      <c r="AG170" s="11">
        <f t="shared" si="101"/>
        <v>0.63463680138846112</v>
      </c>
      <c r="AH170" s="18">
        <f t="shared" si="102"/>
        <v>0.66785163762587374</v>
      </c>
      <c r="AI170" s="10">
        <f t="shared" si="103"/>
        <v>0.70106647386328635</v>
      </c>
      <c r="AJ170" s="11">
        <f t="shared" si="104"/>
        <v>0.73428131010069897</v>
      </c>
      <c r="AK170" s="11">
        <f t="shared" si="105"/>
        <v>0.76749614633811158</v>
      </c>
      <c r="AL170" s="11">
        <f t="shared" si="106"/>
        <v>0.8007109825755242</v>
      </c>
      <c r="AM170" s="18">
        <f t="shared" si="107"/>
        <v>0.83392581881293681</v>
      </c>
      <c r="AN170" s="10">
        <f t="shared" si="108"/>
        <v>0.86714065505034943</v>
      </c>
      <c r="AO170" s="11">
        <f t="shared" si="109"/>
        <v>0.90035549128776204</v>
      </c>
      <c r="AP170" s="11">
        <f t="shared" si="110"/>
        <v>0.93357032752517466</v>
      </c>
      <c r="AQ170" s="11">
        <f t="shared" si="111"/>
        <v>0.96678516376258727</v>
      </c>
      <c r="AR170" s="15">
        <v>1</v>
      </c>
      <c r="AS170" s="10">
        <v>1</v>
      </c>
      <c r="AT170" s="11">
        <v>1</v>
      </c>
      <c r="AU170" s="11">
        <v>1</v>
      </c>
      <c r="AV170" s="11">
        <v>1</v>
      </c>
      <c r="AW170" s="18">
        <v>1</v>
      </c>
      <c r="AX170" s="10">
        <v>1</v>
      </c>
      <c r="AY170" s="11">
        <v>1</v>
      </c>
      <c r="AZ170" s="11">
        <v>1</v>
      </c>
      <c r="BA170" s="11">
        <v>1</v>
      </c>
      <c r="BB170" s="15">
        <v>1</v>
      </c>
      <c r="BC170" s="10">
        <v>1</v>
      </c>
      <c r="BD170" s="11">
        <v>1</v>
      </c>
      <c r="BE170" s="11">
        <v>1</v>
      </c>
      <c r="BF170" s="11">
        <v>1</v>
      </c>
      <c r="BG170" s="18">
        <v>1</v>
      </c>
      <c r="BH170" s="10">
        <v>1</v>
      </c>
      <c r="BI170" s="11">
        <v>1</v>
      </c>
      <c r="BJ170" s="11">
        <v>1</v>
      </c>
      <c r="BK170" s="11">
        <v>1</v>
      </c>
      <c r="BL170" s="15">
        <v>1</v>
      </c>
      <c r="BM170" s="10">
        <v>1</v>
      </c>
      <c r="BN170" s="11">
        <v>1</v>
      </c>
      <c r="BO170" s="11">
        <v>1</v>
      </c>
      <c r="BP170" s="11">
        <v>1</v>
      </c>
      <c r="BQ170" s="18">
        <v>1</v>
      </c>
      <c r="BR170" s="10">
        <v>1</v>
      </c>
      <c r="BS170" s="11">
        <v>1</v>
      </c>
      <c r="BT170" s="11">
        <v>1</v>
      </c>
      <c r="BU170" s="11">
        <v>1</v>
      </c>
      <c r="BV170" s="15">
        <v>1</v>
      </c>
    </row>
    <row r="171" spans="1:74" x14ac:dyDescent="0.25">
      <c r="A171" s="28" t="s">
        <v>139</v>
      </c>
      <c r="B171" s="23" t="s">
        <v>170</v>
      </c>
      <c r="C171" s="1" t="s">
        <v>126</v>
      </c>
      <c r="D171" s="2" t="s">
        <v>0</v>
      </c>
      <c r="E171" s="3" t="s">
        <v>2</v>
      </c>
      <c r="F171" s="3">
        <f t="shared" ref="F171:G171" si="119">F170</f>
        <v>0.19138815109787871</v>
      </c>
      <c r="G171" s="3">
        <f t="shared" si="119"/>
        <v>0.33570327525174759</v>
      </c>
      <c r="H171" s="3">
        <f t="shared" si="112"/>
        <v>1</v>
      </c>
      <c r="I171" s="15">
        <f t="shared" si="77"/>
        <v>0.19138815109787871</v>
      </c>
      <c r="J171" s="10">
        <f t="shared" si="78"/>
        <v>0.20100915937480329</v>
      </c>
      <c r="K171" s="11">
        <f t="shared" si="79"/>
        <v>0.21063016765172787</v>
      </c>
      <c r="L171" s="11">
        <f t="shared" si="80"/>
        <v>0.22025117592865245</v>
      </c>
      <c r="M171" s="11">
        <f t="shared" si="81"/>
        <v>0.22987218420557703</v>
      </c>
      <c r="N171" s="15">
        <f t="shared" si="82"/>
        <v>0.23949319248250162</v>
      </c>
      <c r="O171" s="10">
        <f t="shared" si="83"/>
        <v>0.2491142007594262</v>
      </c>
      <c r="P171" s="11">
        <f t="shared" si="84"/>
        <v>0.25873520903635078</v>
      </c>
      <c r="Q171" s="11">
        <f t="shared" si="85"/>
        <v>0.26835621731327536</v>
      </c>
      <c r="R171" s="11">
        <f t="shared" si="86"/>
        <v>0.27797722559019994</v>
      </c>
      <c r="S171" s="15">
        <f t="shared" si="87"/>
        <v>0.28759823386712452</v>
      </c>
      <c r="T171" s="10">
        <f t="shared" si="88"/>
        <v>0.2972192421440491</v>
      </c>
      <c r="U171" s="11">
        <f t="shared" si="89"/>
        <v>0.30684025042097368</v>
      </c>
      <c r="V171" s="11">
        <f t="shared" si="90"/>
        <v>0.31646125869789826</v>
      </c>
      <c r="W171" s="11">
        <f t="shared" si="91"/>
        <v>0.32608226697482284</v>
      </c>
      <c r="X171" s="15">
        <f t="shared" si="92"/>
        <v>0.33570327525174759</v>
      </c>
      <c r="Y171" s="11">
        <f t="shared" si="93"/>
        <v>0.36891811148916021</v>
      </c>
      <c r="Z171" s="11">
        <f t="shared" si="94"/>
        <v>0.40213294772657282</v>
      </c>
      <c r="AA171" s="11">
        <f t="shared" si="95"/>
        <v>0.43534778396398544</v>
      </c>
      <c r="AB171" s="11">
        <f t="shared" si="96"/>
        <v>0.46856262020139805</v>
      </c>
      <c r="AC171" s="18">
        <f t="shared" si="97"/>
        <v>0.50177745643881067</v>
      </c>
      <c r="AD171" s="10">
        <f t="shared" si="98"/>
        <v>0.53499229267622328</v>
      </c>
      <c r="AE171" s="11">
        <f t="shared" si="99"/>
        <v>0.56820712891363589</v>
      </c>
      <c r="AF171" s="11">
        <f t="shared" si="100"/>
        <v>0.60142196515104851</v>
      </c>
      <c r="AG171" s="11">
        <f t="shared" si="101"/>
        <v>0.63463680138846112</v>
      </c>
      <c r="AH171" s="18">
        <f t="shared" si="102"/>
        <v>0.66785163762587374</v>
      </c>
      <c r="AI171" s="10">
        <f t="shared" si="103"/>
        <v>0.70106647386328635</v>
      </c>
      <c r="AJ171" s="11">
        <f t="shared" si="104"/>
        <v>0.73428131010069897</v>
      </c>
      <c r="AK171" s="11">
        <f t="shared" si="105"/>
        <v>0.76749614633811158</v>
      </c>
      <c r="AL171" s="11">
        <f t="shared" si="106"/>
        <v>0.8007109825755242</v>
      </c>
      <c r="AM171" s="18">
        <f t="shared" si="107"/>
        <v>0.83392581881293681</v>
      </c>
      <c r="AN171" s="10">
        <f t="shared" si="108"/>
        <v>0.86714065505034943</v>
      </c>
      <c r="AO171" s="11">
        <f t="shared" si="109"/>
        <v>0.90035549128776204</v>
      </c>
      <c r="AP171" s="11">
        <f t="shared" si="110"/>
        <v>0.93357032752517466</v>
      </c>
      <c r="AQ171" s="11">
        <f t="shared" si="111"/>
        <v>0.96678516376258727</v>
      </c>
      <c r="AR171" s="15">
        <v>1</v>
      </c>
      <c r="AS171" s="10">
        <v>1</v>
      </c>
      <c r="AT171" s="11">
        <v>1</v>
      </c>
      <c r="AU171" s="11">
        <v>1</v>
      </c>
      <c r="AV171" s="11">
        <v>1</v>
      </c>
      <c r="AW171" s="18">
        <v>1</v>
      </c>
      <c r="AX171" s="10">
        <v>1</v>
      </c>
      <c r="AY171" s="11">
        <v>1</v>
      </c>
      <c r="AZ171" s="11">
        <v>1</v>
      </c>
      <c r="BA171" s="11">
        <v>1</v>
      </c>
      <c r="BB171" s="15">
        <v>1</v>
      </c>
      <c r="BC171" s="10">
        <v>1</v>
      </c>
      <c r="BD171" s="11">
        <v>1</v>
      </c>
      <c r="BE171" s="11">
        <v>1</v>
      </c>
      <c r="BF171" s="11">
        <v>1</v>
      </c>
      <c r="BG171" s="18">
        <v>1</v>
      </c>
      <c r="BH171" s="10">
        <v>1</v>
      </c>
      <c r="BI171" s="11">
        <v>1</v>
      </c>
      <c r="BJ171" s="11">
        <v>1</v>
      </c>
      <c r="BK171" s="11">
        <v>1</v>
      </c>
      <c r="BL171" s="15">
        <v>1</v>
      </c>
      <c r="BM171" s="10">
        <v>1</v>
      </c>
      <c r="BN171" s="11">
        <v>1</v>
      </c>
      <c r="BO171" s="11">
        <v>1</v>
      </c>
      <c r="BP171" s="11">
        <v>1</v>
      </c>
      <c r="BQ171" s="18">
        <v>1</v>
      </c>
      <c r="BR171" s="10">
        <v>1</v>
      </c>
      <c r="BS171" s="11">
        <v>1</v>
      </c>
      <c r="BT171" s="11">
        <v>1</v>
      </c>
      <c r="BU171" s="11">
        <v>1</v>
      </c>
      <c r="BV171" s="15">
        <v>1</v>
      </c>
    </row>
    <row r="172" spans="1:74" x14ac:dyDescent="0.25">
      <c r="A172" s="28" t="s">
        <v>139</v>
      </c>
      <c r="B172" s="23" t="s">
        <v>170</v>
      </c>
      <c r="C172" s="1" t="s">
        <v>126</v>
      </c>
      <c r="D172" s="2" t="s">
        <v>0</v>
      </c>
      <c r="E172" s="3" t="s">
        <v>3</v>
      </c>
      <c r="F172" s="3">
        <f t="shared" ref="F172:G172" si="120">F171</f>
        <v>0.19138815109787871</v>
      </c>
      <c r="G172" s="3">
        <f t="shared" si="120"/>
        <v>0.33570327525174759</v>
      </c>
      <c r="H172" s="3">
        <f t="shared" si="112"/>
        <v>1</v>
      </c>
      <c r="I172" s="15">
        <f t="shared" si="77"/>
        <v>0.19138815109787871</v>
      </c>
      <c r="J172" s="10">
        <f t="shared" si="78"/>
        <v>0.20100915937480329</v>
      </c>
      <c r="K172" s="11">
        <f t="shared" si="79"/>
        <v>0.21063016765172787</v>
      </c>
      <c r="L172" s="11">
        <f t="shared" si="80"/>
        <v>0.22025117592865245</v>
      </c>
      <c r="M172" s="11">
        <f t="shared" si="81"/>
        <v>0.22987218420557703</v>
      </c>
      <c r="N172" s="15">
        <f t="shared" si="82"/>
        <v>0.23949319248250162</v>
      </c>
      <c r="O172" s="10">
        <f t="shared" si="83"/>
        <v>0.2491142007594262</v>
      </c>
      <c r="P172" s="11">
        <f t="shared" si="84"/>
        <v>0.25873520903635078</v>
      </c>
      <c r="Q172" s="11">
        <f t="shared" si="85"/>
        <v>0.26835621731327536</v>
      </c>
      <c r="R172" s="11">
        <f t="shared" si="86"/>
        <v>0.27797722559019994</v>
      </c>
      <c r="S172" s="15">
        <f t="shared" si="87"/>
        <v>0.28759823386712452</v>
      </c>
      <c r="T172" s="10">
        <f t="shared" si="88"/>
        <v>0.2972192421440491</v>
      </c>
      <c r="U172" s="11">
        <f t="shared" si="89"/>
        <v>0.30684025042097368</v>
      </c>
      <c r="V172" s="11">
        <f t="shared" si="90"/>
        <v>0.31646125869789826</v>
      </c>
      <c r="W172" s="11">
        <f t="shared" si="91"/>
        <v>0.32608226697482284</v>
      </c>
      <c r="X172" s="15">
        <f t="shared" si="92"/>
        <v>0.33570327525174759</v>
      </c>
      <c r="Y172" s="11">
        <f t="shared" si="93"/>
        <v>0.36891811148916021</v>
      </c>
      <c r="Z172" s="11">
        <f t="shared" si="94"/>
        <v>0.40213294772657282</v>
      </c>
      <c r="AA172" s="11">
        <f t="shared" si="95"/>
        <v>0.43534778396398544</v>
      </c>
      <c r="AB172" s="11">
        <f t="shared" si="96"/>
        <v>0.46856262020139805</v>
      </c>
      <c r="AC172" s="18">
        <f t="shared" si="97"/>
        <v>0.50177745643881067</v>
      </c>
      <c r="AD172" s="10">
        <f t="shared" si="98"/>
        <v>0.53499229267622328</v>
      </c>
      <c r="AE172" s="11">
        <f t="shared" si="99"/>
        <v>0.56820712891363589</v>
      </c>
      <c r="AF172" s="11">
        <f t="shared" si="100"/>
        <v>0.60142196515104851</v>
      </c>
      <c r="AG172" s="11">
        <f t="shared" si="101"/>
        <v>0.63463680138846112</v>
      </c>
      <c r="AH172" s="18">
        <f t="shared" si="102"/>
        <v>0.66785163762587374</v>
      </c>
      <c r="AI172" s="10">
        <f t="shared" si="103"/>
        <v>0.70106647386328635</v>
      </c>
      <c r="AJ172" s="11">
        <f t="shared" si="104"/>
        <v>0.73428131010069897</v>
      </c>
      <c r="AK172" s="11">
        <f t="shared" si="105"/>
        <v>0.76749614633811158</v>
      </c>
      <c r="AL172" s="11">
        <f t="shared" si="106"/>
        <v>0.8007109825755242</v>
      </c>
      <c r="AM172" s="18">
        <f t="shared" si="107"/>
        <v>0.83392581881293681</v>
      </c>
      <c r="AN172" s="10">
        <f t="shared" si="108"/>
        <v>0.86714065505034943</v>
      </c>
      <c r="AO172" s="11">
        <f t="shared" si="109"/>
        <v>0.90035549128776204</v>
      </c>
      <c r="AP172" s="11">
        <f t="shared" si="110"/>
        <v>0.93357032752517466</v>
      </c>
      <c r="AQ172" s="11">
        <f t="shared" si="111"/>
        <v>0.96678516376258727</v>
      </c>
      <c r="AR172" s="15">
        <v>1</v>
      </c>
      <c r="AS172" s="10">
        <v>1</v>
      </c>
      <c r="AT172" s="11">
        <v>1</v>
      </c>
      <c r="AU172" s="11">
        <v>1</v>
      </c>
      <c r="AV172" s="11">
        <v>1</v>
      </c>
      <c r="AW172" s="18">
        <v>1</v>
      </c>
      <c r="AX172" s="10">
        <v>1</v>
      </c>
      <c r="AY172" s="11">
        <v>1</v>
      </c>
      <c r="AZ172" s="11">
        <v>1</v>
      </c>
      <c r="BA172" s="11">
        <v>1</v>
      </c>
      <c r="BB172" s="15">
        <v>1</v>
      </c>
      <c r="BC172" s="10">
        <v>1</v>
      </c>
      <c r="BD172" s="11">
        <v>1</v>
      </c>
      <c r="BE172" s="11">
        <v>1</v>
      </c>
      <c r="BF172" s="11">
        <v>1</v>
      </c>
      <c r="BG172" s="18">
        <v>1</v>
      </c>
      <c r="BH172" s="10">
        <v>1</v>
      </c>
      <c r="BI172" s="11">
        <v>1</v>
      </c>
      <c r="BJ172" s="11">
        <v>1</v>
      </c>
      <c r="BK172" s="11">
        <v>1</v>
      </c>
      <c r="BL172" s="15">
        <v>1</v>
      </c>
      <c r="BM172" s="10">
        <v>1</v>
      </c>
      <c r="BN172" s="11">
        <v>1</v>
      </c>
      <c r="BO172" s="11">
        <v>1</v>
      </c>
      <c r="BP172" s="11">
        <v>1</v>
      </c>
      <c r="BQ172" s="18">
        <v>1</v>
      </c>
      <c r="BR172" s="10">
        <v>1</v>
      </c>
      <c r="BS172" s="11">
        <v>1</v>
      </c>
      <c r="BT172" s="11">
        <v>1</v>
      </c>
      <c r="BU172" s="11">
        <v>1</v>
      </c>
      <c r="BV172" s="15">
        <v>1</v>
      </c>
    </row>
    <row r="173" spans="1:74" x14ac:dyDescent="0.25">
      <c r="A173" s="28" t="s">
        <v>139</v>
      </c>
      <c r="B173" s="23" t="s">
        <v>170</v>
      </c>
      <c r="C173" s="1" t="s">
        <v>126</v>
      </c>
      <c r="D173" s="2" t="s">
        <v>0</v>
      </c>
      <c r="E173" s="3" t="s">
        <v>4</v>
      </c>
      <c r="F173" s="3">
        <f t="shared" ref="F173:G173" si="121">F172</f>
        <v>0.19138815109787871</v>
      </c>
      <c r="G173" s="3">
        <f t="shared" si="121"/>
        <v>0.33570327525174759</v>
      </c>
      <c r="H173" s="3">
        <f t="shared" si="112"/>
        <v>1</v>
      </c>
      <c r="I173" s="15">
        <f t="shared" si="77"/>
        <v>0.19138815109787871</v>
      </c>
      <c r="J173" s="10">
        <f t="shared" si="78"/>
        <v>0.20100915937480329</v>
      </c>
      <c r="K173" s="11">
        <f t="shared" si="79"/>
        <v>0.21063016765172787</v>
      </c>
      <c r="L173" s="11">
        <f t="shared" si="80"/>
        <v>0.22025117592865245</v>
      </c>
      <c r="M173" s="11">
        <f t="shared" si="81"/>
        <v>0.22987218420557703</v>
      </c>
      <c r="N173" s="15">
        <f t="shared" si="82"/>
        <v>0.23949319248250162</v>
      </c>
      <c r="O173" s="10">
        <f t="shared" si="83"/>
        <v>0.2491142007594262</v>
      </c>
      <c r="P173" s="11">
        <f t="shared" si="84"/>
        <v>0.25873520903635078</v>
      </c>
      <c r="Q173" s="11">
        <f t="shared" si="85"/>
        <v>0.26835621731327536</v>
      </c>
      <c r="R173" s="11">
        <f t="shared" si="86"/>
        <v>0.27797722559019994</v>
      </c>
      <c r="S173" s="15">
        <f t="shared" si="87"/>
        <v>0.28759823386712452</v>
      </c>
      <c r="T173" s="10">
        <f t="shared" si="88"/>
        <v>0.2972192421440491</v>
      </c>
      <c r="U173" s="11">
        <f t="shared" si="89"/>
        <v>0.30684025042097368</v>
      </c>
      <c r="V173" s="11">
        <f t="shared" si="90"/>
        <v>0.31646125869789826</v>
      </c>
      <c r="W173" s="11">
        <f t="shared" si="91"/>
        <v>0.32608226697482284</v>
      </c>
      <c r="X173" s="15">
        <f t="shared" si="92"/>
        <v>0.33570327525174759</v>
      </c>
      <c r="Y173" s="11">
        <f t="shared" si="93"/>
        <v>0.36891811148916021</v>
      </c>
      <c r="Z173" s="11">
        <f t="shared" si="94"/>
        <v>0.40213294772657282</v>
      </c>
      <c r="AA173" s="11">
        <f t="shared" si="95"/>
        <v>0.43534778396398544</v>
      </c>
      <c r="AB173" s="11">
        <f t="shared" si="96"/>
        <v>0.46856262020139805</v>
      </c>
      <c r="AC173" s="18">
        <f t="shared" si="97"/>
        <v>0.50177745643881067</v>
      </c>
      <c r="AD173" s="10">
        <f t="shared" si="98"/>
        <v>0.53499229267622328</v>
      </c>
      <c r="AE173" s="11">
        <f t="shared" si="99"/>
        <v>0.56820712891363589</v>
      </c>
      <c r="AF173" s="11">
        <f t="shared" si="100"/>
        <v>0.60142196515104851</v>
      </c>
      <c r="AG173" s="11">
        <f t="shared" si="101"/>
        <v>0.63463680138846112</v>
      </c>
      <c r="AH173" s="18">
        <f t="shared" si="102"/>
        <v>0.66785163762587374</v>
      </c>
      <c r="AI173" s="10">
        <f t="shared" si="103"/>
        <v>0.70106647386328635</v>
      </c>
      <c r="AJ173" s="11">
        <f t="shared" si="104"/>
        <v>0.73428131010069897</v>
      </c>
      <c r="AK173" s="11">
        <f t="shared" si="105"/>
        <v>0.76749614633811158</v>
      </c>
      <c r="AL173" s="11">
        <f t="shared" si="106"/>
        <v>0.8007109825755242</v>
      </c>
      <c r="AM173" s="18">
        <f t="shared" si="107"/>
        <v>0.83392581881293681</v>
      </c>
      <c r="AN173" s="10">
        <f t="shared" si="108"/>
        <v>0.86714065505034943</v>
      </c>
      <c r="AO173" s="11">
        <f t="shared" si="109"/>
        <v>0.90035549128776204</v>
      </c>
      <c r="AP173" s="11">
        <f t="shared" si="110"/>
        <v>0.93357032752517466</v>
      </c>
      <c r="AQ173" s="11">
        <f t="shared" si="111"/>
        <v>0.96678516376258727</v>
      </c>
      <c r="AR173" s="15">
        <v>1</v>
      </c>
      <c r="AS173" s="10">
        <v>1</v>
      </c>
      <c r="AT173" s="11">
        <v>1</v>
      </c>
      <c r="AU173" s="11">
        <v>1</v>
      </c>
      <c r="AV173" s="11">
        <v>1</v>
      </c>
      <c r="AW173" s="18">
        <v>1</v>
      </c>
      <c r="AX173" s="10">
        <v>1</v>
      </c>
      <c r="AY173" s="11">
        <v>1</v>
      </c>
      <c r="AZ173" s="11">
        <v>1</v>
      </c>
      <c r="BA173" s="11">
        <v>1</v>
      </c>
      <c r="BB173" s="15">
        <v>1</v>
      </c>
      <c r="BC173" s="10">
        <v>1</v>
      </c>
      <c r="BD173" s="11">
        <v>1</v>
      </c>
      <c r="BE173" s="11">
        <v>1</v>
      </c>
      <c r="BF173" s="11">
        <v>1</v>
      </c>
      <c r="BG173" s="18">
        <v>1</v>
      </c>
      <c r="BH173" s="10">
        <v>1</v>
      </c>
      <c r="BI173" s="11">
        <v>1</v>
      </c>
      <c r="BJ173" s="11">
        <v>1</v>
      </c>
      <c r="BK173" s="11">
        <v>1</v>
      </c>
      <c r="BL173" s="15">
        <v>1</v>
      </c>
      <c r="BM173" s="10">
        <v>1</v>
      </c>
      <c r="BN173" s="11">
        <v>1</v>
      </c>
      <c r="BO173" s="11">
        <v>1</v>
      </c>
      <c r="BP173" s="11">
        <v>1</v>
      </c>
      <c r="BQ173" s="18">
        <v>1</v>
      </c>
      <c r="BR173" s="10">
        <v>1</v>
      </c>
      <c r="BS173" s="11">
        <v>1</v>
      </c>
      <c r="BT173" s="11">
        <v>1</v>
      </c>
      <c r="BU173" s="11">
        <v>1</v>
      </c>
      <c r="BV173" s="15">
        <v>1</v>
      </c>
    </row>
    <row r="174" spans="1:74" x14ac:dyDescent="0.25">
      <c r="A174" s="28" t="s">
        <v>139</v>
      </c>
      <c r="B174" s="23" t="s">
        <v>170</v>
      </c>
      <c r="C174" s="1" t="s">
        <v>126</v>
      </c>
      <c r="D174" s="2" t="s">
        <v>5</v>
      </c>
      <c r="E174" s="3" t="s">
        <v>1</v>
      </c>
      <c r="F174" s="3">
        <f t="shared" ref="F174:G174" si="122">F173</f>
        <v>0.19138815109787871</v>
      </c>
      <c r="G174" s="3">
        <f t="shared" si="122"/>
        <v>0.33570327525174759</v>
      </c>
      <c r="H174" s="3">
        <f t="shared" si="112"/>
        <v>1</v>
      </c>
      <c r="I174" s="15">
        <f t="shared" si="77"/>
        <v>0.19138815109787871</v>
      </c>
      <c r="J174" s="10">
        <f t="shared" si="78"/>
        <v>0.20100915937480329</v>
      </c>
      <c r="K174" s="11">
        <f t="shared" si="79"/>
        <v>0.21063016765172787</v>
      </c>
      <c r="L174" s="11">
        <f t="shared" si="80"/>
        <v>0.22025117592865245</v>
      </c>
      <c r="M174" s="11">
        <f t="shared" si="81"/>
        <v>0.22987218420557703</v>
      </c>
      <c r="N174" s="15">
        <f t="shared" si="82"/>
        <v>0.23949319248250162</v>
      </c>
      <c r="O174" s="10">
        <f t="shared" si="83"/>
        <v>0.2491142007594262</v>
      </c>
      <c r="P174" s="11">
        <f t="shared" si="84"/>
        <v>0.25873520903635078</v>
      </c>
      <c r="Q174" s="11">
        <f t="shared" si="85"/>
        <v>0.26835621731327536</v>
      </c>
      <c r="R174" s="11">
        <f t="shared" si="86"/>
        <v>0.27797722559019994</v>
      </c>
      <c r="S174" s="15">
        <f t="shared" si="87"/>
        <v>0.28759823386712452</v>
      </c>
      <c r="T174" s="10">
        <f t="shared" si="88"/>
        <v>0.2972192421440491</v>
      </c>
      <c r="U174" s="11">
        <f t="shared" si="89"/>
        <v>0.30684025042097368</v>
      </c>
      <c r="V174" s="11">
        <f t="shared" si="90"/>
        <v>0.31646125869789826</v>
      </c>
      <c r="W174" s="11">
        <f t="shared" si="91"/>
        <v>0.32608226697482284</v>
      </c>
      <c r="X174" s="15">
        <f t="shared" si="92"/>
        <v>0.33570327525174759</v>
      </c>
      <c r="Y174" s="11">
        <f t="shared" si="93"/>
        <v>0.36891811148916021</v>
      </c>
      <c r="Z174" s="11">
        <f t="shared" si="94"/>
        <v>0.40213294772657282</v>
      </c>
      <c r="AA174" s="11">
        <f t="shared" si="95"/>
        <v>0.43534778396398544</v>
      </c>
      <c r="AB174" s="11">
        <f t="shared" si="96"/>
        <v>0.46856262020139805</v>
      </c>
      <c r="AC174" s="18">
        <f t="shared" si="97"/>
        <v>0.50177745643881067</v>
      </c>
      <c r="AD174" s="10">
        <f t="shared" si="98"/>
        <v>0.53499229267622328</v>
      </c>
      <c r="AE174" s="11">
        <f t="shared" si="99"/>
        <v>0.56820712891363589</v>
      </c>
      <c r="AF174" s="11">
        <f t="shared" si="100"/>
        <v>0.60142196515104851</v>
      </c>
      <c r="AG174" s="11">
        <f t="shared" si="101"/>
        <v>0.63463680138846112</v>
      </c>
      <c r="AH174" s="18">
        <f t="shared" si="102"/>
        <v>0.66785163762587374</v>
      </c>
      <c r="AI174" s="10">
        <f t="shared" si="103"/>
        <v>0.70106647386328635</v>
      </c>
      <c r="AJ174" s="11">
        <f t="shared" si="104"/>
        <v>0.73428131010069897</v>
      </c>
      <c r="AK174" s="11">
        <f t="shared" si="105"/>
        <v>0.76749614633811158</v>
      </c>
      <c r="AL174" s="11">
        <f t="shared" si="106"/>
        <v>0.8007109825755242</v>
      </c>
      <c r="AM174" s="18">
        <f t="shared" si="107"/>
        <v>0.83392581881293681</v>
      </c>
      <c r="AN174" s="10">
        <f t="shared" si="108"/>
        <v>0.86714065505034943</v>
      </c>
      <c r="AO174" s="11">
        <f t="shared" si="109"/>
        <v>0.90035549128776204</v>
      </c>
      <c r="AP174" s="11">
        <f t="shared" si="110"/>
        <v>0.93357032752517466</v>
      </c>
      <c r="AQ174" s="11">
        <f t="shared" si="111"/>
        <v>0.96678516376258727</v>
      </c>
      <c r="AR174" s="15">
        <v>1</v>
      </c>
      <c r="AS174" s="10">
        <v>1</v>
      </c>
      <c r="AT174" s="11">
        <v>1</v>
      </c>
      <c r="AU174" s="11">
        <v>1</v>
      </c>
      <c r="AV174" s="11">
        <v>1</v>
      </c>
      <c r="AW174" s="18">
        <v>1</v>
      </c>
      <c r="AX174" s="10">
        <v>1</v>
      </c>
      <c r="AY174" s="11">
        <v>1</v>
      </c>
      <c r="AZ174" s="11">
        <v>1</v>
      </c>
      <c r="BA174" s="11">
        <v>1</v>
      </c>
      <c r="BB174" s="15">
        <v>1</v>
      </c>
      <c r="BC174" s="10">
        <v>1</v>
      </c>
      <c r="BD174" s="11">
        <v>1</v>
      </c>
      <c r="BE174" s="11">
        <v>1</v>
      </c>
      <c r="BF174" s="11">
        <v>1</v>
      </c>
      <c r="BG174" s="18">
        <v>1</v>
      </c>
      <c r="BH174" s="10">
        <v>1</v>
      </c>
      <c r="BI174" s="11">
        <v>1</v>
      </c>
      <c r="BJ174" s="11">
        <v>1</v>
      </c>
      <c r="BK174" s="11">
        <v>1</v>
      </c>
      <c r="BL174" s="15">
        <v>1</v>
      </c>
      <c r="BM174" s="10">
        <v>1</v>
      </c>
      <c r="BN174" s="11">
        <v>1</v>
      </c>
      <c r="BO174" s="11">
        <v>1</v>
      </c>
      <c r="BP174" s="11">
        <v>1</v>
      </c>
      <c r="BQ174" s="18">
        <v>1</v>
      </c>
      <c r="BR174" s="10">
        <v>1</v>
      </c>
      <c r="BS174" s="11">
        <v>1</v>
      </c>
      <c r="BT174" s="11">
        <v>1</v>
      </c>
      <c r="BU174" s="11">
        <v>1</v>
      </c>
      <c r="BV174" s="15">
        <v>1</v>
      </c>
    </row>
    <row r="175" spans="1:74" x14ac:dyDescent="0.25">
      <c r="A175" s="28" t="s">
        <v>139</v>
      </c>
      <c r="B175" s="23" t="s">
        <v>170</v>
      </c>
      <c r="C175" s="1" t="s">
        <v>126</v>
      </c>
      <c r="D175" s="2" t="s">
        <v>5</v>
      </c>
      <c r="E175" s="3" t="s">
        <v>2</v>
      </c>
      <c r="F175" s="3">
        <f t="shared" ref="F175:G175" si="123">F174</f>
        <v>0.19138815109787871</v>
      </c>
      <c r="G175" s="3">
        <f t="shared" si="123"/>
        <v>0.33570327525174759</v>
      </c>
      <c r="H175" s="3">
        <f t="shared" si="112"/>
        <v>1</v>
      </c>
      <c r="I175" s="15">
        <f t="shared" si="77"/>
        <v>0.19138815109787871</v>
      </c>
      <c r="J175" s="10">
        <f t="shared" si="78"/>
        <v>0.20100915937480329</v>
      </c>
      <c r="K175" s="11">
        <f t="shared" si="79"/>
        <v>0.21063016765172787</v>
      </c>
      <c r="L175" s="11">
        <f t="shared" si="80"/>
        <v>0.22025117592865245</v>
      </c>
      <c r="M175" s="11">
        <f t="shared" si="81"/>
        <v>0.22987218420557703</v>
      </c>
      <c r="N175" s="15">
        <f t="shared" si="82"/>
        <v>0.23949319248250162</v>
      </c>
      <c r="O175" s="10">
        <f t="shared" si="83"/>
        <v>0.2491142007594262</v>
      </c>
      <c r="P175" s="11">
        <f t="shared" si="84"/>
        <v>0.25873520903635078</v>
      </c>
      <c r="Q175" s="11">
        <f t="shared" si="85"/>
        <v>0.26835621731327536</v>
      </c>
      <c r="R175" s="11">
        <f t="shared" si="86"/>
        <v>0.27797722559019994</v>
      </c>
      <c r="S175" s="15">
        <f t="shared" si="87"/>
        <v>0.28759823386712452</v>
      </c>
      <c r="T175" s="10">
        <f t="shared" si="88"/>
        <v>0.2972192421440491</v>
      </c>
      <c r="U175" s="11">
        <f t="shared" si="89"/>
        <v>0.30684025042097368</v>
      </c>
      <c r="V175" s="11">
        <f t="shared" si="90"/>
        <v>0.31646125869789826</v>
      </c>
      <c r="W175" s="11">
        <f t="shared" si="91"/>
        <v>0.32608226697482284</v>
      </c>
      <c r="X175" s="15">
        <f t="shared" si="92"/>
        <v>0.33570327525174759</v>
      </c>
      <c r="Y175" s="11">
        <f t="shared" si="93"/>
        <v>0.36891811148916021</v>
      </c>
      <c r="Z175" s="11">
        <f t="shared" si="94"/>
        <v>0.40213294772657282</v>
      </c>
      <c r="AA175" s="11">
        <f t="shared" si="95"/>
        <v>0.43534778396398544</v>
      </c>
      <c r="AB175" s="11">
        <f t="shared" si="96"/>
        <v>0.46856262020139805</v>
      </c>
      <c r="AC175" s="18">
        <f t="shared" si="97"/>
        <v>0.50177745643881067</v>
      </c>
      <c r="AD175" s="10">
        <f t="shared" si="98"/>
        <v>0.53499229267622328</v>
      </c>
      <c r="AE175" s="11">
        <f t="shared" si="99"/>
        <v>0.56820712891363589</v>
      </c>
      <c r="AF175" s="11">
        <f t="shared" si="100"/>
        <v>0.60142196515104851</v>
      </c>
      <c r="AG175" s="11">
        <f t="shared" si="101"/>
        <v>0.63463680138846112</v>
      </c>
      <c r="AH175" s="18">
        <f t="shared" si="102"/>
        <v>0.66785163762587374</v>
      </c>
      <c r="AI175" s="10">
        <f t="shared" si="103"/>
        <v>0.70106647386328635</v>
      </c>
      <c r="AJ175" s="11">
        <f t="shared" si="104"/>
        <v>0.73428131010069897</v>
      </c>
      <c r="AK175" s="11">
        <f t="shared" si="105"/>
        <v>0.76749614633811158</v>
      </c>
      <c r="AL175" s="11">
        <f t="shared" si="106"/>
        <v>0.8007109825755242</v>
      </c>
      <c r="AM175" s="18">
        <f t="shared" si="107"/>
        <v>0.83392581881293681</v>
      </c>
      <c r="AN175" s="10">
        <f t="shared" si="108"/>
        <v>0.86714065505034943</v>
      </c>
      <c r="AO175" s="11">
        <f t="shared" si="109"/>
        <v>0.90035549128776204</v>
      </c>
      <c r="AP175" s="11">
        <f t="shared" si="110"/>
        <v>0.93357032752517466</v>
      </c>
      <c r="AQ175" s="11">
        <f t="shared" si="111"/>
        <v>0.96678516376258727</v>
      </c>
      <c r="AR175" s="15">
        <v>1</v>
      </c>
      <c r="AS175" s="10">
        <v>1</v>
      </c>
      <c r="AT175" s="11">
        <v>1</v>
      </c>
      <c r="AU175" s="11">
        <v>1</v>
      </c>
      <c r="AV175" s="11">
        <v>1</v>
      </c>
      <c r="AW175" s="18">
        <v>1</v>
      </c>
      <c r="AX175" s="10">
        <v>1</v>
      </c>
      <c r="AY175" s="11">
        <v>1</v>
      </c>
      <c r="AZ175" s="11">
        <v>1</v>
      </c>
      <c r="BA175" s="11">
        <v>1</v>
      </c>
      <c r="BB175" s="15">
        <v>1</v>
      </c>
      <c r="BC175" s="10">
        <v>1</v>
      </c>
      <c r="BD175" s="11">
        <v>1</v>
      </c>
      <c r="BE175" s="11">
        <v>1</v>
      </c>
      <c r="BF175" s="11">
        <v>1</v>
      </c>
      <c r="BG175" s="18">
        <v>1</v>
      </c>
      <c r="BH175" s="10">
        <v>1</v>
      </c>
      <c r="BI175" s="11">
        <v>1</v>
      </c>
      <c r="BJ175" s="11">
        <v>1</v>
      </c>
      <c r="BK175" s="11">
        <v>1</v>
      </c>
      <c r="BL175" s="15">
        <v>1</v>
      </c>
      <c r="BM175" s="10">
        <v>1</v>
      </c>
      <c r="BN175" s="11">
        <v>1</v>
      </c>
      <c r="BO175" s="11">
        <v>1</v>
      </c>
      <c r="BP175" s="11">
        <v>1</v>
      </c>
      <c r="BQ175" s="18">
        <v>1</v>
      </c>
      <c r="BR175" s="10">
        <v>1</v>
      </c>
      <c r="BS175" s="11">
        <v>1</v>
      </c>
      <c r="BT175" s="11">
        <v>1</v>
      </c>
      <c r="BU175" s="11">
        <v>1</v>
      </c>
      <c r="BV175" s="15">
        <v>1</v>
      </c>
    </row>
    <row r="176" spans="1:74" x14ac:dyDescent="0.25">
      <c r="A176" s="28" t="s">
        <v>139</v>
      </c>
      <c r="B176" s="23" t="s">
        <v>170</v>
      </c>
      <c r="C176" s="1" t="s">
        <v>126</v>
      </c>
      <c r="D176" s="2" t="s">
        <v>5</v>
      </c>
      <c r="E176" s="3" t="s">
        <v>3</v>
      </c>
      <c r="F176" s="3">
        <f t="shared" ref="F176:G176" si="124">F175</f>
        <v>0.19138815109787871</v>
      </c>
      <c r="G176" s="3">
        <f t="shared" si="124"/>
        <v>0.33570327525174759</v>
      </c>
      <c r="H176" s="3">
        <f t="shared" si="112"/>
        <v>1</v>
      </c>
      <c r="I176" s="15">
        <f t="shared" si="77"/>
        <v>0.19138815109787871</v>
      </c>
      <c r="J176" s="10">
        <f t="shared" si="78"/>
        <v>0.20100915937480329</v>
      </c>
      <c r="K176" s="11">
        <f t="shared" si="79"/>
        <v>0.21063016765172787</v>
      </c>
      <c r="L176" s="11">
        <f t="shared" si="80"/>
        <v>0.22025117592865245</v>
      </c>
      <c r="M176" s="11">
        <f t="shared" si="81"/>
        <v>0.22987218420557703</v>
      </c>
      <c r="N176" s="15">
        <f t="shared" si="82"/>
        <v>0.23949319248250162</v>
      </c>
      <c r="O176" s="10">
        <f t="shared" si="83"/>
        <v>0.2491142007594262</v>
      </c>
      <c r="P176" s="11">
        <f t="shared" si="84"/>
        <v>0.25873520903635078</v>
      </c>
      <c r="Q176" s="11">
        <f t="shared" si="85"/>
        <v>0.26835621731327536</v>
      </c>
      <c r="R176" s="11">
        <f t="shared" si="86"/>
        <v>0.27797722559019994</v>
      </c>
      <c r="S176" s="15">
        <f t="shared" si="87"/>
        <v>0.28759823386712452</v>
      </c>
      <c r="T176" s="10">
        <f t="shared" si="88"/>
        <v>0.2972192421440491</v>
      </c>
      <c r="U176" s="11">
        <f t="shared" si="89"/>
        <v>0.30684025042097368</v>
      </c>
      <c r="V176" s="11">
        <f t="shared" si="90"/>
        <v>0.31646125869789826</v>
      </c>
      <c r="W176" s="11">
        <f t="shared" si="91"/>
        <v>0.32608226697482284</v>
      </c>
      <c r="X176" s="15">
        <f t="shared" si="92"/>
        <v>0.33570327525174759</v>
      </c>
      <c r="Y176" s="11">
        <f t="shared" si="93"/>
        <v>0.36891811148916021</v>
      </c>
      <c r="Z176" s="11">
        <f t="shared" si="94"/>
        <v>0.40213294772657282</v>
      </c>
      <c r="AA176" s="11">
        <f t="shared" si="95"/>
        <v>0.43534778396398544</v>
      </c>
      <c r="AB176" s="11">
        <f t="shared" si="96"/>
        <v>0.46856262020139805</v>
      </c>
      <c r="AC176" s="18">
        <f t="shared" si="97"/>
        <v>0.50177745643881067</v>
      </c>
      <c r="AD176" s="10">
        <f t="shared" si="98"/>
        <v>0.53499229267622328</v>
      </c>
      <c r="AE176" s="11">
        <f t="shared" si="99"/>
        <v>0.56820712891363589</v>
      </c>
      <c r="AF176" s="11">
        <f t="shared" si="100"/>
        <v>0.60142196515104851</v>
      </c>
      <c r="AG176" s="11">
        <f t="shared" si="101"/>
        <v>0.63463680138846112</v>
      </c>
      <c r="AH176" s="18">
        <f t="shared" si="102"/>
        <v>0.66785163762587374</v>
      </c>
      <c r="AI176" s="10">
        <f t="shared" si="103"/>
        <v>0.70106647386328635</v>
      </c>
      <c r="AJ176" s="11">
        <f t="shared" si="104"/>
        <v>0.73428131010069897</v>
      </c>
      <c r="AK176" s="11">
        <f t="shared" si="105"/>
        <v>0.76749614633811158</v>
      </c>
      <c r="AL176" s="11">
        <f t="shared" si="106"/>
        <v>0.8007109825755242</v>
      </c>
      <c r="AM176" s="18">
        <f t="shared" si="107"/>
        <v>0.83392581881293681</v>
      </c>
      <c r="AN176" s="10">
        <f t="shared" si="108"/>
        <v>0.86714065505034943</v>
      </c>
      <c r="AO176" s="11">
        <f t="shared" si="109"/>
        <v>0.90035549128776204</v>
      </c>
      <c r="AP176" s="11">
        <f t="shared" si="110"/>
        <v>0.93357032752517466</v>
      </c>
      <c r="AQ176" s="11">
        <f t="shared" si="111"/>
        <v>0.96678516376258727</v>
      </c>
      <c r="AR176" s="15">
        <v>1</v>
      </c>
      <c r="AS176" s="10">
        <v>1</v>
      </c>
      <c r="AT176" s="11">
        <v>1</v>
      </c>
      <c r="AU176" s="11">
        <v>1</v>
      </c>
      <c r="AV176" s="11">
        <v>1</v>
      </c>
      <c r="AW176" s="18">
        <v>1</v>
      </c>
      <c r="AX176" s="10">
        <v>1</v>
      </c>
      <c r="AY176" s="11">
        <v>1</v>
      </c>
      <c r="AZ176" s="11">
        <v>1</v>
      </c>
      <c r="BA176" s="11">
        <v>1</v>
      </c>
      <c r="BB176" s="15">
        <v>1</v>
      </c>
      <c r="BC176" s="10">
        <v>1</v>
      </c>
      <c r="BD176" s="11">
        <v>1</v>
      </c>
      <c r="BE176" s="11">
        <v>1</v>
      </c>
      <c r="BF176" s="11">
        <v>1</v>
      </c>
      <c r="BG176" s="18">
        <v>1</v>
      </c>
      <c r="BH176" s="10">
        <v>1</v>
      </c>
      <c r="BI176" s="11">
        <v>1</v>
      </c>
      <c r="BJ176" s="11">
        <v>1</v>
      </c>
      <c r="BK176" s="11">
        <v>1</v>
      </c>
      <c r="BL176" s="15">
        <v>1</v>
      </c>
      <c r="BM176" s="10">
        <v>1</v>
      </c>
      <c r="BN176" s="11">
        <v>1</v>
      </c>
      <c r="BO176" s="11">
        <v>1</v>
      </c>
      <c r="BP176" s="11">
        <v>1</v>
      </c>
      <c r="BQ176" s="18">
        <v>1</v>
      </c>
      <c r="BR176" s="10">
        <v>1</v>
      </c>
      <c r="BS176" s="11">
        <v>1</v>
      </c>
      <c r="BT176" s="11">
        <v>1</v>
      </c>
      <c r="BU176" s="11">
        <v>1</v>
      </c>
      <c r="BV176" s="15">
        <v>1</v>
      </c>
    </row>
    <row r="177" spans="1:74" x14ac:dyDescent="0.25">
      <c r="A177" s="28" t="s">
        <v>139</v>
      </c>
      <c r="B177" s="23" t="s">
        <v>170</v>
      </c>
      <c r="C177" s="1" t="s">
        <v>126</v>
      </c>
      <c r="D177" s="2" t="s">
        <v>5</v>
      </c>
      <c r="E177" s="3" t="s">
        <v>4</v>
      </c>
      <c r="F177" s="3">
        <f t="shared" ref="F177:G177" si="125">F176</f>
        <v>0.19138815109787871</v>
      </c>
      <c r="G177" s="3">
        <f t="shared" si="125"/>
        <v>0.33570327525174759</v>
      </c>
      <c r="H177" s="3">
        <f t="shared" si="112"/>
        <v>1</v>
      </c>
      <c r="I177" s="15">
        <f t="shared" si="77"/>
        <v>0.19138815109787871</v>
      </c>
      <c r="J177" s="10">
        <f t="shared" si="78"/>
        <v>0.20100915937480329</v>
      </c>
      <c r="K177" s="11">
        <f t="shared" si="79"/>
        <v>0.21063016765172787</v>
      </c>
      <c r="L177" s="11">
        <f t="shared" si="80"/>
        <v>0.22025117592865245</v>
      </c>
      <c r="M177" s="11">
        <f t="shared" si="81"/>
        <v>0.22987218420557703</v>
      </c>
      <c r="N177" s="15">
        <f t="shared" si="82"/>
        <v>0.23949319248250162</v>
      </c>
      <c r="O177" s="10">
        <f t="shared" si="83"/>
        <v>0.2491142007594262</v>
      </c>
      <c r="P177" s="11">
        <f t="shared" si="84"/>
        <v>0.25873520903635078</v>
      </c>
      <c r="Q177" s="11">
        <f t="shared" si="85"/>
        <v>0.26835621731327536</v>
      </c>
      <c r="R177" s="11">
        <f t="shared" si="86"/>
        <v>0.27797722559019994</v>
      </c>
      <c r="S177" s="15">
        <f t="shared" si="87"/>
        <v>0.28759823386712452</v>
      </c>
      <c r="T177" s="10">
        <f t="shared" si="88"/>
        <v>0.2972192421440491</v>
      </c>
      <c r="U177" s="11">
        <f t="shared" si="89"/>
        <v>0.30684025042097368</v>
      </c>
      <c r="V177" s="11">
        <f t="shared" si="90"/>
        <v>0.31646125869789826</v>
      </c>
      <c r="W177" s="11">
        <f t="shared" si="91"/>
        <v>0.32608226697482284</v>
      </c>
      <c r="X177" s="15">
        <f t="shared" si="92"/>
        <v>0.33570327525174759</v>
      </c>
      <c r="Y177" s="11">
        <f t="shared" si="93"/>
        <v>0.36891811148916021</v>
      </c>
      <c r="Z177" s="11">
        <f t="shared" si="94"/>
        <v>0.40213294772657282</v>
      </c>
      <c r="AA177" s="11">
        <f t="shared" si="95"/>
        <v>0.43534778396398544</v>
      </c>
      <c r="AB177" s="11">
        <f t="shared" si="96"/>
        <v>0.46856262020139805</v>
      </c>
      <c r="AC177" s="18">
        <f t="shared" si="97"/>
        <v>0.50177745643881067</v>
      </c>
      <c r="AD177" s="10">
        <f t="shared" si="98"/>
        <v>0.53499229267622328</v>
      </c>
      <c r="AE177" s="11">
        <f t="shared" si="99"/>
        <v>0.56820712891363589</v>
      </c>
      <c r="AF177" s="11">
        <f t="shared" si="100"/>
        <v>0.60142196515104851</v>
      </c>
      <c r="AG177" s="11">
        <f t="shared" si="101"/>
        <v>0.63463680138846112</v>
      </c>
      <c r="AH177" s="18">
        <f t="shared" si="102"/>
        <v>0.66785163762587374</v>
      </c>
      <c r="AI177" s="10">
        <f t="shared" si="103"/>
        <v>0.70106647386328635</v>
      </c>
      <c r="AJ177" s="11">
        <f t="shared" si="104"/>
        <v>0.73428131010069897</v>
      </c>
      <c r="AK177" s="11">
        <f t="shared" si="105"/>
        <v>0.76749614633811158</v>
      </c>
      <c r="AL177" s="11">
        <f t="shared" si="106"/>
        <v>0.8007109825755242</v>
      </c>
      <c r="AM177" s="18">
        <f t="shared" si="107"/>
        <v>0.83392581881293681</v>
      </c>
      <c r="AN177" s="10">
        <f t="shared" si="108"/>
        <v>0.86714065505034943</v>
      </c>
      <c r="AO177" s="11">
        <f t="shared" si="109"/>
        <v>0.90035549128776204</v>
      </c>
      <c r="AP177" s="11">
        <f t="shared" si="110"/>
        <v>0.93357032752517466</v>
      </c>
      <c r="AQ177" s="11">
        <f t="shared" si="111"/>
        <v>0.96678516376258727</v>
      </c>
      <c r="AR177" s="15">
        <v>1</v>
      </c>
      <c r="AS177" s="10">
        <v>1</v>
      </c>
      <c r="AT177" s="11">
        <v>1</v>
      </c>
      <c r="AU177" s="11">
        <v>1</v>
      </c>
      <c r="AV177" s="11">
        <v>1</v>
      </c>
      <c r="AW177" s="18">
        <v>1</v>
      </c>
      <c r="AX177" s="10">
        <v>1</v>
      </c>
      <c r="AY177" s="11">
        <v>1</v>
      </c>
      <c r="AZ177" s="11">
        <v>1</v>
      </c>
      <c r="BA177" s="11">
        <v>1</v>
      </c>
      <c r="BB177" s="15">
        <v>1</v>
      </c>
      <c r="BC177" s="10">
        <v>1</v>
      </c>
      <c r="BD177" s="11">
        <v>1</v>
      </c>
      <c r="BE177" s="11">
        <v>1</v>
      </c>
      <c r="BF177" s="11">
        <v>1</v>
      </c>
      <c r="BG177" s="18">
        <v>1</v>
      </c>
      <c r="BH177" s="10">
        <v>1</v>
      </c>
      <c r="BI177" s="11">
        <v>1</v>
      </c>
      <c r="BJ177" s="11">
        <v>1</v>
      </c>
      <c r="BK177" s="11">
        <v>1</v>
      </c>
      <c r="BL177" s="15">
        <v>1</v>
      </c>
      <c r="BM177" s="10">
        <v>1</v>
      </c>
      <c r="BN177" s="11">
        <v>1</v>
      </c>
      <c r="BO177" s="11">
        <v>1</v>
      </c>
      <c r="BP177" s="11">
        <v>1</v>
      </c>
      <c r="BQ177" s="18">
        <v>1</v>
      </c>
      <c r="BR177" s="10">
        <v>1</v>
      </c>
      <c r="BS177" s="11">
        <v>1</v>
      </c>
      <c r="BT177" s="11">
        <v>1</v>
      </c>
      <c r="BU177" s="11">
        <v>1</v>
      </c>
      <c r="BV177" s="15">
        <v>1</v>
      </c>
    </row>
    <row r="178" spans="1:74" x14ac:dyDescent="0.25">
      <c r="A178" s="28" t="s">
        <v>139</v>
      </c>
      <c r="B178" s="24" t="s">
        <v>254</v>
      </c>
      <c r="C178" s="1" t="s">
        <v>125</v>
      </c>
      <c r="D178" s="2" t="s">
        <v>0</v>
      </c>
      <c r="E178" s="3" t="s">
        <v>1</v>
      </c>
      <c r="F178" s="3"/>
      <c r="G178" s="3"/>
      <c r="H178" s="3"/>
      <c r="I178" s="15">
        <f t="shared" si="77"/>
        <v>0</v>
      </c>
      <c r="J178" s="10">
        <f t="shared" si="78"/>
        <v>0</v>
      </c>
      <c r="K178" s="11">
        <f t="shared" si="79"/>
        <v>0</v>
      </c>
      <c r="L178" s="11">
        <f t="shared" si="80"/>
        <v>0</v>
      </c>
      <c r="M178" s="11">
        <f t="shared" si="81"/>
        <v>0</v>
      </c>
      <c r="N178" s="15">
        <f t="shared" si="82"/>
        <v>0</v>
      </c>
      <c r="O178" s="10">
        <f t="shared" si="83"/>
        <v>0</v>
      </c>
      <c r="P178" s="11">
        <f t="shared" si="84"/>
        <v>0</v>
      </c>
      <c r="Q178" s="11">
        <f t="shared" si="85"/>
        <v>0</v>
      </c>
      <c r="R178" s="11">
        <f t="shared" si="86"/>
        <v>0</v>
      </c>
      <c r="S178" s="15">
        <f t="shared" si="87"/>
        <v>0</v>
      </c>
      <c r="T178" s="10">
        <f t="shared" si="88"/>
        <v>0</v>
      </c>
      <c r="U178" s="11">
        <f t="shared" si="89"/>
        <v>0</v>
      </c>
      <c r="V178" s="11">
        <f t="shared" si="90"/>
        <v>0</v>
      </c>
      <c r="W178" s="11">
        <f t="shared" si="91"/>
        <v>0</v>
      </c>
      <c r="X178" s="15">
        <f t="shared" si="92"/>
        <v>0</v>
      </c>
      <c r="Y178" s="11">
        <f t="shared" si="93"/>
        <v>0.05</v>
      </c>
      <c r="Z178" s="11">
        <f t="shared" si="94"/>
        <v>0.1</v>
      </c>
      <c r="AA178" s="11">
        <f t="shared" si="95"/>
        <v>0.15000000000000002</v>
      </c>
      <c r="AB178" s="11">
        <f t="shared" si="96"/>
        <v>0.2</v>
      </c>
      <c r="AC178" s="18">
        <f t="shared" si="97"/>
        <v>0.25</v>
      </c>
      <c r="AD178" s="10">
        <f t="shared" si="98"/>
        <v>0.3</v>
      </c>
      <c r="AE178" s="11">
        <f t="shared" si="99"/>
        <v>0.35</v>
      </c>
      <c r="AF178" s="11">
        <f t="shared" si="100"/>
        <v>0.39999999999999997</v>
      </c>
      <c r="AG178" s="11">
        <f t="shared" si="101"/>
        <v>0.44999999999999996</v>
      </c>
      <c r="AH178" s="18">
        <f t="shared" si="102"/>
        <v>0.49999999999999994</v>
      </c>
      <c r="AI178" s="10">
        <f t="shared" si="103"/>
        <v>0.54999999999999993</v>
      </c>
      <c r="AJ178" s="11">
        <f t="shared" si="104"/>
        <v>0.6</v>
      </c>
      <c r="AK178" s="11">
        <f t="shared" si="105"/>
        <v>0.65</v>
      </c>
      <c r="AL178" s="11">
        <f t="shared" si="106"/>
        <v>0.70000000000000007</v>
      </c>
      <c r="AM178" s="18">
        <f t="shared" si="107"/>
        <v>0.75000000000000011</v>
      </c>
      <c r="AN178" s="10">
        <f t="shared" si="108"/>
        <v>0.80000000000000016</v>
      </c>
      <c r="AO178" s="11">
        <f t="shared" si="109"/>
        <v>0.8500000000000002</v>
      </c>
      <c r="AP178" s="11">
        <f t="shared" si="110"/>
        <v>0.90000000000000024</v>
      </c>
      <c r="AQ178" s="11">
        <f t="shared" si="111"/>
        <v>0.95000000000000029</v>
      </c>
      <c r="AR178" s="15">
        <v>1</v>
      </c>
      <c r="AS178" s="10">
        <v>1</v>
      </c>
      <c r="AT178" s="11">
        <v>1</v>
      </c>
      <c r="AU178" s="11">
        <v>1</v>
      </c>
      <c r="AV178" s="11">
        <v>1</v>
      </c>
      <c r="AW178" s="18">
        <v>1</v>
      </c>
      <c r="AX178" s="10">
        <v>1</v>
      </c>
      <c r="AY178" s="11">
        <v>1</v>
      </c>
      <c r="AZ178" s="11">
        <v>1</v>
      </c>
      <c r="BA178" s="11">
        <v>1</v>
      </c>
      <c r="BB178" s="15">
        <v>1</v>
      </c>
      <c r="BC178" s="10">
        <v>1</v>
      </c>
      <c r="BD178" s="11">
        <v>1</v>
      </c>
      <c r="BE178" s="11">
        <v>1</v>
      </c>
      <c r="BF178" s="11">
        <v>1</v>
      </c>
      <c r="BG178" s="18">
        <v>1</v>
      </c>
      <c r="BH178" s="10">
        <v>1</v>
      </c>
      <c r="BI178" s="11">
        <v>1</v>
      </c>
      <c r="BJ178" s="11">
        <v>1</v>
      </c>
      <c r="BK178" s="11">
        <v>1</v>
      </c>
      <c r="BL178" s="15">
        <v>1</v>
      </c>
      <c r="BM178" s="10">
        <v>1</v>
      </c>
      <c r="BN178" s="11">
        <v>1</v>
      </c>
      <c r="BO178" s="11">
        <v>1</v>
      </c>
      <c r="BP178" s="11">
        <v>1</v>
      </c>
      <c r="BQ178" s="18">
        <v>1</v>
      </c>
      <c r="BR178" s="10">
        <v>1</v>
      </c>
      <c r="BS178" s="11">
        <v>1</v>
      </c>
      <c r="BT178" s="11">
        <v>1</v>
      </c>
      <c r="BU178" s="11">
        <v>1</v>
      </c>
      <c r="BV178" s="15">
        <v>1</v>
      </c>
    </row>
    <row r="179" spans="1:74" x14ac:dyDescent="0.25">
      <c r="A179" s="28" t="s">
        <v>139</v>
      </c>
      <c r="B179" s="24" t="s">
        <v>254</v>
      </c>
      <c r="C179" s="1" t="s">
        <v>125</v>
      </c>
      <c r="D179" s="2" t="s">
        <v>0</v>
      </c>
      <c r="E179" s="3" t="s">
        <v>2</v>
      </c>
      <c r="F179" s="3"/>
      <c r="G179" s="3"/>
      <c r="H179" s="3"/>
      <c r="I179" s="15">
        <f t="shared" si="77"/>
        <v>0</v>
      </c>
      <c r="J179" s="10">
        <f t="shared" si="78"/>
        <v>0</v>
      </c>
      <c r="K179" s="11">
        <f t="shared" si="79"/>
        <v>0</v>
      </c>
      <c r="L179" s="11">
        <f t="shared" si="80"/>
        <v>0</v>
      </c>
      <c r="M179" s="11">
        <f t="shared" si="81"/>
        <v>0</v>
      </c>
      <c r="N179" s="15">
        <f t="shared" si="82"/>
        <v>0</v>
      </c>
      <c r="O179" s="10">
        <f t="shared" si="83"/>
        <v>0</v>
      </c>
      <c r="P179" s="11">
        <f t="shared" si="84"/>
        <v>0</v>
      </c>
      <c r="Q179" s="11">
        <f t="shared" si="85"/>
        <v>0</v>
      </c>
      <c r="R179" s="11">
        <f t="shared" si="86"/>
        <v>0</v>
      </c>
      <c r="S179" s="15">
        <f t="shared" si="87"/>
        <v>0</v>
      </c>
      <c r="T179" s="10">
        <f t="shared" si="88"/>
        <v>0</v>
      </c>
      <c r="U179" s="11">
        <f t="shared" si="89"/>
        <v>0</v>
      </c>
      <c r="V179" s="11">
        <f t="shared" si="90"/>
        <v>0</v>
      </c>
      <c r="W179" s="11">
        <f t="shared" si="91"/>
        <v>0</v>
      </c>
      <c r="X179" s="15">
        <f t="shared" si="92"/>
        <v>0</v>
      </c>
      <c r="Y179" s="11">
        <f t="shared" si="93"/>
        <v>0.05</v>
      </c>
      <c r="Z179" s="11">
        <f t="shared" si="94"/>
        <v>0.1</v>
      </c>
      <c r="AA179" s="11">
        <f t="shared" si="95"/>
        <v>0.15000000000000002</v>
      </c>
      <c r="AB179" s="11">
        <f t="shared" si="96"/>
        <v>0.2</v>
      </c>
      <c r="AC179" s="18">
        <f t="shared" si="97"/>
        <v>0.25</v>
      </c>
      <c r="AD179" s="10">
        <f t="shared" si="98"/>
        <v>0.3</v>
      </c>
      <c r="AE179" s="11">
        <f t="shared" si="99"/>
        <v>0.35</v>
      </c>
      <c r="AF179" s="11">
        <f t="shared" si="100"/>
        <v>0.39999999999999997</v>
      </c>
      <c r="AG179" s="11">
        <f t="shared" si="101"/>
        <v>0.44999999999999996</v>
      </c>
      <c r="AH179" s="18">
        <f t="shared" si="102"/>
        <v>0.49999999999999994</v>
      </c>
      <c r="AI179" s="10">
        <f t="shared" si="103"/>
        <v>0.54999999999999993</v>
      </c>
      <c r="AJ179" s="11">
        <f t="shared" si="104"/>
        <v>0.6</v>
      </c>
      <c r="AK179" s="11">
        <f t="shared" si="105"/>
        <v>0.65</v>
      </c>
      <c r="AL179" s="11">
        <f t="shared" si="106"/>
        <v>0.70000000000000007</v>
      </c>
      <c r="AM179" s="18">
        <f t="shared" si="107"/>
        <v>0.75000000000000011</v>
      </c>
      <c r="AN179" s="10">
        <f t="shared" si="108"/>
        <v>0.80000000000000016</v>
      </c>
      <c r="AO179" s="11">
        <f t="shared" si="109"/>
        <v>0.8500000000000002</v>
      </c>
      <c r="AP179" s="11">
        <f t="shared" si="110"/>
        <v>0.90000000000000024</v>
      </c>
      <c r="AQ179" s="11">
        <f t="shared" si="111"/>
        <v>0.95000000000000029</v>
      </c>
      <c r="AR179" s="15">
        <v>1</v>
      </c>
      <c r="AS179" s="10">
        <v>1</v>
      </c>
      <c r="AT179" s="11">
        <v>1</v>
      </c>
      <c r="AU179" s="11">
        <v>1</v>
      </c>
      <c r="AV179" s="11">
        <v>1</v>
      </c>
      <c r="AW179" s="18">
        <v>1</v>
      </c>
      <c r="AX179" s="10">
        <v>1</v>
      </c>
      <c r="AY179" s="11">
        <v>1</v>
      </c>
      <c r="AZ179" s="11">
        <v>1</v>
      </c>
      <c r="BA179" s="11">
        <v>1</v>
      </c>
      <c r="BB179" s="15">
        <v>1</v>
      </c>
      <c r="BC179" s="10">
        <v>1</v>
      </c>
      <c r="BD179" s="11">
        <v>1</v>
      </c>
      <c r="BE179" s="11">
        <v>1</v>
      </c>
      <c r="BF179" s="11">
        <v>1</v>
      </c>
      <c r="BG179" s="18">
        <v>1</v>
      </c>
      <c r="BH179" s="10">
        <v>1</v>
      </c>
      <c r="BI179" s="11">
        <v>1</v>
      </c>
      <c r="BJ179" s="11">
        <v>1</v>
      </c>
      <c r="BK179" s="11">
        <v>1</v>
      </c>
      <c r="BL179" s="15">
        <v>1</v>
      </c>
      <c r="BM179" s="10">
        <v>1</v>
      </c>
      <c r="BN179" s="11">
        <v>1</v>
      </c>
      <c r="BO179" s="11">
        <v>1</v>
      </c>
      <c r="BP179" s="11">
        <v>1</v>
      </c>
      <c r="BQ179" s="18">
        <v>1</v>
      </c>
      <c r="BR179" s="10">
        <v>1</v>
      </c>
      <c r="BS179" s="11">
        <v>1</v>
      </c>
      <c r="BT179" s="11">
        <v>1</v>
      </c>
      <c r="BU179" s="11">
        <v>1</v>
      </c>
      <c r="BV179" s="15">
        <v>1</v>
      </c>
    </row>
    <row r="180" spans="1:74" x14ac:dyDescent="0.25">
      <c r="A180" s="28" t="s">
        <v>139</v>
      </c>
      <c r="B180" s="24" t="s">
        <v>254</v>
      </c>
      <c r="C180" s="1" t="s">
        <v>125</v>
      </c>
      <c r="D180" s="2" t="s">
        <v>0</v>
      </c>
      <c r="E180" s="3" t="s">
        <v>3</v>
      </c>
      <c r="F180" s="3"/>
      <c r="G180" s="3"/>
      <c r="H180" s="3"/>
      <c r="I180" s="15">
        <f t="shared" si="77"/>
        <v>0</v>
      </c>
      <c r="J180" s="10">
        <f t="shared" si="78"/>
        <v>0</v>
      </c>
      <c r="K180" s="11">
        <f t="shared" si="79"/>
        <v>0</v>
      </c>
      <c r="L180" s="11">
        <f t="shared" si="80"/>
        <v>0</v>
      </c>
      <c r="M180" s="11">
        <f t="shared" si="81"/>
        <v>0</v>
      </c>
      <c r="N180" s="15">
        <f t="shared" si="82"/>
        <v>0</v>
      </c>
      <c r="O180" s="10">
        <f t="shared" si="83"/>
        <v>0</v>
      </c>
      <c r="P180" s="11">
        <f t="shared" si="84"/>
        <v>0</v>
      </c>
      <c r="Q180" s="11">
        <f t="shared" si="85"/>
        <v>0</v>
      </c>
      <c r="R180" s="11">
        <f t="shared" si="86"/>
        <v>0</v>
      </c>
      <c r="S180" s="15">
        <f t="shared" si="87"/>
        <v>0</v>
      </c>
      <c r="T180" s="10">
        <f t="shared" si="88"/>
        <v>0</v>
      </c>
      <c r="U180" s="11">
        <f t="shared" si="89"/>
        <v>0</v>
      </c>
      <c r="V180" s="11">
        <f t="shared" si="90"/>
        <v>0</v>
      </c>
      <c r="W180" s="11">
        <f t="shared" si="91"/>
        <v>0</v>
      </c>
      <c r="X180" s="15">
        <f t="shared" si="92"/>
        <v>0</v>
      </c>
      <c r="Y180" s="11">
        <f t="shared" si="93"/>
        <v>0.05</v>
      </c>
      <c r="Z180" s="11">
        <f t="shared" si="94"/>
        <v>0.1</v>
      </c>
      <c r="AA180" s="11">
        <f t="shared" si="95"/>
        <v>0.15000000000000002</v>
      </c>
      <c r="AB180" s="11">
        <f t="shared" si="96"/>
        <v>0.2</v>
      </c>
      <c r="AC180" s="18">
        <f t="shared" si="97"/>
        <v>0.25</v>
      </c>
      <c r="AD180" s="10">
        <f t="shared" si="98"/>
        <v>0.3</v>
      </c>
      <c r="AE180" s="11">
        <f t="shared" si="99"/>
        <v>0.35</v>
      </c>
      <c r="AF180" s="11">
        <f t="shared" si="100"/>
        <v>0.39999999999999997</v>
      </c>
      <c r="AG180" s="11">
        <f t="shared" si="101"/>
        <v>0.44999999999999996</v>
      </c>
      <c r="AH180" s="18">
        <f t="shared" si="102"/>
        <v>0.49999999999999994</v>
      </c>
      <c r="AI180" s="10">
        <f t="shared" si="103"/>
        <v>0.54999999999999993</v>
      </c>
      <c r="AJ180" s="11">
        <f t="shared" si="104"/>
        <v>0.6</v>
      </c>
      <c r="AK180" s="11">
        <f t="shared" si="105"/>
        <v>0.65</v>
      </c>
      <c r="AL180" s="11">
        <f t="shared" si="106"/>
        <v>0.70000000000000007</v>
      </c>
      <c r="AM180" s="18">
        <f t="shared" si="107"/>
        <v>0.75000000000000011</v>
      </c>
      <c r="AN180" s="10">
        <f t="shared" si="108"/>
        <v>0.80000000000000016</v>
      </c>
      <c r="AO180" s="11">
        <f t="shared" si="109"/>
        <v>0.8500000000000002</v>
      </c>
      <c r="AP180" s="11">
        <f t="shared" si="110"/>
        <v>0.90000000000000024</v>
      </c>
      <c r="AQ180" s="11">
        <f t="shared" si="111"/>
        <v>0.95000000000000029</v>
      </c>
      <c r="AR180" s="15">
        <v>1</v>
      </c>
      <c r="AS180" s="10">
        <v>1</v>
      </c>
      <c r="AT180" s="11">
        <v>1</v>
      </c>
      <c r="AU180" s="11">
        <v>1</v>
      </c>
      <c r="AV180" s="11">
        <v>1</v>
      </c>
      <c r="AW180" s="18">
        <v>1</v>
      </c>
      <c r="AX180" s="10">
        <v>1</v>
      </c>
      <c r="AY180" s="11">
        <v>1</v>
      </c>
      <c r="AZ180" s="11">
        <v>1</v>
      </c>
      <c r="BA180" s="11">
        <v>1</v>
      </c>
      <c r="BB180" s="15">
        <v>1</v>
      </c>
      <c r="BC180" s="10">
        <v>1</v>
      </c>
      <c r="BD180" s="11">
        <v>1</v>
      </c>
      <c r="BE180" s="11">
        <v>1</v>
      </c>
      <c r="BF180" s="11">
        <v>1</v>
      </c>
      <c r="BG180" s="18">
        <v>1</v>
      </c>
      <c r="BH180" s="10">
        <v>1</v>
      </c>
      <c r="BI180" s="11">
        <v>1</v>
      </c>
      <c r="BJ180" s="11">
        <v>1</v>
      </c>
      <c r="BK180" s="11">
        <v>1</v>
      </c>
      <c r="BL180" s="15">
        <v>1</v>
      </c>
      <c r="BM180" s="10">
        <v>1</v>
      </c>
      <c r="BN180" s="11">
        <v>1</v>
      </c>
      <c r="BO180" s="11">
        <v>1</v>
      </c>
      <c r="BP180" s="11">
        <v>1</v>
      </c>
      <c r="BQ180" s="18">
        <v>1</v>
      </c>
      <c r="BR180" s="10">
        <v>1</v>
      </c>
      <c r="BS180" s="11">
        <v>1</v>
      </c>
      <c r="BT180" s="11">
        <v>1</v>
      </c>
      <c r="BU180" s="11">
        <v>1</v>
      </c>
      <c r="BV180" s="15">
        <v>1</v>
      </c>
    </row>
    <row r="181" spans="1:74" x14ac:dyDescent="0.25">
      <c r="A181" s="28" t="s">
        <v>139</v>
      </c>
      <c r="B181" s="24" t="s">
        <v>254</v>
      </c>
      <c r="C181" s="1" t="s">
        <v>125</v>
      </c>
      <c r="D181" s="2" t="s">
        <v>0</v>
      </c>
      <c r="E181" s="3" t="s">
        <v>4</v>
      </c>
      <c r="F181" s="3"/>
      <c r="G181" s="3"/>
      <c r="H181" s="3"/>
      <c r="I181" s="15">
        <f t="shared" si="77"/>
        <v>0</v>
      </c>
      <c r="J181" s="10">
        <f t="shared" si="78"/>
        <v>0</v>
      </c>
      <c r="K181" s="11">
        <f t="shared" si="79"/>
        <v>0</v>
      </c>
      <c r="L181" s="11">
        <f t="shared" si="80"/>
        <v>0</v>
      </c>
      <c r="M181" s="11">
        <f t="shared" si="81"/>
        <v>0</v>
      </c>
      <c r="N181" s="15">
        <f t="shared" si="82"/>
        <v>0</v>
      </c>
      <c r="O181" s="10">
        <f t="shared" si="83"/>
        <v>0</v>
      </c>
      <c r="P181" s="11">
        <f t="shared" si="84"/>
        <v>0</v>
      </c>
      <c r="Q181" s="11">
        <f t="shared" si="85"/>
        <v>0</v>
      </c>
      <c r="R181" s="11">
        <f t="shared" si="86"/>
        <v>0</v>
      </c>
      <c r="S181" s="15">
        <f t="shared" si="87"/>
        <v>0</v>
      </c>
      <c r="T181" s="10">
        <f t="shared" si="88"/>
        <v>0</v>
      </c>
      <c r="U181" s="11">
        <f t="shared" si="89"/>
        <v>0</v>
      </c>
      <c r="V181" s="11">
        <f t="shared" si="90"/>
        <v>0</v>
      </c>
      <c r="W181" s="11">
        <f t="shared" si="91"/>
        <v>0</v>
      </c>
      <c r="X181" s="15">
        <f t="shared" si="92"/>
        <v>0</v>
      </c>
      <c r="Y181" s="11">
        <f t="shared" si="93"/>
        <v>0.05</v>
      </c>
      <c r="Z181" s="11">
        <f t="shared" si="94"/>
        <v>0.1</v>
      </c>
      <c r="AA181" s="11">
        <f t="shared" si="95"/>
        <v>0.15000000000000002</v>
      </c>
      <c r="AB181" s="11">
        <f t="shared" si="96"/>
        <v>0.2</v>
      </c>
      <c r="AC181" s="18">
        <f t="shared" si="97"/>
        <v>0.25</v>
      </c>
      <c r="AD181" s="10">
        <f t="shared" si="98"/>
        <v>0.3</v>
      </c>
      <c r="AE181" s="11">
        <f t="shared" si="99"/>
        <v>0.35</v>
      </c>
      <c r="AF181" s="11">
        <f t="shared" si="100"/>
        <v>0.39999999999999997</v>
      </c>
      <c r="AG181" s="11">
        <f t="shared" si="101"/>
        <v>0.44999999999999996</v>
      </c>
      <c r="AH181" s="18">
        <f t="shared" si="102"/>
        <v>0.49999999999999994</v>
      </c>
      <c r="AI181" s="10">
        <f t="shared" si="103"/>
        <v>0.54999999999999993</v>
      </c>
      <c r="AJ181" s="11">
        <f t="shared" si="104"/>
        <v>0.6</v>
      </c>
      <c r="AK181" s="11">
        <f t="shared" si="105"/>
        <v>0.65</v>
      </c>
      <c r="AL181" s="11">
        <f t="shared" si="106"/>
        <v>0.70000000000000007</v>
      </c>
      <c r="AM181" s="18">
        <f t="shared" si="107"/>
        <v>0.75000000000000011</v>
      </c>
      <c r="AN181" s="10">
        <f t="shared" si="108"/>
        <v>0.80000000000000016</v>
      </c>
      <c r="AO181" s="11">
        <f t="shared" si="109"/>
        <v>0.8500000000000002</v>
      </c>
      <c r="AP181" s="11">
        <f t="shared" si="110"/>
        <v>0.90000000000000024</v>
      </c>
      <c r="AQ181" s="11">
        <f t="shared" si="111"/>
        <v>0.95000000000000029</v>
      </c>
      <c r="AR181" s="15">
        <v>1</v>
      </c>
      <c r="AS181" s="10">
        <v>1</v>
      </c>
      <c r="AT181" s="11">
        <v>1</v>
      </c>
      <c r="AU181" s="11">
        <v>1</v>
      </c>
      <c r="AV181" s="11">
        <v>1</v>
      </c>
      <c r="AW181" s="18">
        <v>1</v>
      </c>
      <c r="AX181" s="10">
        <v>1</v>
      </c>
      <c r="AY181" s="11">
        <v>1</v>
      </c>
      <c r="AZ181" s="11">
        <v>1</v>
      </c>
      <c r="BA181" s="11">
        <v>1</v>
      </c>
      <c r="BB181" s="15">
        <v>1</v>
      </c>
      <c r="BC181" s="10">
        <v>1</v>
      </c>
      <c r="BD181" s="11">
        <v>1</v>
      </c>
      <c r="BE181" s="11">
        <v>1</v>
      </c>
      <c r="BF181" s="11">
        <v>1</v>
      </c>
      <c r="BG181" s="18">
        <v>1</v>
      </c>
      <c r="BH181" s="10">
        <v>1</v>
      </c>
      <c r="BI181" s="11">
        <v>1</v>
      </c>
      <c r="BJ181" s="11">
        <v>1</v>
      </c>
      <c r="BK181" s="11">
        <v>1</v>
      </c>
      <c r="BL181" s="15">
        <v>1</v>
      </c>
      <c r="BM181" s="10">
        <v>1</v>
      </c>
      <c r="BN181" s="11">
        <v>1</v>
      </c>
      <c r="BO181" s="11">
        <v>1</v>
      </c>
      <c r="BP181" s="11">
        <v>1</v>
      </c>
      <c r="BQ181" s="18">
        <v>1</v>
      </c>
      <c r="BR181" s="10">
        <v>1</v>
      </c>
      <c r="BS181" s="11">
        <v>1</v>
      </c>
      <c r="BT181" s="11">
        <v>1</v>
      </c>
      <c r="BU181" s="11">
        <v>1</v>
      </c>
      <c r="BV181" s="15">
        <v>1</v>
      </c>
    </row>
    <row r="182" spans="1:74" x14ac:dyDescent="0.25">
      <c r="A182" s="28" t="s">
        <v>139</v>
      </c>
      <c r="B182" s="24" t="s">
        <v>254</v>
      </c>
      <c r="C182" s="1" t="s">
        <v>125</v>
      </c>
      <c r="D182" s="2" t="s">
        <v>5</v>
      </c>
      <c r="E182" s="3" t="s">
        <v>1</v>
      </c>
      <c r="F182" s="3"/>
      <c r="G182" s="3"/>
      <c r="H182" s="3"/>
      <c r="I182" s="15">
        <f t="shared" si="77"/>
        <v>0</v>
      </c>
      <c r="J182" s="10">
        <f t="shared" si="78"/>
        <v>0</v>
      </c>
      <c r="K182" s="11">
        <f t="shared" si="79"/>
        <v>0</v>
      </c>
      <c r="L182" s="11">
        <f t="shared" si="80"/>
        <v>0</v>
      </c>
      <c r="M182" s="11">
        <f t="shared" si="81"/>
        <v>0</v>
      </c>
      <c r="N182" s="15">
        <f t="shared" si="82"/>
        <v>0</v>
      </c>
      <c r="O182" s="10">
        <f t="shared" si="83"/>
        <v>0</v>
      </c>
      <c r="P182" s="11">
        <f t="shared" si="84"/>
        <v>0</v>
      </c>
      <c r="Q182" s="11">
        <f t="shared" si="85"/>
        <v>0</v>
      </c>
      <c r="R182" s="11">
        <f t="shared" si="86"/>
        <v>0</v>
      </c>
      <c r="S182" s="15">
        <f t="shared" si="87"/>
        <v>0</v>
      </c>
      <c r="T182" s="10">
        <f t="shared" si="88"/>
        <v>0</v>
      </c>
      <c r="U182" s="11">
        <f t="shared" si="89"/>
        <v>0</v>
      </c>
      <c r="V182" s="11">
        <f t="shared" si="90"/>
        <v>0</v>
      </c>
      <c r="W182" s="11">
        <f t="shared" si="91"/>
        <v>0</v>
      </c>
      <c r="X182" s="15">
        <f t="shared" si="92"/>
        <v>0</v>
      </c>
      <c r="Y182" s="11">
        <f t="shared" si="93"/>
        <v>0.05</v>
      </c>
      <c r="Z182" s="11">
        <f t="shared" si="94"/>
        <v>0.1</v>
      </c>
      <c r="AA182" s="11">
        <f t="shared" si="95"/>
        <v>0.15000000000000002</v>
      </c>
      <c r="AB182" s="11">
        <f t="shared" si="96"/>
        <v>0.2</v>
      </c>
      <c r="AC182" s="18">
        <f t="shared" si="97"/>
        <v>0.25</v>
      </c>
      <c r="AD182" s="10">
        <f t="shared" si="98"/>
        <v>0.3</v>
      </c>
      <c r="AE182" s="11">
        <f t="shared" si="99"/>
        <v>0.35</v>
      </c>
      <c r="AF182" s="11">
        <f t="shared" si="100"/>
        <v>0.39999999999999997</v>
      </c>
      <c r="AG182" s="11">
        <f t="shared" si="101"/>
        <v>0.44999999999999996</v>
      </c>
      <c r="AH182" s="18">
        <f t="shared" si="102"/>
        <v>0.49999999999999994</v>
      </c>
      <c r="AI182" s="10">
        <f t="shared" si="103"/>
        <v>0.54999999999999993</v>
      </c>
      <c r="AJ182" s="11">
        <f t="shared" si="104"/>
        <v>0.6</v>
      </c>
      <c r="AK182" s="11">
        <f t="shared" si="105"/>
        <v>0.65</v>
      </c>
      <c r="AL182" s="11">
        <f t="shared" si="106"/>
        <v>0.70000000000000007</v>
      </c>
      <c r="AM182" s="18">
        <f t="shared" si="107"/>
        <v>0.75000000000000011</v>
      </c>
      <c r="AN182" s="10">
        <f t="shared" si="108"/>
        <v>0.80000000000000016</v>
      </c>
      <c r="AO182" s="11">
        <f t="shared" si="109"/>
        <v>0.8500000000000002</v>
      </c>
      <c r="AP182" s="11">
        <f t="shared" si="110"/>
        <v>0.90000000000000024</v>
      </c>
      <c r="AQ182" s="11">
        <f t="shared" si="111"/>
        <v>0.95000000000000029</v>
      </c>
      <c r="AR182" s="15">
        <v>1</v>
      </c>
      <c r="AS182" s="10">
        <v>1</v>
      </c>
      <c r="AT182" s="11">
        <v>1</v>
      </c>
      <c r="AU182" s="11">
        <v>1</v>
      </c>
      <c r="AV182" s="11">
        <v>1</v>
      </c>
      <c r="AW182" s="18">
        <v>1</v>
      </c>
      <c r="AX182" s="10">
        <v>1</v>
      </c>
      <c r="AY182" s="11">
        <v>1</v>
      </c>
      <c r="AZ182" s="11">
        <v>1</v>
      </c>
      <c r="BA182" s="11">
        <v>1</v>
      </c>
      <c r="BB182" s="15">
        <v>1</v>
      </c>
      <c r="BC182" s="10">
        <v>1</v>
      </c>
      <c r="BD182" s="11">
        <v>1</v>
      </c>
      <c r="BE182" s="11">
        <v>1</v>
      </c>
      <c r="BF182" s="11">
        <v>1</v>
      </c>
      <c r="BG182" s="18">
        <v>1</v>
      </c>
      <c r="BH182" s="10">
        <v>1</v>
      </c>
      <c r="BI182" s="11">
        <v>1</v>
      </c>
      <c r="BJ182" s="11">
        <v>1</v>
      </c>
      <c r="BK182" s="11">
        <v>1</v>
      </c>
      <c r="BL182" s="15">
        <v>1</v>
      </c>
      <c r="BM182" s="10">
        <v>1</v>
      </c>
      <c r="BN182" s="11">
        <v>1</v>
      </c>
      <c r="BO182" s="11">
        <v>1</v>
      </c>
      <c r="BP182" s="11">
        <v>1</v>
      </c>
      <c r="BQ182" s="18">
        <v>1</v>
      </c>
      <c r="BR182" s="10">
        <v>1</v>
      </c>
      <c r="BS182" s="11">
        <v>1</v>
      </c>
      <c r="BT182" s="11">
        <v>1</v>
      </c>
      <c r="BU182" s="11">
        <v>1</v>
      </c>
      <c r="BV182" s="15">
        <v>1</v>
      </c>
    </row>
    <row r="183" spans="1:74" x14ac:dyDescent="0.25">
      <c r="A183" s="28" t="s">
        <v>139</v>
      </c>
      <c r="B183" s="24" t="s">
        <v>254</v>
      </c>
      <c r="C183" s="1" t="s">
        <v>125</v>
      </c>
      <c r="D183" s="2" t="s">
        <v>5</v>
      </c>
      <c r="E183" s="3" t="s">
        <v>2</v>
      </c>
      <c r="F183" s="3"/>
      <c r="G183" s="3"/>
      <c r="H183" s="3"/>
      <c r="I183" s="15">
        <f t="shared" si="77"/>
        <v>0</v>
      </c>
      <c r="J183" s="10">
        <f t="shared" si="78"/>
        <v>0</v>
      </c>
      <c r="K183" s="11">
        <f t="shared" si="79"/>
        <v>0</v>
      </c>
      <c r="L183" s="11">
        <f t="shared" si="80"/>
        <v>0</v>
      </c>
      <c r="M183" s="11">
        <f t="shared" si="81"/>
        <v>0</v>
      </c>
      <c r="N183" s="15">
        <f t="shared" si="82"/>
        <v>0</v>
      </c>
      <c r="O183" s="10">
        <f t="shared" si="83"/>
        <v>0</v>
      </c>
      <c r="P183" s="11">
        <f t="shared" si="84"/>
        <v>0</v>
      </c>
      <c r="Q183" s="11">
        <f t="shared" si="85"/>
        <v>0</v>
      </c>
      <c r="R183" s="11">
        <f t="shared" si="86"/>
        <v>0</v>
      </c>
      <c r="S183" s="15">
        <f t="shared" si="87"/>
        <v>0</v>
      </c>
      <c r="T183" s="10">
        <f t="shared" si="88"/>
        <v>0</v>
      </c>
      <c r="U183" s="11">
        <f t="shared" si="89"/>
        <v>0</v>
      </c>
      <c r="V183" s="11">
        <f t="shared" si="90"/>
        <v>0</v>
      </c>
      <c r="W183" s="11">
        <f t="shared" si="91"/>
        <v>0</v>
      </c>
      <c r="X183" s="15">
        <f t="shared" si="92"/>
        <v>0</v>
      </c>
      <c r="Y183" s="11">
        <f t="shared" si="93"/>
        <v>0.05</v>
      </c>
      <c r="Z183" s="11">
        <f t="shared" si="94"/>
        <v>0.1</v>
      </c>
      <c r="AA183" s="11">
        <f t="shared" si="95"/>
        <v>0.15000000000000002</v>
      </c>
      <c r="AB183" s="11">
        <f t="shared" si="96"/>
        <v>0.2</v>
      </c>
      <c r="AC183" s="18">
        <f t="shared" si="97"/>
        <v>0.25</v>
      </c>
      <c r="AD183" s="10">
        <f t="shared" si="98"/>
        <v>0.3</v>
      </c>
      <c r="AE183" s="11">
        <f t="shared" si="99"/>
        <v>0.35</v>
      </c>
      <c r="AF183" s="11">
        <f t="shared" si="100"/>
        <v>0.39999999999999997</v>
      </c>
      <c r="AG183" s="11">
        <f t="shared" si="101"/>
        <v>0.44999999999999996</v>
      </c>
      <c r="AH183" s="18">
        <f t="shared" si="102"/>
        <v>0.49999999999999994</v>
      </c>
      <c r="AI183" s="10">
        <f t="shared" si="103"/>
        <v>0.54999999999999993</v>
      </c>
      <c r="AJ183" s="11">
        <f t="shared" si="104"/>
        <v>0.6</v>
      </c>
      <c r="AK183" s="11">
        <f t="shared" si="105"/>
        <v>0.65</v>
      </c>
      <c r="AL183" s="11">
        <f t="shared" si="106"/>
        <v>0.70000000000000007</v>
      </c>
      <c r="AM183" s="18">
        <f t="shared" si="107"/>
        <v>0.75000000000000011</v>
      </c>
      <c r="AN183" s="10">
        <f t="shared" si="108"/>
        <v>0.80000000000000016</v>
      </c>
      <c r="AO183" s="11">
        <f t="shared" si="109"/>
        <v>0.8500000000000002</v>
      </c>
      <c r="AP183" s="11">
        <f t="shared" si="110"/>
        <v>0.90000000000000024</v>
      </c>
      <c r="AQ183" s="11">
        <f t="shared" si="111"/>
        <v>0.95000000000000029</v>
      </c>
      <c r="AR183" s="15">
        <v>1</v>
      </c>
      <c r="AS183" s="10">
        <v>1</v>
      </c>
      <c r="AT183" s="11">
        <v>1</v>
      </c>
      <c r="AU183" s="11">
        <v>1</v>
      </c>
      <c r="AV183" s="11">
        <v>1</v>
      </c>
      <c r="AW183" s="18">
        <v>1</v>
      </c>
      <c r="AX183" s="10">
        <v>1</v>
      </c>
      <c r="AY183" s="11">
        <v>1</v>
      </c>
      <c r="AZ183" s="11">
        <v>1</v>
      </c>
      <c r="BA183" s="11">
        <v>1</v>
      </c>
      <c r="BB183" s="15">
        <v>1</v>
      </c>
      <c r="BC183" s="10">
        <v>1</v>
      </c>
      <c r="BD183" s="11">
        <v>1</v>
      </c>
      <c r="BE183" s="11">
        <v>1</v>
      </c>
      <c r="BF183" s="11">
        <v>1</v>
      </c>
      <c r="BG183" s="18">
        <v>1</v>
      </c>
      <c r="BH183" s="10">
        <v>1</v>
      </c>
      <c r="BI183" s="11">
        <v>1</v>
      </c>
      <c r="BJ183" s="11">
        <v>1</v>
      </c>
      <c r="BK183" s="11">
        <v>1</v>
      </c>
      <c r="BL183" s="15">
        <v>1</v>
      </c>
      <c r="BM183" s="10">
        <v>1</v>
      </c>
      <c r="BN183" s="11">
        <v>1</v>
      </c>
      <c r="BO183" s="11">
        <v>1</v>
      </c>
      <c r="BP183" s="11">
        <v>1</v>
      </c>
      <c r="BQ183" s="18">
        <v>1</v>
      </c>
      <c r="BR183" s="10">
        <v>1</v>
      </c>
      <c r="BS183" s="11">
        <v>1</v>
      </c>
      <c r="BT183" s="11">
        <v>1</v>
      </c>
      <c r="BU183" s="11">
        <v>1</v>
      </c>
      <c r="BV183" s="15">
        <v>1</v>
      </c>
    </row>
    <row r="184" spans="1:74" x14ac:dyDescent="0.25">
      <c r="A184" s="28" t="s">
        <v>139</v>
      </c>
      <c r="B184" s="24" t="s">
        <v>254</v>
      </c>
      <c r="C184" s="1" t="s">
        <v>125</v>
      </c>
      <c r="D184" s="2" t="s">
        <v>5</v>
      </c>
      <c r="E184" s="3" t="s">
        <v>3</v>
      </c>
      <c r="F184" s="3"/>
      <c r="G184" s="3"/>
      <c r="H184" s="3"/>
      <c r="I184" s="15">
        <f t="shared" si="77"/>
        <v>0</v>
      </c>
      <c r="J184" s="10">
        <f t="shared" si="78"/>
        <v>0</v>
      </c>
      <c r="K184" s="11">
        <f t="shared" si="79"/>
        <v>0</v>
      </c>
      <c r="L184" s="11">
        <f t="shared" si="80"/>
        <v>0</v>
      </c>
      <c r="M184" s="11">
        <f t="shared" si="81"/>
        <v>0</v>
      </c>
      <c r="N184" s="15">
        <f t="shared" si="82"/>
        <v>0</v>
      </c>
      <c r="O184" s="10">
        <f t="shared" si="83"/>
        <v>0</v>
      </c>
      <c r="P184" s="11">
        <f t="shared" si="84"/>
        <v>0</v>
      </c>
      <c r="Q184" s="11">
        <f t="shared" si="85"/>
        <v>0</v>
      </c>
      <c r="R184" s="11">
        <f t="shared" si="86"/>
        <v>0</v>
      </c>
      <c r="S184" s="15">
        <f t="shared" si="87"/>
        <v>0</v>
      </c>
      <c r="T184" s="10">
        <f t="shared" si="88"/>
        <v>0</v>
      </c>
      <c r="U184" s="11">
        <f t="shared" si="89"/>
        <v>0</v>
      </c>
      <c r="V184" s="11">
        <f t="shared" si="90"/>
        <v>0</v>
      </c>
      <c r="W184" s="11">
        <f t="shared" si="91"/>
        <v>0</v>
      </c>
      <c r="X184" s="15">
        <f t="shared" si="92"/>
        <v>0</v>
      </c>
      <c r="Y184" s="11">
        <f t="shared" si="93"/>
        <v>0.05</v>
      </c>
      <c r="Z184" s="11">
        <f t="shared" si="94"/>
        <v>0.1</v>
      </c>
      <c r="AA184" s="11">
        <f t="shared" si="95"/>
        <v>0.15000000000000002</v>
      </c>
      <c r="AB184" s="11">
        <f t="shared" si="96"/>
        <v>0.2</v>
      </c>
      <c r="AC184" s="18">
        <f t="shared" si="97"/>
        <v>0.25</v>
      </c>
      <c r="AD184" s="10">
        <f t="shared" si="98"/>
        <v>0.3</v>
      </c>
      <c r="AE184" s="11">
        <f t="shared" si="99"/>
        <v>0.35</v>
      </c>
      <c r="AF184" s="11">
        <f t="shared" si="100"/>
        <v>0.39999999999999997</v>
      </c>
      <c r="AG184" s="11">
        <f t="shared" si="101"/>
        <v>0.44999999999999996</v>
      </c>
      <c r="AH184" s="18">
        <f t="shared" si="102"/>
        <v>0.49999999999999994</v>
      </c>
      <c r="AI184" s="10">
        <f t="shared" si="103"/>
        <v>0.54999999999999993</v>
      </c>
      <c r="AJ184" s="11">
        <f t="shared" si="104"/>
        <v>0.6</v>
      </c>
      <c r="AK184" s="11">
        <f t="shared" si="105"/>
        <v>0.65</v>
      </c>
      <c r="AL184" s="11">
        <f t="shared" si="106"/>
        <v>0.70000000000000007</v>
      </c>
      <c r="AM184" s="18">
        <f t="shared" si="107"/>
        <v>0.75000000000000011</v>
      </c>
      <c r="AN184" s="10">
        <f t="shared" si="108"/>
        <v>0.80000000000000016</v>
      </c>
      <c r="AO184" s="11">
        <f t="shared" si="109"/>
        <v>0.8500000000000002</v>
      </c>
      <c r="AP184" s="11">
        <f t="shared" si="110"/>
        <v>0.90000000000000024</v>
      </c>
      <c r="AQ184" s="11">
        <f t="shared" si="111"/>
        <v>0.95000000000000029</v>
      </c>
      <c r="AR184" s="15">
        <v>1</v>
      </c>
      <c r="AS184" s="10">
        <v>1</v>
      </c>
      <c r="AT184" s="11">
        <v>1</v>
      </c>
      <c r="AU184" s="11">
        <v>1</v>
      </c>
      <c r="AV184" s="11">
        <v>1</v>
      </c>
      <c r="AW184" s="18">
        <v>1</v>
      </c>
      <c r="AX184" s="10">
        <v>1</v>
      </c>
      <c r="AY184" s="11">
        <v>1</v>
      </c>
      <c r="AZ184" s="11">
        <v>1</v>
      </c>
      <c r="BA184" s="11">
        <v>1</v>
      </c>
      <c r="BB184" s="15">
        <v>1</v>
      </c>
      <c r="BC184" s="10">
        <v>1</v>
      </c>
      <c r="BD184" s="11">
        <v>1</v>
      </c>
      <c r="BE184" s="11">
        <v>1</v>
      </c>
      <c r="BF184" s="11">
        <v>1</v>
      </c>
      <c r="BG184" s="18">
        <v>1</v>
      </c>
      <c r="BH184" s="10">
        <v>1</v>
      </c>
      <c r="BI184" s="11">
        <v>1</v>
      </c>
      <c r="BJ184" s="11">
        <v>1</v>
      </c>
      <c r="BK184" s="11">
        <v>1</v>
      </c>
      <c r="BL184" s="15">
        <v>1</v>
      </c>
      <c r="BM184" s="10">
        <v>1</v>
      </c>
      <c r="BN184" s="11">
        <v>1</v>
      </c>
      <c r="BO184" s="11">
        <v>1</v>
      </c>
      <c r="BP184" s="11">
        <v>1</v>
      </c>
      <c r="BQ184" s="18">
        <v>1</v>
      </c>
      <c r="BR184" s="10">
        <v>1</v>
      </c>
      <c r="BS184" s="11">
        <v>1</v>
      </c>
      <c r="BT184" s="11">
        <v>1</v>
      </c>
      <c r="BU184" s="11">
        <v>1</v>
      </c>
      <c r="BV184" s="15">
        <v>1</v>
      </c>
    </row>
    <row r="185" spans="1:74" x14ac:dyDescent="0.25">
      <c r="A185" s="28" t="s">
        <v>139</v>
      </c>
      <c r="B185" s="24" t="s">
        <v>254</v>
      </c>
      <c r="C185" s="1" t="s">
        <v>125</v>
      </c>
      <c r="D185" s="2" t="s">
        <v>5</v>
      </c>
      <c r="E185" s="3" t="s">
        <v>4</v>
      </c>
      <c r="F185" s="3"/>
      <c r="G185" s="3"/>
      <c r="H185" s="3"/>
      <c r="I185" s="15">
        <f t="shared" si="77"/>
        <v>0</v>
      </c>
      <c r="J185" s="10">
        <f t="shared" si="78"/>
        <v>0</v>
      </c>
      <c r="K185" s="11">
        <f t="shared" si="79"/>
        <v>0</v>
      </c>
      <c r="L185" s="11">
        <f t="shared" si="80"/>
        <v>0</v>
      </c>
      <c r="M185" s="11">
        <f t="shared" si="81"/>
        <v>0</v>
      </c>
      <c r="N185" s="15">
        <f t="shared" si="82"/>
        <v>0</v>
      </c>
      <c r="O185" s="10">
        <f t="shared" si="83"/>
        <v>0</v>
      </c>
      <c r="P185" s="11">
        <f t="shared" si="84"/>
        <v>0</v>
      </c>
      <c r="Q185" s="11">
        <f t="shared" si="85"/>
        <v>0</v>
      </c>
      <c r="R185" s="11">
        <f t="shared" si="86"/>
        <v>0</v>
      </c>
      <c r="S185" s="15">
        <f t="shared" si="87"/>
        <v>0</v>
      </c>
      <c r="T185" s="10">
        <f t="shared" si="88"/>
        <v>0</v>
      </c>
      <c r="U185" s="11">
        <f t="shared" si="89"/>
        <v>0</v>
      </c>
      <c r="V185" s="11">
        <f t="shared" si="90"/>
        <v>0</v>
      </c>
      <c r="W185" s="11">
        <f t="shared" si="91"/>
        <v>0</v>
      </c>
      <c r="X185" s="15">
        <f t="shared" si="92"/>
        <v>0</v>
      </c>
      <c r="Y185" s="11">
        <f t="shared" si="93"/>
        <v>0.05</v>
      </c>
      <c r="Z185" s="11">
        <f t="shared" si="94"/>
        <v>0.1</v>
      </c>
      <c r="AA185" s="11">
        <f t="shared" si="95"/>
        <v>0.15000000000000002</v>
      </c>
      <c r="AB185" s="11">
        <f t="shared" si="96"/>
        <v>0.2</v>
      </c>
      <c r="AC185" s="18">
        <f t="shared" si="97"/>
        <v>0.25</v>
      </c>
      <c r="AD185" s="10">
        <f t="shared" si="98"/>
        <v>0.3</v>
      </c>
      <c r="AE185" s="11">
        <f t="shared" si="99"/>
        <v>0.35</v>
      </c>
      <c r="AF185" s="11">
        <f t="shared" si="100"/>
        <v>0.39999999999999997</v>
      </c>
      <c r="AG185" s="11">
        <f t="shared" si="101"/>
        <v>0.44999999999999996</v>
      </c>
      <c r="AH185" s="18">
        <f t="shared" si="102"/>
        <v>0.49999999999999994</v>
      </c>
      <c r="AI185" s="10">
        <f t="shared" si="103"/>
        <v>0.54999999999999993</v>
      </c>
      <c r="AJ185" s="11">
        <f t="shared" si="104"/>
        <v>0.6</v>
      </c>
      <c r="AK185" s="11">
        <f t="shared" si="105"/>
        <v>0.65</v>
      </c>
      <c r="AL185" s="11">
        <f t="shared" si="106"/>
        <v>0.70000000000000007</v>
      </c>
      <c r="AM185" s="18">
        <f t="shared" si="107"/>
        <v>0.75000000000000011</v>
      </c>
      <c r="AN185" s="10">
        <f t="shared" si="108"/>
        <v>0.80000000000000016</v>
      </c>
      <c r="AO185" s="11">
        <f t="shared" si="109"/>
        <v>0.8500000000000002</v>
      </c>
      <c r="AP185" s="11">
        <f t="shared" si="110"/>
        <v>0.90000000000000024</v>
      </c>
      <c r="AQ185" s="11">
        <f t="shared" si="111"/>
        <v>0.95000000000000029</v>
      </c>
      <c r="AR185" s="15">
        <v>1</v>
      </c>
      <c r="AS185" s="10">
        <v>1</v>
      </c>
      <c r="AT185" s="11">
        <v>1</v>
      </c>
      <c r="AU185" s="11">
        <v>1</v>
      </c>
      <c r="AV185" s="11">
        <v>1</v>
      </c>
      <c r="AW185" s="18">
        <v>1</v>
      </c>
      <c r="AX185" s="10">
        <v>1</v>
      </c>
      <c r="AY185" s="11">
        <v>1</v>
      </c>
      <c r="AZ185" s="11">
        <v>1</v>
      </c>
      <c r="BA185" s="11">
        <v>1</v>
      </c>
      <c r="BB185" s="15">
        <v>1</v>
      </c>
      <c r="BC185" s="10">
        <v>1</v>
      </c>
      <c r="BD185" s="11">
        <v>1</v>
      </c>
      <c r="BE185" s="11">
        <v>1</v>
      </c>
      <c r="BF185" s="11">
        <v>1</v>
      </c>
      <c r="BG185" s="18">
        <v>1</v>
      </c>
      <c r="BH185" s="10">
        <v>1</v>
      </c>
      <c r="BI185" s="11">
        <v>1</v>
      </c>
      <c r="BJ185" s="11">
        <v>1</v>
      </c>
      <c r="BK185" s="11">
        <v>1</v>
      </c>
      <c r="BL185" s="15">
        <v>1</v>
      </c>
      <c r="BM185" s="10">
        <v>1</v>
      </c>
      <c r="BN185" s="11">
        <v>1</v>
      </c>
      <c r="BO185" s="11">
        <v>1</v>
      </c>
      <c r="BP185" s="11">
        <v>1</v>
      </c>
      <c r="BQ185" s="18">
        <v>1</v>
      </c>
      <c r="BR185" s="10">
        <v>1</v>
      </c>
      <c r="BS185" s="11">
        <v>1</v>
      </c>
      <c r="BT185" s="11">
        <v>1</v>
      </c>
      <c r="BU185" s="11">
        <v>1</v>
      </c>
      <c r="BV185" s="15">
        <v>1</v>
      </c>
    </row>
    <row r="186" spans="1:74" x14ac:dyDescent="0.25">
      <c r="A186" s="28" t="s">
        <v>139</v>
      </c>
      <c r="B186" s="24" t="s">
        <v>254</v>
      </c>
      <c r="C186" s="1" t="s">
        <v>126</v>
      </c>
      <c r="D186" s="2" t="s">
        <v>0</v>
      </c>
      <c r="E186" s="3" t="s">
        <v>1</v>
      </c>
      <c r="F186" s="3"/>
      <c r="G186" s="3"/>
      <c r="H186" s="3"/>
      <c r="I186" s="15">
        <f t="shared" si="77"/>
        <v>0</v>
      </c>
      <c r="J186" s="10">
        <f t="shared" si="78"/>
        <v>0</v>
      </c>
      <c r="K186" s="11">
        <f t="shared" si="79"/>
        <v>0</v>
      </c>
      <c r="L186" s="11">
        <f t="shared" si="80"/>
        <v>0</v>
      </c>
      <c r="M186" s="11">
        <f t="shared" si="81"/>
        <v>0</v>
      </c>
      <c r="N186" s="15">
        <f t="shared" si="82"/>
        <v>0</v>
      </c>
      <c r="O186" s="10">
        <f t="shared" si="83"/>
        <v>0</v>
      </c>
      <c r="P186" s="11">
        <f t="shared" si="84"/>
        <v>0</v>
      </c>
      <c r="Q186" s="11">
        <f t="shared" si="85"/>
        <v>0</v>
      </c>
      <c r="R186" s="11">
        <f t="shared" si="86"/>
        <v>0</v>
      </c>
      <c r="S186" s="15">
        <f t="shared" si="87"/>
        <v>0</v>
      </c>
      <c r="T186" s="10">
        <f t="shared" si="88"/>
        <v>0</v>
      </c>
      <c r="U186" s="11">
        <f t="shared" si="89"/>
        <v>0</v>
      </c>
      <c r="V186" s="11">
        <f t="shared" si="90"/>
        <v>0</v>
      </c>
      <c r="W186" s="11">
        <f t="shared" si="91"/>
        <v>0</v>
      </c>
      <c r="X186" s="15">
        <f t="shared" si="92"/>
        <v>0</v>
      </c>
      <c r="Y186" s="11">
        <f t="shared" si="93"/>
        <v>0.05</v>
      </c>
      <c r="Z186" s="11">
        <f t="shared" si="94"/>
        <v>0.1</v>
      </c>
      <c r="AA186" s="11">
        <f t="shared" si="95"/>
        <v>0.15000000000000002</v>
      </c>
      <c r="AB186" s="11">
        <f t="shared" si="96"/>
        <v>0.2</v>
      </c>
      <c r="AC186" s="18">
        <f t="shared" si="97"/>
        <v>0.25</v>
      </c>
      <c r="AD186" s="10">
        <f t="shared" si="98"/>
        <v>0.3</v>
      </c>
      <c r="AE186" s="11">
        <f t="shared" si="99"/>
        <v>0.35</v>
      </c>
      <c r="AF186" s="11">
        <f t="shared" si="100"/>
        <v>0.39999999999999997</v>
      </c>
      <c r="AG186" s="11">
        <f t="shared" si="101"/>
        <v>0.44999999999999996</v>
      </c>
      <c r="AH186" s="18">
        <f t="shared" si="102"/>
        <v>0.49999999999999994</v>
      </c>
      <c r="AI186" s="10">
        <f t="shared" si="103"/>
        <v>0.54999999999999993</v>
      </c>
      <c r="AJ186" s="11">
        <f t="shared" si="104"/>
        <v>0.6</v>
      </c>
      <c r="AK186" s="11">
        <f t="shared" si="105"/>
        <v>0.65</v>
      </c>
      <c r="AL186" s="11">
        <f t="shared" si="106"/>
        <v>0.70000000000000007</v>
      </c>
      <c r="AM186" s="18">
        <f t="shared" si="107"/>
        <v>0.75000000000000011</v>
      </c>
      <c r="AN186" s="10">
        <f t="shared" si="108"/>
        <v>0.80000000000000016</v>
      </c>
      <c r="AO186" s="11">
        <f t="shared" si="109"/>
        <v>0.8500000000000002</v>
      </c>
      <c r="AP186" s="11">
        <f t="shared" si="110"/>
        <v>0.90000000000000024</v>
      </c>
      <c r="AQ186" s="11">
        <f t="shared" si="111"/>
        <v>0.95000000000000029</v>
      </c>
      <c r="AR186" s="15">
        <v>1</v>
      </c>
      <c r="AS186" s="10">
        <v>1</v>
      </c>
      <c r="AT186" s="11">
        <v>1</v>
      </c>
      <c r="AU186" s="11">
        <v>1</v>
      </c>
      <c r="AV186" s="11">
        <v>1</v>
      </c>
      <c r="AW186" s="18">
        <v>1</v>
      </c>
      <c r="AX186" s="10">
        <v>1</v>
      </c>
      <c r="AY186" s="11">
        <v>1</v>
      </c>
      <c r="AZ186" s="11">
        <v>1</v>
      </c>
      <c r="BA186" s="11">
        <v>1</v>
      </c>
      <c r="BB186" s="15">
        <v>1</v>
      </c>
      <c r="BC186" s="10">
        <v>1</v>
      </c>
      <c r="BD186" s="11">
        <v>1</v>
      </c>
      <c r="BE186" s="11">
        <v>1</v>
      </c>
      <c r="BF186" s="11">
        <v>1</v>
      </c>
      <c r="BG186" s="18">
        <v>1</v>
      </c>
      <c r="BH186" s="10">
        <v>1</v>
      </c>
      <c r="BI186" s="11">
        <v>1</v>
      </c>
      <c r="BJ186" s="11">
        <v>1</v>
      </c>
      <c r="BK186" s="11">
        <v>1</v>
      </c>
      <c r="BL186" s="15">
        <v>1</v>
      </c>
      <c r="BM186" s="10">
        <v>1</v>
      </c>
      <c r="BN186" s="11">
        <v>1</v>
      </c>
      <c r="BO186" s="11">
        <v>1</v>
      </c>
      <c r="BP186" s="11">
        <v>1</v>
      </c>
      <c r="BQ186" s="18">
        <v>1</v>
      </c>
      <c r="BR186" s="10">
        <v>1</v>
      </c>
      <c r="BS186" s="11">
        <v>1</v>
      </c>
      <c r="BT186" s="11">
        <v>1</v>
      </c>
      <c r="BU186" s="11">
        <v>1</v>
      </c>
      <c r="BV186" s="15">
        <v>1</v>
      </c>
    </row>
    <row r="187" spans="1:74" x14ac:dyDescent="0.25">
      <c r="A187" s="28" t="s">
        <v>139</v>
      </c>
      <c r="B187" s="24" t="s">
        <v>254</v>
      </c>
      <c r="C187" s="1" t="s">
        <v>126</v>
      </c>
      <c r="D187" s="2" t="s">
        <v>0</v>
      </c>
      <c r="E187" s="3" t="s">
        <v>2</v>
      </c>
      <c r="F187" s="3"/>
      <c r="G187" s="3"/>
      <c r="H187" s="3"/>
      <c r="I187" s="15">
        <f t="shared" si="77"/>
        <v>0</v>
      </c>
      <c r="J187" s="10">
        <f t="shared" si="78"/>
        <v>0</v>
      </c>
      <c r="K187" s="11">
        <f t="shared" si="79"/>
        <v>0</v>
      </c>
      <c r="L187" s="11">
        <f t="shared" si="80"/>
        <v>0</v>
      </c>
      <c r="M187" s="11">
        <f t="shared" si="81"/>
        <v>0</v>
      </c>
      <c r="N187" s="15">
        <f t="shared" si="82"/>
        <v>0</v>
      </c>
      <c r="O187" s="10">
        <f t="shared" si="83"/>
        <v>0</v>
      </c>
      <c r="P187" s="11">
        <f t="shared" si="84"/>
        <v>0</v>
      </c>
      <c r="Q187" s="11">
        <f t="shared" si="85"/>
        <v>0</v>
      </c>
      <c r="R187" s="11">
        <f t="shared" si="86"/>
        <v>0</v>
      </c>
      <c r="S187" s="15">
        <f t="shared" si="87"/>
        <v>0</v>
      </c>
      <c r="T187" s="10">
        <f t="shared" si="88"/>
        <v>0</v>
      </c>
      <c r="U187" s="11">
        <f t="shared" si="89"/>
        <v>0</v>
      </c>
      <c r="V187" s="11">
        <f t="shared" si="90"/>
        <v>0</v>
      </c>
      <c r="W187" s="11">
        <f t="shared" si="91"/>
        <v>0</v>
      </c>
      <c r="X187" s="15">
        <f t="shared" si="92"/>
        <v>0</v>
      </c>
      <c r="Y187" s="11">
        <f t="shared" si="93"/>
        <v>0.05</v>
      </c>
      <c r="Z187" s="11">
        <f t="shared" si="94"/>
        <v>0.1</v>
      </c>
      <c r="AA187" s="11">
        <f t="shared" si="95"/>
        <v>0.15000000000000002</v>
      </c>
      <c r="AB187" s="11">
        <f t="shared" si="96"/>
        <v>0.2</v>
      </c>
      <c r="AC187" s="18">
        <f t="shared" si="97"/>
        <v>0.25</v>
      </c>
      <c r="AD187" s="10">
        <f t="shared" si="98"/>
        <v>0.3</v>
      </c>
      <c r="AE187" s="11">
        <f t="shared" si="99"/>
        <v>0.35</v>
      </c>
      <c r="AF187" s="11">
        <f t="shared" si="100"/>
        <v>0.39999999999999997</v>
      </c>
      <c r="AG187" s="11">
        <f t="shared" si="101"/>
        <v>0.44999999999999996</v>
      </c>
      <c r="AH187" s="18">
        <f t="shared" si="102"/>
        <v>0.49999999999999994</v>
      </c>
      <c r="AI187" s="10">
        <f t="shared" si="103"/>
        <v>0.54999999999999993</v>
      </c>
      <c r="AJ187" s="11">
        <f t="shared" si="104"/>
        <v>0.6</v>
      </c>
      <c r="AK187" s="11">
        <f t="shared" si="105"/>
        <v>0.65</v>
      </c>
      <c r="AL187" s="11">
        <f t="shared" si="106"/>
        <v>0.70000000000000007</v>
      </c>
      <c r="AM187" s="18">
        <f t="shared" si="107"/>
        <v>0.75000000000000011</v>
      </c>
      <c r="AN187" s="10">
        <f t="shared" si="108"/>
        <v>0.80000000000000016</v>
      </c>
      <c r="AO187" s="11">
        <f t="shared" si="109"/>
        <v>0.8500000000000002</v>
      </c>
      <c r="AP187" s="11">
        <f t="shared" si="110"/>
        <v>0.90000000000000024</v>
      </c>
      <c r="AQ187" s="11">
        <f t="shared" si="111"/>
        <v>0.95000000000000029</v>
      </c>
      <c r="AR187" s="15">
        <v>1</v>
      </c>
      <c r="AS187" s="10">
        <v>1</v>
      </c>
      <c r="AT187" s="11">
        <v>1</v>
      </c>
      <c r="AU187" s="11">
        <v>1</v>
      </c>
      <c r="AV187" s="11">
        <v>1</v>
      </c>
      <c r="AW187" s="18">
        <v>1</v>
      </c>
      <c r="AX187" s="10">
        <v>1</v>
      </c>
      <c r="AY187" s="11">
        <v>1</v>
      </c>
      <c r="AZ187" s="11">
        <v>1</v>
      </c>
      <c r="BA187" s="11">
        <v>1</v>
      </c>
      <c r="BB187" s="15">
        <v>1</v>
      </c>
      <c r="BC187" s="10">
        <v>1</v>
      </c>
      <c r="BD187" s="11">
        <v>1</v>
      </c>
      <c r="BE187" s="11">
        <v>1</v>
      </c>
      <c r="BF187" s="11">
        <v>1</v>
      </c>
      <c r="BG187" s="18">
        <v>1</v>
      </c>
      <c r="BH187" s="10">
        <v>1</v>
      </c>
      <c r="BI187" s="11">
        <v>1</v>
      </c>
      <c r="BJ187" s="11">
        <v>1</v>
      </c>
      <c r="BK187" s="11">
        <v>1</v>
      </c>
      <c r="BL187" s="15">
        <v>1</v>
      </c>
      <c r="BM187" s="10">
        <v>1</v>
      </c>
      <c r="BN187" s="11">
        <v>1</v>
      </c>
      <c r="BO187" s="11">
        <v>1</v>
      </c>
      <c r="BP187" s="11">
        <v>1</v>
      </c>
      <c r="BQ187" s="18">
        <v>1</v>
      </c>
      <c r="BR187" s="10">
        <v>1</v>
      </c>
      <c r="BS187" s="11">
        <v>1</v>
      </c>
      <c r="BT187" s="11">
        <v>1</v>
      </c>
      <c r="BU187" s="11">
        <v>1</v>
      </c>
      <c r="BV187" s="15">
        <v>1</v>
      </c>
    </row>
    <row r="188" spans="1:74" x14ac:dyDescent="0.25">
      <c r="A188" s="28" t="s">
        <v>139</v>
      </c>
      <c r="B188" s="24" t="s">
        <v>254</v>
      </c>
      <c r="C188" s="1" t="s">
        <v>126</v>
      </c>
      <c r="D188" s="2" t="s">
        <v>0</v>
      </c>
      <c r="E188" s="3" t="s">
        <v>3</v>
      </c>
      <c r="F188" s="3"/>
      <c r="G188" s="3"/>
      <c r="H188" s="3"/>
      <c r="I188" s="15">
        <f t="shared" si="77"/>
        <v>0</v>
      </c>
      <c r="J188" s="10">
        <f t="shared" si="78"/>
        <v>0</v>
      </c>
      <c r="K188" s="11">
        <f t="shared" si="79"/>
        <v>0</v>
      </c>
      <c r="L188" s="11">
        <f t="shared" si="80"/>
        <v>0</v>
      </c>
      <c r="M188" s="11">
        <f t="shared" si="81"/>
        <v>0</v>
      </c>
      <c r="N188" s="15">
        <f t="shared" si="82"/>
        <v>0</v>
      </c>
      <c r="O188" s="10">
        <f t="shared" si="83"/>
        <v>0</v>
      </c>
      <c r="P188" s="11">
        <f t="shared" si="84"/>
        <v>0</v>
      </c>
      <c r="Q188" s="11">
        <f t="shared" si="85"/>
        <v>0</v>
      </c>
      <c r="R188" s="11">
        <f t="shared" si="86"/>
        <v>0</v>
      </c>
      <c r="S188" s="15">
        <f t="shared" si="87"/>
        <v>0</v>
      </c>
      <c r="T188" s="10">
        <f t="shared" si="88"/>
        <v>0</v>
      </c>
      <c r="U188" s="11">
        <f t="shared" si="89"/>
        <v>0</v>
      </c>
      <c r="V188" s="11">
        <f t="shared" si="90"/>
        <v>0</v>
      </c>
      <c r="W188" s="11">
        <f t="shared" si="91"/>
        <v>0</v>
      </c>
      <c r="X188" s="15">
        <f t="shared" si="92"/>
        <v>0</v>
      </c>
      <c r="Y188" s="11">
        <f t="shared" si="93"/>
        <v>0.05</v>
      </c>
      <c r="Z188" s="11">
        <f t="shared" si="94"/>
        <v>0.1</v>
      </c>
      <c r="AA188" s="11">
        <f t="shared" si="95"/>
        <v>0.15000000000000002</v>
      </c>
      <c r="AB188" s="11">
        <f t="shared" si="96"/>
        <v>0.2</v>
      </c>
      <c r="AC188" s="18">
        <f t="shared" si="97"/>
        <v>0.25</v>
      </c>
      <c r="AD188" s="10">
        <f t="shared" si="98"/>
        <v>0.3</v>
      </c>
      <c r="AE188" s="11">
        <f t="shared" si="99"/>
        <v>0.35</v>
      </c>
      <c r="AF188" s="11">
        <f t="shared" si="100"/>
        <v>0.39999999999999997</v>
      </c>
      <c r="AG188" s="11">
        <f t="shared" si="101"/>
        <v>0.44999999999999996</v>
      </c>
      <c r="AH188" s="18">
        <f t="shared" si="102"/>
        <v>0.49999999999999994</v>
      </c>
      <c r="AI188" s="10">
        <f t="shared" si="103"/>
        <v>0.54999999999999993</v>
      </c>
      <c r="AJ188" s="11">
        <f t="shared" si="104"/>
        <v>0.6</v>
      </c>
      <c r="AK188" s="11">
        <f t="shared" si="105"/>
        <v>0.65</v>
      </c>
      <c r="AL188" s="11">
        <f t="shared" si="106"/>
        <v>0.70000000000000007</v>
      </c>
      <c r="AM188" s="18">
        <f t="shared" si="107"/>
        <v>0.75000000000000011</v>
      </c>
      <c r="AN188" s="10">
        <f t="shared" si="108"/>
        <v>0.80000000000000016</v>
      </c>
      <c r="AO188" s="11">
        <f t="shared" si="109"/>
        <v>0.8500000000000002</v>
      </c>
      <c r="AP188" s="11">
        <f t="shared" si="110"/>
        <v>0.90000000000000024</v>
      </c>
      <c r="AQ188" s="11">
        <f t="shared" si="111"/>
        <v>0.95000000000000029</v>
      </c>
      <c r="AR188" s="15">
        <v>1</v>
      </c>
      <c r="AS188" s="10">
        <v>1</v>
      </c>
      <c r="AT188" s="11">
        <v>1</v>
      </c>
      <c r="AU188" s="11">
        <v>1</v>
      </c>
      <c r="AV188" s="11">
        <v>1</v>
      </c>
      <c r="AW188" s="18">
        <v>1</v>
      </c>
      <c r="AX188" s="10">
        <v>1</v>
      </c>
      <c r="AY188" s="11">
        <v>1</v>
      </c>
      <c r="AZ188" s="11">
        <v>1</v>
      </c>
      <c r="BA188" s="11">
        <v>1</v>
      </c>
      <c r="BB188" s="15">
        <v>1</v>
      </c>
      <c r="BC188" s="10">
        <v>1</v>
      </c>
      <c r="BD188" s="11">
        <v>1</v>
      </c>
      <c r="BE188" s="11">
        <v>1</v>
      </c>
      <c r="BF188" s="11">
        <v>1</v>
      </c>
      <c r="BG188" s="18">
        <v>1</v>
      </c>
      <c r="BH188" s="10">
        <v>1</v>
      </c>
      <c r="BI188" s="11">
        <v>1</v>
      </c>
      <c r="BJ188" s="11">
        <v>1</v>
      </c>
      <c r="BK188" s="11">
        <v>1</v>
      </c>
      <c r="BL188" s="15">
        <v>1</v>
      </c>
      <c r="BM188" s="10">
        <v>1</v>
      </c>
      <c r="BN188" s="11">
        <v>1</v>
      </c>
      <c r="BO188" s="11">
        <v>1</v>
      </c>
      <c r="BP188" s="11">
        <v>1</v>
      </c>
      <c r="BQ188" s="18">
        <v>1</v>
      </c>
      <c r="BR188" s="10">
        <v>1</v>
      </c>
      <c r="BS188" s="11">
        <v>1</v>
      </c>
      <c r="BT188" s="11">
        <v>1</v>
      </c>
      <c r="BU188" s="11">
        <v>1</v>
      </c>
      <c r="BV188" s="15">
        <v>1</v>
      </c>
    </row>
    <row r="189" spans="1:74" x14ac:dyDescent="0.25">
      <c r="A189" s="28" t="s">
        <v>139</v>
      </c>
      <c r="B189" s="24" t="s">
        <v>254</v>
      </c>
      <c r="C189" s="1" t="s">
        <v>126</v>
      </c>
      <c r="D189" s="2" t="s">
        <v>0</v>
      </c>
      <c r="E189" s="3" t="s">
        <v>4</v>
      </c>
      <c r="F189" s="3"/>
      <c r="G189" s="3"/>
      <c r="H189" s="3"/>
      <c r="I189" s="15">
        <f t="shared" si="77"/>
        <v>0</v>
      </c>
      <c r="J189" s="10">
        <f t="shared" si="78"/>
        <v>0</v>
      </c>
      <c r="K189" s="11">
        <f t="shared" si="79"/>
        <v>0</v>
      </c>
      <c r="L189" s="11">
        <f t="shared" si="80"/>
        <v>0</v>
      </c>
      <c r="M189" s="11">
        <f t="shared" si="81"/>
        <v>0</v>
      </c>
      <c r="N189" s="15">
        <f t="shared" si="82"/>
        <v>0</v>
      </c>
      <c r="O189" s="10">
        <f t="shared" si="83"/>
        <v>0</v>
      </c>
      <c r="P189" s="11">
        <f t="shared" si="84"/>
        <v>0</v>
      </c>
      <c r="Q189" s="11">
        <f t="shared" si="85"/>
        <v>0</v>
      </c>
      <c r="R189" s="11">
        <f t="shared" si="86"/>
        <v>0</v>
      </c>
      <c r="S189" s="15">
        <f t="shared" si="87"/>
        <v>0</v>
      </c>
      <c r="T189" s="10">
        <f t="shared" si="88"/>
        <v>0</v>
      </c>
      <c r="U189" s="11">
        <f t="shared" si="89"/>
        <v>0</v>
      </c>
      <c r="V189" s="11">
        <f t="shared" si="90"/>
        <v>0</v>
      </c>
      <c r="W189" s="11">
        <f t="shared" si="91"/>
        <v>0</v>
      </c>
      <c r="X189" s="15">
        <f t="shared" si="92"/>
        <v>0</v>
      </c>
      <c r="Y189" s="11">
        <f t="shared" si="93"/>
        <v>0.05</v>
      </c>
      <c r="Z189" s="11">
        <f t="shared" si="94"/>
        <v>0.1</v>
      </c>
      <c r="AA189" s="11">
        <f t="shared" si="95"/>
        <v>0.15000000000000002</v>
      </c>
      <c r="AB189" s="11">
        <f t="shared" si="96"/>
        <v>0.2</v>
      </c>
      <c r="AC189" s="18">
        <f t="shared" si="97"/>
        <v>0.25</v>
      </c>
      <c r="AD189" s="10">
        <f t="shared" si="98"/>
        <v>0.3</v>
      </c>
      <c r="AE189" s="11">
        <f t="shared" si="99"/>
        <v>0.35</v>
      </c>
      <c r="AF189" s="11">
        <f t="shared" si="100"/>
        <v>0.39999999999999997</v>
      </c>
      <c r="AG189" s="11">
        <f t="shared" si="101"/>
        <v>0.44999999999999996</v>
      </c>
      <c r="AH189" s="18">
        <f t="shared" si="102"/>
        <v>0.49999999999999994</v>
      </c>
      <c r="AI189" s="10">
        <f t="shared" si="103"/>
        <v>0.54999999999999993</v>
      </c>
      <c r="AJ189" s="11">
        <f t="shared" si="104"/>
        <v>0.6</v>
      </c>
      <c r="AK189" s="11">
        <f t="shared" si="105"/>
        <v>0.65</v>
      </c>
      <c r="AL189" s="11">
        <f t="shared" si="106"/>
        <v>0.70000000000000007</v>
      </c>
      <c r="AM189" s="18">
        <f t="shared" si="107"/>
        <v>0.75000000000000011</v>
      </c>
      <c r="AN189" s="10">
        <f t="shared" si="108"/>
        <v>0.80000000000000016</v>
      </c>
      <c r="AO189" s="11">
        <f t="shared" si="109"/>
        <v>0.8500000000000002</v>
      </c>
      <c r="AP189" s="11">
        <f t="shared" si="110"/>
        <v>0.90000000000000024</v>
      </c>
      <c r="AQ189" s="11">
        <f t="shared" si="111"/>
        <v>0.95000000000000029</v>
      </c>
      <c r="AR189" s="15">
        <v>1</v>
      </c>
      <c r="AS189" s="10">
        <v>1</v>
      </c>
      <c r="AT189" s="11">
        <v>1</v>
      </c>
      <c r="AU189" s="11">
        <v>1</v>
      </c>
      <c r="AV189" s="11">
        <v>1</v>
      </c>
      <c r="AW189" s="18">
        <v>1</v>
      </c>
      <c r="AX189" s="10">
        <v>1</v>
      </c>
      <c r="AY189" s="11">
        <v>1</v>
      </c>
      <c r="AZ189" s="11">
        <v>1</v>
      </c>
      <c r="BA189" s="11">
        <v>1</v>
      </c>
      <c r="BB189" s="15">
        <v>1</v>
      </c>
      <c r="BC189" s="10">
        <v>1</v>
      </c>
      <c r="BD189" s="11">
        <v>1</v>
      </c>
      <c r="BE189" s="11">
        <v>1</v>
      </c>
      <c r="BF189" s="11">
        <v>1</v>
      </c>
      <c r="BG189" s="18">
        <v>1</v>
      </c>
      <c r="BH189" s="10">
        <v>1</v>
      </c>
      <c r="BI189" s="11">
        <v>1</v>
      </c>
      <c r="BJ189" s="11">
        <v>1</v>
      </c>
      <c r="BK189" s="11">
        <v>1</v>
      </c>
      <c r="BL189" s="15">
        <v>1</v>
      </c>
      <c r="BM189" s="10">
        <v>1</v>
      </c>
      <c r="BN189" s="11">
        <v>1</v>
      </c>
      <c r="BO189" s="11">
        <v>1</v>
      </c>
      <c r="BP189" s="11">
        <v>1</v>
      </c>
      <c r="BQ189" s="18">
        <v>1</v>
      </c>
      <c r="BR189" s="10">
        <v>1</v>
      </c>
      <c r="BS189" s="11">
        <v>1</v>
      </c>
      <c r="BT189" s="11">
        <v>1</v>
      </c>
      <c r="BU189" s="11">
        <v>1</v>
      </c>
      <c r="BV189" s="15">
        <v>1</v>
      </c>
    </row>
    <row r="190" spans="1:74" x14ac:dyDescent="0.25">
      <c r="A190" s="28" t="s">
        <v>139</v>
      </c>
      <c r="B190" s="24" t="s">
        <v>254</v>
      </c>
      <c r="C190" s="1" t="s">
        <v>126</v>
      </c>
      <c r="D190" s="2" t="s">
        <v>5</v>
      </c>
      <c r="E190" s="3" t="s">
        <v>1</v>
      </c>
      <c r="F190" s="3"/>
      <c r="G190" s="3"/>
      <c r="H190" s="3"/>
      <c r="I190" s="15">
        <f t="shared" si="77"/>
        <v>0</v>
      </c>
      <c r="J190" s="10">
        <f t="shared" si="78"/>
        <v>0</v>
      </c>
      <c r="K190" s="11">
        <f t="shared" si="79"/>
        <v>0</v>
      </c>
      <c r="L190" s="11">
        <f t="shared" si="80"/>
        <v>0</v>
      </c>
      <c r="M190" s="11">
        <f t="shared" si="81"/>
        <v>0</v>
      </c>
      <c r="N190" s="15">
        <f t="shared" si="82"/>
        <v>0</v>
      </c>
      <c r="O190" s="10">
        <f t="shared" si="83"/>
        <v>0</v>
      </c>
      <c r="P190" s="11">
        <f t="shared" si="84"/>
        <v>0</v>
      </c>
      <c r="Q190" s="11">
        <f t="shared" si="85"/>
        <v>0</v>
      </c>
      <c r="R190" s="11">
        <f t="shared" si="86"/>
        <v>0</v>
      </c>
      <c r="S190" s="15">
        <f t="shared" si="87"/>
        <v>0</v>
      </c>
      <c r="T190" s="10">
        <f t="shared" si="88"/>
        <v>0</v>
      </c>
      <c r="U190" s="11">
        <f t="shared" si="89"/>
        <v>0</v>
      </c>
      <c r="V190" s="11">
        <f t="shared" si="90"/>
        <v>0</v>
      </c>
      <c r="W190" s="11">
        <f t="shared" si="91"/>
        <v>0</v>
      </c>
      <c r="X190" s="15">
        <f t="shared" si="92"/>
        <v>0</v>
      </c>
      <c r="Y190" s="11">
        <f t="shared" si="93"/>
        <v>0.05</v>
      </c>
      <c r="Z190" s="11">
        <f t="shared" si="94"/>
        <v>0.1</v>
      </c>
      <c r="AA190" s="11">
        <f t="shared" si="95"/>
        <v>0.15000000000000002</v>
      </c>
      <c r="AB190" s="11">
        <f t="shared" si="96"/>
        <v>0.2</v>
      </c>
      <c r="AC190" s="18">
        <f t="shared" si="97"/>
        <v>0.25</v>
      </c>
      <c r="AD190" s="10">
        <f t="shared" si="98"/>
        <v>0.3</v>
      </c>
      <c r="AE190" s="11">
        <f t="shared" si="99"/>
        <v>0.35</v>
      </c>
      <c r="AF190" s="11">
        <f t="shared" si="100"/>
        <v>0.39999999999999997</v>
      </c>
      <c r="AG190" s="11">
        <f t="shared" si="101"/>
        <v>0.44999999999999996</v>
      </c>
      <c r="AH190" s="18">
        <f t="shared" si="102"/>
        <v>0.49999999999999994</v>
      </c>
      <c r="AI190" s="10">
        <f t="shared" si="103"/>
        <v>0.54999999999999993</v>
      </c>
      <c r="AJ190" s="11">
        <f t="shared" si="104"/>
        <v>0.6</v>
      </c>
      <c r="AK190" s="11">
        <f t="shared" si="105"/>
        <v>0.65</v>
      </c>
      <c r="AL190" s="11">
        <f t="shared" si="106"/>
        <v>0.70000000000000007</v>
      </c>
      <c r="AM190" s="18">
        <f t="shared" si="107"/>
        <v>0.75000000000000011</v>
      </c>
      <c r="AN190" s="10">
        <f t="shared" si="108"/>
        <v>0.80000000000000016</v>
      </c>
      <c r="AO190" s="11">
        <f t="shared" si="109"/>
        <v>0.8500000000000002</v>
      </c>
      <c r="AP190" s="11">
        <f t="shared" si="110"/>
        <v>0.90000000000000024</v>
      </c>
      <c r="AQ190" s="11">
        <f t="shared" si="111"/>
        <v>0.95000000000000029</v>
      </c>
      <c r="AR190" s="15">
        <v>1</v>
      </c>
      <c r="AS190" s="10">
        <v>1</v>
      </c>
      <c r="AT190" s="11">
        <v>1</v>
      </c>
      <c r="AU190" s="11">
        <v>1</v>
      </c>
      <c r="AV190" s="11">
        <v>1</v>
      </c>
      <c r="AW190" s="18">
        <v>1</v>
      </c>
      <c r="AX190" s="10">
        <v>1</v>
      </c>
      <c r="AY190" s="11">
        <v>1</v>
      </c>
      <c r="AZ190" s="11">
        <v>1</v>
      </c>
      <c r="BA190" s="11">
        <v>1</v>
      </c>
      <c r="BB190" s="15">
        <v>1</v>
      </c>
      <c r="BC190" s="10">
        <v>1</v>
      </c>
      <c r="BD190" s="11">
        <v>1</v>
      </c>
      <c r="BE190" s="11">
        <v>1</v>
      </c>
      <c r="BF190" s="11">
        <v>1</v>
      </c>
      <c r="BG190" s="18">
        <v>1</v>
      </c>
      <c r="BH190" s="10">
        <v>1</v>
      </c>
      <c r="BI190" s="11">
        <v>1</v>
      </c>
      <c r="BJ190" s="11">
        <v>1</v>
      </c>
      <c r="BK190" s="11">
        <v>1</v>
      </c>
      <c r="BL190" s="15">
        <v>1</v>
      </c>
      <c r="BM190" s="10">
        <v>1</v>
      </c>
      <c r="BN190" s="11">
        <v>1</v>
      </c>
      <c r="BO190" s="11">
        <v>1</v>
      </c>
      <c r="BP190" s="11">
        <v>1</v>
      </c>
      <c r="BQ190" s="18">
        <v>1</v>
      </c>
      <c r="BR190" s="10">
        <v>1</v>
      </c>
      <c r="BS190" s="11">
        <v>1</v>
      </c>
      <c r="BT190" s="11">
        <v>1</v>
      </c>
      <c r="BU190" s="11">
        <v>1</v>
      </c>
      <c r="BV190" s="15">
        <v>1</v>
      </c>
    </row>
    <row r="191" spans="1:74" x14ac:dyDescent="0.25">
      <c r="A191" s="28" t="s">
        <v>139</v>
      </c>
      <c r="B191" s="24" t="s">
        <v>254</v>
      </c>
      <c r="C191" s="1" t="s">
        <v>126</v>
      </c>
      <c r="D191" s="2" t="s">
        <v>5</v>
      </c>
      <c r="E191" s="3" t="s">
        <v>2</v>
      </c>
      <c r="F191" s="3"/>
      <c r="G191" s="3"/>
      <c r="H191" s="3"/>
      <c r="I191" s="15">
        <f t="shared" si="77"/>
        <v>0</v>
      </c>
      <c r="J191" s="10">
        <f t="shared" si="78"/>
        <v>0</v>
      </c>
      <c r="K191" s="11">
        <f t="shared" si="79"/>
        <v>0</v>
      </c>
      <c r="L191" s="11">
        <f t="shared" si="80"/>
        <v>0</v>
      </c>
      <c r="M191" s="11">
        <f t="shared" si="81"/>
        <v>0</v>
      </c>
      <c r="N191" s="15">
        <f t="shared" si="82"/>
        <v>0</v>
      </c>
      <c r="O191" s="10">
        <f t="shared" si="83"/>
        <v>0</v>
      </c>
      <c r="P191" s="11">
        <f t="shared" si="84"/>
        <v>0</v>
      </c>
      <c r="Q191" s="11">
        <f t="shared" si="85"/>
        <v>0</v>
      </c>
      <c r="R191" s="11">
        <f t="shared" si="86"/>
        <v>0</v>
      </c>
      <c r="S191" s="15">
        <f t="shared" si="87"/>
        <v>0</v>
      </c>
      <c r="T191" s="10">
        <f t="shared" si="88"/>
        <v>0</v>
      </c>
      <c r="U191" s="11">
        <f t="shared" si="89"/>
        <v>0</v>
      </c>
      <c r="V191" s="11">
        <f t="shared" si="90"/>
        <v>0</v>
      </c>
      <c r="W191" s="11">
        <f t="shared" si="91"/>
        <v>0</v>
      </c>
      <c r="X191" s="15">
        <f t="shared" si="92"/>
        <v>0</v>
      </c>
      <c r="Y191" s="11">
        <f t="shared" si="93"/>
        <v>0.05</v>
      </c>
      <c r="Z191" s="11">
        <f t="shared" si="94"/>
        <v>0.1</v>
      </c>
      <c r="AA191" s="11">
        <f t="shared" si="95"/>
        <v>0.15000000000000002</v>
      </c>
      <c r="AB191" s="11">
        <f t="shared" si="96"/>
        <v>0.2</v>
      </c>
      <c r="AC191" s="18">
        <f t="shared" si="97"/>
        <v>0.25</v>
      </c>
      <c r="AD191" s="10">
        <f t="shared" si="98"/>
        <v>0.3</v>
      </c>
      <c r="AE191" s="11">
        <f t="shared" si="99"/>
        <v>0.35</v>
      </c>
      <c r="AF191" s="11">
        <f t="shared" si="100"/>
        <v>0.39999999999999997</v>
      </c>
      <c r="AG191" s="11">
        <f t="shared" si="101"/>
        <v>0.44999999999999996</v>
      </c>
      <c r="AH191" s="18">
        <f t="shared" si="102"/>
        <v>0.49999999999999994</v>
      </c>
      <c r="AI191" s="10">
        <f t="shared" si="103"/>
        <v>0.54999999999999993</v>
      </c>
      <c r="AJ191" s="11">
        <f t="shared" si="104"/>
        <v>0.6</v>
      </c>
      <c r="AK191" s="11">
        <f t="shared" si="105"/>
        <v>0.65</v>
      </c>
      <c r="AL191" s="11">
        <f t="shared" si="106"/>
        <v>0.70000000000000007</v>
      </c>
      <c r="AM191" s="18">
        <f t="shared" si="107"/>
        <v>0.75000000000000011</v>
      </c>
      <c r="AN191" s="10">
        <f t="shared" si="108"/>
        <v>0.80000000000000016</v>
      </c>
      <c r="AO191" s="11">
        <f t="shared" si="109"/>
        <v>0.8500000000000002</v>
      </c>
      <c r="AP191" s="11">
        <f t="shared" si="110"/>
        <v>0.90000000000000024</v>
      </c>
      <c r="AQ191" s="11">
        <f t="shared" si="111"/>
        <v>0.95000000000000029</v>
      </c>
      <c r="AR191" s="15">
        <v>1</v>
      </c>
      <c r="AS191" s="10">
        <v>1</v>
      </c>
      <c r="AT191" s="11">
        <v>1</v>
      </c>
      <c r="AU191" s="11">
        <v>1</v>
      </c>
      <c r="AV191" s="11">
        <v>1</v>
      </c>
      <c r="AW191" s="18">
        <v>1</v>
      </c>
      <c r="AX191" s="10">
        <v>1</v>
      </c>
      <c r="AY191" s="11">
        <v>1</v>
      </c>
      <c r="AZ191" s="11">
        <v>1</v>
      </c>
      <c r="BA191" s="11">
        <v>1</v>
      </c>
      <c r="BB191" s="15">
        <v>1</v>
      </c>
      <c r="BC191" s="10">
        <v>1</v>
      </c>
      <c r="BD191" s="11">
        <v>1</v>
      </c>
      <c r="BE191" s="11">
        <v>1</v>
      </c>
      <c r="BF191" s="11">
        <v>1</v>
      </c>
      <c r="BG191" s="18">
        <v>1</v>
      </c>
      <c r="BH191" s="10">
        <v>1</v>
      </c>
      <c r="BI191" s="11">
        <v>1</v>
      </c>
      <c r="BJ191" s="11">
        <v>1</v>
      </c>
      <c r="BK191" s="11">
        <v>1</v>
      </c>
      <c r="BL191" s="15">
        <v>1</v>
      </c>
      <c r="BM191" s="10">
        <v>1</v>
      </c>
      <c r="BN191" s="11">
        <v>1</v>
      </c>
      <c r="BO191" s="11">
        <v>1</v>
      </c>
      <c r="BP191" s="11">
        <v>1</v>
      </c>
      <c r="BQ191" s="18">
        <v>1</v>
      </c>
      <c r="BR191" s="10">
        <v>1</v>
      </c>
      <c r="BS191" s="11">
        <v>1</v>
      </c>
      <c r="BT191" s="11">
        <v>1</v>
      </c>
      <c r="BU191" s="11">
        <v>1</v>
      </c>
      <c r="BV191" s="15">
        <v>1</v>
      </c>
    </row>
    <row r="192" spans="1:74" x14ac:dyDescent="0.25">
      <c r="A192" s="28" t="s">
        <v>139</v>
      </c>
      <c r="B192" s="24" t="s">
        <v>254</v>
      </c>
      <c r="C192" s="1" t="s">
        <v>126</v>
      </c>
      <c r="D192" s="2" t="s">
        <v>5</v>
      </c>
      <c r="E192" s="3" t="s">
        <v>3</v>
      </c>
      <c r="F192" s="3"/>
      <c r="G192" s="3"/>
      <c r="H192" s="3"/>
      <c r="I192" s="15">
        <f t="shared" si="77"/>
        <v>0</v>
      </c>
      <c r="J192" s="10">
        <f t="shared" si="78"/>
        <v>0</v>
      </c>
      <c r="K192" s="11">
        <f t="shared" si="79"/>
        <v>0</v>
      </c>
      <c r="L192" s="11">
        <f t="shared" si="80"/>
        <v>0</v>
      </c>
      <c r="M192" s="11">
        <f t="shared" si="81"/>
        <v>0</v>
      </c>
      <c r="N192" s="15">
        <f t="shared" si="82"/>
        <v>0</v>
      </c>
      <c r="O192" s="10">
        <f t="shared" si="83"/>
        <v>0</v>
      </c>
      <c r="P192" s="11">
        <f t="shared" si="84"/>
        <v>0</v>
      </c>
      <c r="Q192" s="11">
        <f t="shared" si="85"/>
        <v>0</v>
      </c>
      <c r="R192" s="11">
        <f t="shared" si="86"/>
        <v>0</v>
      </c>
      <c r="S192" s="15">
        <f t="shared" si="87"/>
        <v>0</v>
      </c>
      <c r="T192" s="10">
        <f t="shared" si="88"/>
        <v>0</v>
      </c>
      <c r="U192" s="11">
        <f t="shared" si="89"/>
        <v>0</v>
      </c>
      <c r="V192" s="11">
        <f t="shared" si="90"/>
        <v>0</v>
      </c>
      <c r="W192" s="11">
        <f t="shared" si="91"/>
        <v>0</v>
      </c>
      <c r="X192" s="15">
        <f t="shared" si="92"/>
        <v>0</v>
      </c>
      <c r="Y192" s="11">
        <f t="shared" si="93"/>
        <v>0.05</v>
      </c>
      <c r="Z192" s="11">
        <f t="shared" si="94"/>
        <v>0.1</v>
      </c>
      <c r="AA192" s="11">
        <f t="shared" si="95"/>
        <v>0.15000000000000002</v>
      </c>
      <c r="AB192" s="11">
        <f t="shared" si="96"/>
        <v>0.2</v>
      </c>
      <c r="AC192" s="18">
        <f t="shared" si="97"/>
        <v>0.25</v>
      </c>
      <c r="AD192" s="10">
        <f t="shared" si="98"/>
        <v>0.3</v>
      </c>
      <c r="AE192" s="11">
        <f t="shared" si="99"/>
        <v>0.35</v>
      </c>
      <c r="AF192" s="11">
        <f t="shared" si="100"/>
        <v>0.39999999999999997</v>
      </c>
      <c r="AG192" s="11">
        <f t="shared" si="101"/>
        <v>0.44999999999999996</v>
      </c>
      <c r="AH192" s="18">
        <f t="shared" si="102"/>
        <v>0.49999999999999994</v>
      </c>
      <c r="AI192" s="10">
        <f t="shared" si="103"/>
        <v>0.54999999999999993</v>
      </c>
      <c r="AJ192" s="11">
        <f t="shared" si="104"/>
        <v>0.6</v>
      </c>
      <c r="AK192" s="11">
        <f t="shared" si="105"/>
        <v>0.65</v>
      </c>
      <c r="AL192" s="11">
        <f t="shared" si="106"/>
        <v>0.70000000000000007</v>
      </c>
      <c r="AM192" s="18">
        <f t="shared" si="107"/>
        <v>0.75000000000000011</v>
      </c>
      <c r="AN192" s="10">
        <f t="shared" si="108"/>
        <v>0.80000000000000016</v>
      </c>
      <c r="AO192" s="11">
        <f t="shared" si="109"/>
        <v>0.8500000000000002</v>
      </c>
      <c r="AP192" s="11">
        <f t="shared" si="110"/>
        <v>0.90000000000000024</v>
      </c>
      <c r="AQ192" s="11">
        <f t="shared" si="111"/>
        <v>0.95000000000000029</v>
      </c>
      <c r="AR192" s="15">
        <v>1</v>
      </c>
      <c r="AS192" s="10">
        <v>1</v>
      </c>
      <c r="AT192" s="11">
        <v>1</v>
      </c>
      <c r="AU192" s="11">
        <v>1</v>
      </c>
      <c r="AV192" s="11">
        <v>1</v>
      </c>
      <c r="AW192" s="18">
        <v>1</v>
      </c>
      <c r="AX192" s="10">
        <v>1</v>
      </c>
      <c r="AY192" s="11">
        <v>1</v>
      </c>
      <c r="AZ192" s="11">
        <v>1</v>
      </c>
      <c r="BA192" s="11">
        <v>1</v>
      </c>
      <c r="BB192" s="15">
        <v>1</v>
      </c>
      <c r="BC192" s="10">
        <v>1</v>
      </c>
      <c r="BD192" s="11">
        <v>1</v>
      </c>
      <c r="BE192" s="11">
        <v>1</v>
      </c>
      <c r="BF192" s="11">
        <v>1</v>
      </c>
      <c r="BG192" s="18">
        <v>1</v>
      </c>
      <c r="BH192" s="10">
        <v>1</v>
      </c>
      <c r="BI192" s="11">
        <v>1</v>
      </c>
      <c r="BJ192" s="11">
        <v>1</v>
      </c>
      <c r="BK192" s="11">
        <v>1</v>
      </c>
      <c r="BL192" s="15">
        <v>1</v>
      </c>
      <c r="BM192" s="10">
        <v>1</v>
      </c>
      <c r="BN192" s="11">
        <v>1</v>
      </c>
      <c r="BO192" s="11">
        <v>1</v>
      </c>
      <c r="BP192" s="11">
        <v>1</v>
      </c>
      <c r="BQ192" s="18">
        <v>1</v>
      </c>
      <c r="BR192" s="10">
        <v>1</v>
      </c>
      <c r="BS192" s="11">
        <v>1</v>
      </c>
      <c r="BT192" s="11">
        <v>1</v>
      </c>
      <c r="BU192" s="11">
        <v>1</v>
      </c>
      <c r="BV192" s="15">
        <v>1</v>
      </c>
    </row>
    <row r="193" spans="1:74" x14ac:dyDescent="0.25">
      <c r="A193" s="28" t="s">
        <v>139</v>
      </c>
      <c r="B193" s="24" t="s">
        <v>254</v>
      </c>
      <c r="C193" s="1" t="s">
        <v>126</v>
      </c>
      <c r="D193" s="2" t="s">
        <v>5</v>
      </c>
      <c r="E193" s="3" t="s">
        <v>4</v>
      </c>
      <c r="F193" s="3"/>
      <c r="G193" s="3"/>
      <c r="H193" s="3"/>
      <c r="I193" s="15">
        <f t="shared" si="77"/>
        <v>0</v>
      </c>
      <c r="J193" s="10">
        <f t="shared" si="78"/>
        <v>0</v>
      </c>
      <c r="K193" s="11">
        <f t="shared" si="79"/>
        <v>0</v>
      </c>
      <c r="L193" s="11">
        <f t="shared" si="80"/>
        <v>0</v>
      </c>
      <c r="M193" s="11">
        <f t="shared" si="81"/>
        <v>0</v>
      </c>
      <c r="N193" s="15">
        <f t="shared" si="82"/>
        <v>0</v>
      </c>
      <c r="O193" s="10">
        <f t="shared" si="83"/>
        <v>0</v>
      </c>
      <c r="P193" s="11">
        <f t="shared" si="84"/>
        <v>0</v>
      </c>
      <c r="Q193" s="11">
        <f t="shared" si="85"/>
        <v>0</v>
      </c>
      <c r="R193" s="11">
        <f t="shared" si="86"/>
        <v>0</v>
      </c>
      <c r="S193" s="15">
        <f t="shared" si="87"/>
        <v>0</v>
      </c>
      <c r="T193" s="10">
        <f t="shared" si="88"/>
        <v>0</v>
      </c>
      <c r="U193" s="11">
        <f t="shared" si="89"/>
        <v>0</v>
      </c>
      <c r="V193" s="11">
        <f t="shared" si="90"/>
        <v>0</v>
      </c>
      <c r="W193" s="11">
        <f t="shared" si="91"/>
        <v>0</v>
      </c>
      <c r="X193" s="15">
        <f t="shared" si="92"/>
        <v>0</v>
      </c>
      <c r="Y193" s="11">
        <f t="shared" si="93"/>
        <v>0.05</v>
      </c>
      <c r="Z193" s="11">
        <f t="shared" si="94"/>
        <v>0.1</v>
      </c>
      <c r="AA193" s="11">
        <f t="shared" si="95"/>
        <v>0.15000000000000002</v>
      </c>
      <c r="AB193" s="11">
        <f t="shared" si="96"/>
        <v>0.2</v>
      </c>
      <c r="AC193" s="18">
        <f t="shared" si="97"/>
        <v>0.25</v>
      </c>
      <c r="AD193" s="10">
        <f t="shared" si="98"/>
        <v>0.3</v>
      </c>
      <c r="AE193" s="11">
        <f t="shared" si="99"/>
        <v>0.35</v>
      </c>
      <c r="AF193" s="11">
        <f t="shared" si="100"/>
        <v>0.39999999999999997</v>
      </c>
      <c r="AG193" s="11">
        <f t="shared" si="101"/>
        <v>0.44999999999999996</v>
      </c>
      <c r="AH193" s="18">
        <f t="shared" si="102"/>
        <v>0.49999999999999994</v>
      </c>
      <c r="AI193" s="10">
        <f t="shared" si="103"/>
        <v>0.54999999999999993</v>
      </c>
      <c r="AJ193" s="11">
        <f t="shared" si="104"/>
        <v>0.6</v>
      </c>
      <c r="AK193" s="11">
        <f t="shared" si="105"/>
        <v>0.65</v>
      </c>
      <c r="AL193" s="11">
        <f t="shared" si="106"/>
        <v>0.70000000000000007</v>
      </c>
      <c r="AM193" s="18">
        <f t="shared" si="107"/>
        <v>0.75000000000000011</v>
      </c>
      <c r="AN193" s="10">
        <f t="shared" si="108"/>
        <v>0.80000000000000016</v>
      </c>
      <c r="AO193" s="11">
        <f t="shared" si="109"/>
        <v>0.8500000000000002</v>
      </c>
      <c r="AP193" s="11">
        <f t="shared" si="110"/>
        <v>0.90000000000000024</v>
      </c>
      <c r="AQ193" s="11">
        <f t="shared" si="111"/>
        <v>0.95000000000000029</v>
      </c>
      <c r="AR193" s="15">
        <v>1</v>
      </c>
      <c r="AS193" s="10">
        <v>1</v>
      </c>
      <c r="AT193" s="11">
        <v>1</v>
      </c>
      <c r="AU193" s="11">
        <v>1</v>
      </c>
      <c r="AV193" s="11">
        <v>1</v>
      </c>
      <c r="AW193" s="18">
        <v>1</v>
      </c>
      <c r="AX193" s="10">
        <v>1</v>
      </c>
      <c r="AY193" s="11">
        <v>1</v>
      </c>
      <c r="AZ193" s="11">
        <v>1</v>
      </c>
      <c r="BA193" s="11">
        <v>1</v>
      </c>
      <c r="BB193" s="15">
        <v>1</v>
      </c>
      <c r="BC193" s="10">
        <v>1</v>
      </c>
      <c r="BD193" s="11">
        <v>1</v>
      </c>
      <c r="BE193" s="11">
        <v>1</v>
      </c>
      <c r="BF193" s="11">
        <v>1</v>
      </c>
      <c r="BG193" s="18">
        <v>1</v>
      </c>
      <c r="BH193" s="10">
        <v>1</v>
      </c>
      <c r="BI193" s="11">
        <v>1</v>
      </c>
      <c r="BJ193" s="11">
        <v>1</v>
      </c>
      <c r="BK193" s="11">
        <v>1</v>
      </c>
      <c r="BL193" s="15">
        <v>1</v>
      </c>
      <c r="BM193" s="10">
        <v>1</v>
      </c>
      <c r="BN193" s="11">
        <v>1</v>
      </c>
      <c r="BO193" s="11">
        <v>1</v>
      </c>
      <c r="BP193" s="11">
        <v>1</v>
      </c>
      <c r="BQ193" s="18">
        <v>1</v>
      </c>
      <c r="BR193" s="10">
        <v>1</v>
      </c>
      <c r="BS193" s="11">
        <v>1</v>
      </c>
      <c r="BT193" s="11">
        <v>1</v>
      </c>
      <c r="BU193" s="11">
        <v>1</v>
      </c>
      <c r="BV193" s="15">
        <v>1</v>
      </c>
    </row>
    <row r="194" spans="1:74" x14ac:dyDescent="0.25">
      <c r="A194" s="28" t="s">
        <v>139</v>
      </c>
      <c r="B194" s="23" t="s">
        <v>91</v>
      </c>
      <c r="C194" s="1" t="s">
        <v>125</v>
      </c>
      <c r="D194" s="2" t="s">
        <v>0</v>
      </c>
      <c r="E194" s="3" t="s">
        <v>1</v>
      </c>
      <c r="F194" s="3">
        <v>0.44288755726380408</v>
      </c>
      <c r="G194" s="3">
        <v>0.53415502193761455</v>
      </c>
      <c r="H194" s="3">
        <v>1</v>
      </c>
      <c r="I194" s="15">
        <f t="shared" ref="I194:I208" si="126">F194</f>
        <v>0.44288755726380408</v>
      </c>
      <c r="J194" s="10">
        <f t="shared" ref="J194:J208" si="127">($X194-$I194)/(2030-2015)+I194</f>
        <v>0.44897205490872477</v>
      </c>
      <c r="K194" s="11">
        <f t="shared" ref="K194:K208" si="128">($X194-$I194)/(2030-2015)+J194</f>
        <v>0.45505655255364547</v>
      </c>
      <c r="L194" s="11">
        <f t="shared" ref="L194:L208" si="129">($X194-$I194)/(2030-2015)+K194</f>
        <v>0.46114105019856616</v>
      </c>
      <c r="M194" s="11">
        <f t="shared" ref="M194:M208" si="130">($X194-$I194)/(2030-2015)+L194</f>
        <v>0.46722554784348685</v>
      </c>
      <c r="N194" s="15">
        <f t="shared" ref="N194:N208" si="131">($X194-$I194)/(2030-2015)+M194</f>
        <v>0.47331004548840755</v>
      </c>
      <c r="O194" s="10">
        <f t="shared" ref="O194:O208" si="132">($X194-$I194)/(2030-2015)+N194</f>
        <v>0.47939454313332824</v>
      </c>
      <c r="P194" s="11">
        <f t="shared" ref="P194:P208" si="133">($X194-$I194)/(2030-2015)+O194</f>
        <v>0.48547904077824894</v>
      </c>
      <c r="Q194" s="11">
        <f t="shared" ref="Q194:Q208" si="134">($X194-$I194)/(2030-2015)+P194</f>
        <v>0.49156353842316963</v>
      </c>
      <c r="R194" s="11">
        <f t="shared" ref="R194:R208" si="135">($X194-$I194)/(2030-2015)+Q194</f>
        <v>0.49764803606809033</v>
      </c>
      <c r="S194" s="15">
        <f t="shared" ref="S194:S208" si="136">($X194-$I194)/(2030-2015)+R194</f>
        <v>0.50373253371301108</v>
      </c>
      <c r="T194" s="10">
        <f t="shared" ref="T194:T208" si="137">($X194-$I194)/(2030-2015)+S194</f>
        <v>0.50981703135793177</v>
      </c>
      <c r="U194" s="11">
        <f t="shared" ref="U194:U208" si="138">($X194-$I194)/(2030-2015)+T194</f>
        <v>0.51590152900285247</v>
      </c>
      <c r="V194" s="11">
        <f t="shared" ref="V194:V208" si="139">($X194-$I194)/(2030-2015)+U194</f>
        <v>0.52198602664777316</v>
      </c>
      <c r="W194" s="11">
        <f t="shared" ref="W194:W208" si="140">($X194-$I194)/(2030-2015)+V194</f>
        <v>0.52807052429269385</v>
      </c>
      <c r="X194" s="15">
        <f t="shared" ref="X194:X208" si="141">G194</f>
        <v>0.53415502193761455</v>
      </c>
      <c r="Y194" s="11">
        <f t="shared" ref="Y194:Y208" si="142">($AR194-$X194)/(2050-2030)+X194</f>
        <v>0.55744727084073387</v>
      </c>
      <c r="Z194" s="11">
        <f t="shared" ref="Z194:Z208" si="143">($AR194-$X194)/(2050-2030)+Y194</f>
        <v>0.58073951974385318</v>
      </c>
      <c r="AA194" s="11">
        <f t="shared" ref="AA194:AA208" si="144">($AR194-$X194)/(2050-2030)+Z194</f>
        <v>0.6040317686469725</v>
      </c>
      <c r="AB194" s="11">
        <f t="shared" ref="AB194:AB208" si="145">($AR194-$X194)/(2050-2030)+AA194</f>
        <v>0.62732401755009182</v>
      </c>
      <c r="AC194" s="18">
        <f t="shared" ref="AC194:AC208" si="146">($AR194-$X194)/(2050-2030)+AB194</f>
        <v>0.65061626645321113</v>
      </c>
      <c r="AD194" s="10">
        <f t="shared" ref="AD194:AD208" si="147">($AR194-$X194)/(2050-2030)+AC194</f>
        <v>0.67390851535633045</v>
      </c>
      <c r="AE194" s="11">
        <f t="shared" ref="AE194:AE208" si="148">($AR194-$X194)/(2050-2030)+AD194</f>
        <v>0.69720076425944977</v>
      </c>
      <c r="AF194" s="11">
        <f t="shared" ref="AF194:AF208" si="149">($AR194-$X194)/(2050-2030)+AE194</f>
        <v>0.72049301316256908</v>
      </c>
      <c r="AG194" s="11">
        <f t="shared" ref="AG194:AG208" si="150">($AR194-$X194)/(2050-2030)+AF194</f>
        <v>0.7437852620656884</v>
      </c>
      <c r="AH194" s="18">
        <f t="shared" ref="AH194:AH208" si="151">($AR194-$X194)/(2050-2030)+AG194</f>
        <v>0.76707751096880772</v>
      </c>
      <c r="AI194" s="10">
        <f t="shared" ref="AI194:AI208" si="152">($AR194-$X194)/(2050-2030)+AH194</f>
        <v>0.79036975987192704</v>
      </c>
      <c r="AJ194" s="11">
        <f t="shared" ref="AJ194:AJ208" si="153">($AR194-$X194)/(2050-2030)+AI194</f>
        <v>0.81366200877504635</v>
      </c>
      <c r="AK194" s="11">
        <f t="shared" ref="AK194:AK208" si="154">($AR194-$X194)/(2050-2030)+AJ194</f>
        <v>0.83695425767816567</v>
      </c>
      <c r="AL194" s="11">
        <f t="shared" ref="AL194:AL208" si="155">($AR194-$X194)/(2050-2030)+AK194</f>
        <v>0.86024650658128499</v>
      </c>
      <c r="AM194" s="18">
        <f t="shared" ref="AM194:AM208" si="156">($AR194-$X194)/(2050-2030)+AL194</f>
        <v>0.8835387554844043</v>
      </c>
      <c r="AN194" s="10">
        <f t="shared" ref="AN194:AN208" si="157">($AR194-$X194)/(2050-2030)+AM194</f>
        <v>0.90683100438752362</v>
      </c>
      <c r="AO194" s="11">
        <f t="shared" ref="AO194:AO208" si="158">($AR194-$X194)/(2050-2030)+AN194</f>
        <v>0.93012325329064294</v>
      </c>
      <c r="AP194" s="11">
        <f t="shared" ref="AP194:AP208" si="159">($AR194-$X194)/(2050-2030)+AO194</f>
        <v>0.95341550219376225</v>
      </c>
      <c r="AQ194" s="11">
        <f t="shared" ref="AQ194:AQ208" si="160">($AR194-$X194)/(2050-2030)+AP194</f>
        <v>0.97670775109688157</v>
      </c>
      <c r="AR194" s="15">
        <v>1</v>
      </c>
      <c r="AS194" s="10">
        <v>1</v>
      </c>
      <c r="AT194" s="11">
        <v>1</v>
      </c>
      <c r="AU194" s="11">
        <v>1</v>
      </c>
      <c r="AV194" s="11">
        <v>1</v>
      </c>
      <c r="AW194" s="18">
        <v>1</v>
      </c>
      <c r="AX194" s="10">
        <v>1</v>
      </c>
      <c r="AY194" s="11">
        <v>1</v>
      </c>
      <c r="AZ194" s="11">
        <v>1</v>
      </c>
      <c r="BA194" s="11">
        <v>1</v>
      </c>
      <c r="BB194" s="15">
        <v>1</v>
      </c>
      <c r="BC194" s="10">
        <v>1</v>
      </c>
      <c r="BD194" s="11">
        <v>1</v>
      </c>
      <c r="BE194" s="11">
        <v>1</v>
      </c>
      <c r="BF194" s="11">
        <v>1</v>
      </c>
      <c r="BG194" s="18">
        <v>1</v>
      </c>
      <c r="BH194" s="10">
        <v>1</v>
      </c>
      <c r="BI194" s="11">
        <v>1</v>
      </c>
      <c r="BJ194" s="11">
        <v>1</v>
      </c>
      <c r="BK194" s="11">
        <v>1</v>
      </c>
      <c r="BL194" s="15">
        <v>1</v>
      </c>
      <c r="BM194" s="10">
        <v>1</v>
      </c>
      <c r="BN194" s="11">
        <v>1</v>
      </c>
      <c r="BO194" s="11">
        <v>1</v>
      </c>
      <c r="BP194" s="11">
        <v>1</v>
      </c>
      <c r="BQ194" s="18">
        <v>1</v>
      </c>
      <c r="BR194" s="10">
        <v>1</v>
      </c>
      <c r="BS194" s="11">
        <v>1</v>
      </c>
      <c r="BT194" s="11">
        <v>1</v>
      </c>
      <c r="BU194" s="11">
        <v>1</v>
      </c>
      <c r="BV194" s="15">
        <v>1</v>
      </c>
    </row>
    <row r="195" spans="1:74" x14ac:dyDescent="0.25">
      <c r="A195" s="28" t="s">
        <v>139</v>
      </c>
      <c r="B195" s="23" t="s">
        <v>91</v>
      </c>
      <c r="C195" s="1" t="s">
        <v>125</v>
      </c>
      <c r="D195" s="2" t="s">
        <v>0</v>
      </c>
      <c r="E195" s="3" t="s">
        <v>2</v>
      </c>
      <c r="F195" s="3">
        <f t="shared" ref="F195:H195" si="161">F194</f>
        <v>0.44288755726380408</v>
      </c>
      <c r="G195" s="3">
        <f t="shared" si="161"/>
        <v>0.53415502193761455</v>
      </c>
      <c r="H195" s="3">
        <f t="shared" si="161"/>
        <v>1</v>
      </c>
      <c r="I195" s="15">
        <f t="shared" si="126"/>
        <v>0.44288755726380408</v>
      </c>
      <c r="J195" s="10">
        <f t="shared" si="127"/>
        <v>0.44897205490872477</v>
      </c>
      <c r="K195" s="11">
        <f t="shared" si="128"/>
        <v>0.45505655255364547</v>
      </c>
      <c r="L195" s="11">
        <f t="shared" si="129"/>
        <v>0.46114105019856616</v>
      </c>
      <c r="M195" s="11">
        <f t="shared" si="130"/>
        <v>0.46722554784348685</v>
      </c>
      <c r="N195" s="15">
        <f t="shared" si="131"/>
        <v>0.47331004548840755</v>
      </c>
      <c r="O195" s="10">
        <f t="shared" si="132"/>
        <v>0.47939454313332824</v>
      </c>
      <c r="P195" s="11">
        <f t="shared" si="133"/>
        <v>0.48547904077824894</v>
      </c>
      <c r="Q195" s="11">
        <f t="shared" si="134"/>
        <v>0.49156353842316963</v>
      </c>
      <c r="R195" s="11">
        <f t="shared" si="135"/>
        <v>0.49764803606809033</v>
      </c>
      <c r="S195" s="15">
        <f t="shared" si="136"/>
        <v>0.50373253371301108</v>
      </c>
      <c r="T195" s="10">
        <f t="shared" si="137"/>
        <v>0.50981703135793177</v>
      </c>
      <c r="U195" s="11">
        <f t="shared" si="138"/>
        <v>0.51590152900285247</v>
      </c>
      <c r="V195" s="11">
        <f t="shared" si="139"/>
        <v>0.52198602664777316</v>
      </c>
      <c r="W195" s="11">
        <f t="shared" si="140"/>
        <v>0.52807052429269385</v>
      </c>
      <c r="X195" s="15">
        <f t="shared" si="141"/>
        <v>0.53415502193761455</v>
      </c>
      <c r="Y195" s="11">
        <f t="shared" si="142"/>
        <v>0.55744727084073387</v>
      </c>
      <c r="Z195" s="11">
        <f t="shared" si="143"/>
        <v>0.58073951974385318</v>
      </c>
      <c r="AA195" s="11">
        <f t="shared" si="144"/>
        <v>0.6040317686469725</v>
      </c>
      <c r="AB195" s="11">
        <f t="shared" si="145"/>
        <v>0.62732401755009182</v>
      </c>
      <c r="AC195" s="18">
        <f t="shared" si="146"/>
        <v>0.65061626645321113</v>
      </c>
      <c r="AD195" s="10">
        <f t="shared" si="147"/>
        <v>0.67390851535633045</v>
      </c>
      <c r="AE195" s="11">
        <f t="shared" si="148"/>
        <v>0.69720076425944977</v>
      </c>
      <c r="AF195" s="11">
        <f t="shared" si="149"/>
        <v>0.72049301316256908</v>
      </c>
      <c r="AG195" s="11">
        <f t="shared" si="150"/>
        <v>0.7437852620656884</v>
      </c>
      <c r="AH195" s="18">
        <f t="shared" si="151"/>
        <v>0.76707751096880772</v>
      </c>
      <c r="AI195" s="10">
        <f t="shared" si="152"/>
        <v>0.79036975987192704</v>
      </c>
      <c r="AJ195" s="11">
        <f t="shared" si="153"/>
        <v>0.81366200877504635</v>
      </c>
      <c r="AK195" s="11">
        <f t="shared" si="154"/>
        <v>0.83695425767816567</v>
      </c>
      <c r="AL195" s="11">
        <f t="shared" si="155"/>
        <v>0.86024650658128499</v>
      </c>
      <c r="AM195" s="18">
        <f t="shared" si="156"/>
        <v>0.8835387554844043</v>
      </c>
      <c r="AN195" s="10">
        <f t="shared" si="157"/>
        <v>0.90683100438752362</v>
      </c>
      <c r="AO195" s="11">
        <f t="shared" si="158"/>
        <v>0.93012325329064294</v>
      </c>
      <c r="AP195" s="11">
        <f t="shared" si="159"/>
        <v>0.95341550219376225</v>
      </c>
      <c r="AQ195" s="11">
        <f t="shared" si="160"/>
        <v>0.97670775109688157</v>
      </c>
      <c r="AR195" s="15">
        <v>1</v>
      </c>
      <c r="AS195" s="10">
        <v>1</v>
      </c>
      <c r="AT195" s="11">
        <v>1</v>
      </c>
      <c r="AU195" s="11">
        <v>1</v>
      </c>
      <c r="AV195" s="11">
        <v>1</v>
      </c>
      <c r="AW195" s="18">
        <v>1</v>
      </c>
      <c r="AX195" s="10">
        <v>1</v>
      </c>
      <c r="AY195" s="11">
        <v>1</v>
      </c>
      <c r="AZ195" s="11">
        <v>1</v>
      </c>
      <c r="BA195" s="11">
        <v>1</v>
      </c>
      <c r="BB195" s="15">
        <v>1</v>
      </c>
      <c r="BC195" s="10">
        <v>1</v>
      </c>
      <c r="BD195" s="11">
        <v>1</v>
      </c>
      <c r="BE195" s="11">
        <v>1</v>
      </c>
      <c r="BF195" s="11">
        <v>1</v>
      </c>
      <c r="BG195" s="18">
        <v>1</v>
      </c>
      <c r="BH195" s="10">
        <v>1</v>
      </c>
      <c r="BI195" s="11">
        <v>1</v>
      </c>
      <c r="BJ195" s="11">
        <v>1</v>
      </c>
      <c r="BK195" s="11">
        <v>1</v>
      </c>
      <c r="BL195" s="15">
        <v>1</v>
      </c>
      <c r="BM195" s="10">
        <v>1</v>
      </c>
      <c r="BN195" s="11">
        <v>1</v>
      </c>
      <c r="BO195" s="11">
        <v>1</v>
      </c>
      <c r="BP195" s="11">
        <v>1</v>
      </c>
      <c r="BQ195" s="18">
        <v>1</v>
      </c>
      <c r="BR195" s="10">
        <v>1</v>
      </c>
      <c r="BS195" s="11">
        <v>1</v>
      </c>
      <c r="BT195" s="11">
        <v>1</v>
      </c>
      <c r="BU195" s="11">
        <v>1</v>
      </c>
      <c r="BV195" s="15">
        <v>1</v>
      </c>
    </row>
    <row r="196" spans="1:74" x14ac:dyDescent="0.25">
      <c r="A196" s="28" t="s">
        <v>139</v>
      </c>
      <c r="B196" s="23" t="s">
        <v>91</v>
      </c>
      <c r="C196" s="1" t="s">
        <v>125</v>
      </c>
      <c r="D196" s="2" t="s">
        <v>0</v>
      </c>
      <c r="E196" s="3" t="s">
        <v>3</v>
      </c>
      <c r="F196" s="3">
        <f t="shared" ref="F196:H196" si="162">F195</f>
        <v>0.44288755726380408</v>
      </c>
      <c r="G196" s="3">
        <f t="shared" si="162"/>
        <v>0.53415502193761455</v>
      </c>
      <c r="H196" s="3">
        <f t="shared" si="162"/>
        <v>1</v>
      </c>
      <c r="I196" s="15">
        <f t="shared" si="126"/>
        <v>0.44288755726380408</v>
      </c>
      <c r="J196" s="10">
        <f t="shared" si="127"/>
        <v>0.44897205490872477</v>
      </c>
      <c r="K196" s="11">
        <f t="shared" si="128"/>
        <v>0.45505655255364547</v>
      </c>
      <c r="L196" s="11">
        <f t="shared" si="129"/>
        <v>0.46114105019856616</v>
      </c>
      <c r="M196" s="11">
        <f t="shared" si="130"/>
        <v>0.46722554784348685</v>
      </c>
      <c r="N196" s="15">
        <f t="shared" si="131"/>
        <v>0.47331004548840755</v>
      </c>
      <c r="O196" s="10">
        <f t="shared" si="132"/>
        <v>0.47939454313332824</v>
      </c>
      <c r="P196" s="11">
        <f t="shared" si="133"/>
        <v>0.48547904077824894</v>
      </c>
      <c r="Q196" s="11">
        <f t="shared" si="134"/>
        <v>0.49156353842316963</v>
      </c>
      <c r="R196" s="11">
        <f t="shared" si="135"/>
        <v>0.49764803606809033</v>
      </c>
      <c r="S196" s="15">
        <f t="shared" si="136"/>
        <v>0.50373253371301108</v>
      </c>
      <c r="T196" s="10">
        <f t="shared" si="137"/>
        <v>0.50981703135793177</v>
      </c>
      <c r="U196" s="11">
        <f t="shared" si="138"/>
        <v>0.51590152900285247</v>
      </c>
      <c r="V196" s="11">
        <f t="shared" si="139"/>
        <v>0.52198602664777316</v>
      </c>
      <c r="W196" s="11">
        <f t="shared" si="140"/>
        <v>0.52807052429269385</v>
      </c>
      <c r="X196" s="15">
        <f t="shared" si="141"/>
        <v>0.53415502193761455</v>
      </c>
      <c r="Y196" s="11">
        <f t="shared" si="142"/>
        <v>0.55744727084073387</v>
      </c>
      <c r="Z196" s="11">
        <f t="shared" si="143"/>
        <v>0.58073951974385318</v>
      </c>
      <c r="AA196" s="11">
        <f t="shared" si="144"/>
        <v>0.6040317686469725</v>
      </c>
      <c r="AB196" s="11">
        <f t="shared" si="145"/>
        <v>0.62732401755009182</v>
      </c>
      <c r="AC196" s="18">
        <f t="shared" si="146"/>
        <v>0.65061626645321113</v>
      </c>
      <c r="AD196" s="10">
        <f t="shared" si="147"/>
        <v>0.67390851535633045</v>
      </c>
      <c r="AE196" s="11">
        <f t="shared" si="148"/>
        <v>0.69720076425944977</v>
      </c>
      <c r="AF196" s="11">
        <f t="shared" si="149"/>
        <v>0.72049301316256908</v>
      </c>
      <c r="AG196" s="11">
        <f t="shared" si="150"/>
        <v>0.7437852620656884</v>
      </c>
      <c r="AH196" s="18">
        <f t="shared" si="151"/>
        <v>0.76707751096880772</v>
      </c>
      <c r="AI196" s="10">
        <f t="shared" si="152"/>
        <v>0.79036975987192704</v>
      </c>
      <c r="AJ196" s="11">
        <f t="shared" si="153"/>
        <v>0.81366200877504635</v>
      </c>
      <c r="AK196" s="11">
        <f t="shared" si="154"/>
        <v>0.83695425767816567</v>
      </c>
      <c r="AL196" s="11">
        <f t="shared" si="155"/>
        <v>0.86024650658128499</v>
      </c>
      <c r="AM196" s="18">
        <f t="shared" si="156"/>
        <v>0.8835387554844043</v>
      </c>
      <c r="AN196" s="10">
        <f t="shared" si="157"/>
        <v>0.90683100438752362</v>
      </c>
      <c r="AO196" s="11">
        <f t="shared" si="158"/>
        <v>0.93012325329064294</v>
      </c>
      <c r="AP196" s="11">
        <f t="shared" si="159"/>
        <v>0.95341550219376225</v>
      </c>
      <c r="AQ196" s="11">
        <f t="shared" si="160"/>
        <v>0.97670775109688157</v>
      </c>
      <c r="AR196" s="15">
        <v>1</v>
      </c>
      <c r="AS196" s="10">
        <v>1</v>
      </c>
      <c r="AT196" s="11">
        <v>1</v>
      </c>
      <c r="AU196" s="11">
        <v>1</v>
      </c>
      <c r="AV196" s="11">
        <v>1</v>
      </c>
      <c r="AW196" s="18">
        <v>1</v>
      </c>
      <c r="AX196" s="10">
        <v>1</v>
      </c>
      <c r="AY196" s="11">
        <v>1</v>
      </c>
      <c r="AZ196" s="11">
        <v>1</v>
      </c>
      <c r="BA196" s="11">
        <v>1</v>
      </c>
      <c r="BB196" s="15">
        <v>1</v>
      </c>
      <c r="BC196" s="10">
        <v>1</v>
      </c>
      <c r="BD196" s="11">
        <v>1</v>
      </c>
      <c r="BE196" s="11">
        <v>1</v>
      </c>
      <c r="BF196" s="11">
        <v>1</v>
      </c>
      <c r="BG196" s="18">
        <v>1</v>
      </c>
      <c r="BH196" s="10">
        <v>1</v>
      </c>
      <c r="BI196" s="11">
        <v>1</v>
      </c>
      <c r="BJ196" s="11">
        <v>1</v>
      </c>
      <c r="BK196" s="11">
        <v>1</v>
      </c>
      <c r="BL196" s="15">
        <v>1</v>
      </c>
      <c r="BM196" s="10">
        <v>1</v>
      </c>
      <c r="BN196" s="11">
        <v>1</v>
      </c>
      <c r="BO196" s="11">
        <v>1</v>
      </c>
      <c r="BP196" s="11">
        <v>1</v>
      </c>
      <c r="BQ196" s="18">
        <v>1</v>
      </c>
      <c r="BR196" s="10">
        <v>1</v>
      </c>
      <c r="BS196" s="11">
        <v>1</v>
      </c>
      <c r="BT196" s="11">
        <v>1</v>
      </c>
      <c r="BU196" s="11">
        <v>1</v>
      </c>
      <c r="BV196" s="15">
        <v>1</v>
      </c>
    </row>
    <row r="197" spans="1:74" x14ac:dyDescent="0.25">
      <c r="A197" s="28" t="s">
        <v>139</v>
      </c>
      <c r="B197" s="23" t="s">
        <v>91</v>
      </c>
      <c r="C197" s="1" t="s">
        <v>125</v>
      </c>
      <c r="D197" s="2" t="s">
        <v>0</v>
      </c>
      <c r="E197" s="3" t="s">
        <v>4</v>
      </c>
      <c r="F197" s="3">
        <f t="shared" ref="F197:H197" si="163">F196</f>
        <v>0.44288755726380408</v>
      </c>
      <c r="G197" s="3">
        <f t="shared" si="163"/>
        <v>0.53415502193761455</v>
      </c>
      <c r="H197" s="3">
        <f t="shared" si="163"/>
        <v>1</v>
      </c>
      <c r="I197" s="15">
        <f t="shared" si="126"/>
        <v>0.44288755726380408</v>
      </c>
      <c r="J197" s="10">
        <f t="shared" si="127"/>
        <v>0.44897205490872477</v>
      </c>
      <c r="K197" s="11">
        <f t="shared" si="128"/>
        <v>0.45505655255364547</v>
      </c>
      <c r="L197" s="11">
        <f t="shared" si="129"/>
        <v>0.46114105019856616</v>
      </c>
      <c r="M197" s="11">
        <f t="shared" si="130"/>
        <v>0.46722554784348685</v>
      </c>
      <c r="N197" s="15">
        <f t="shared" si="131"/>
        <v>0.47331004548840755</v>
      </c>
      <c r="O197" s="10">
        <f t="shared" si="132"/>
        <v>0.47939454313332824</v>
      </c>
      <c r="P197" s="11">
        <f t="shared" si="133"/>
        <v>0.48547904077824894</v>
      </c>
      <c r="Q197" s="11">
        <f t="shared" si="134"/>
        <v>0.49156353842316963</v>
      </c>
      <c r="R197" s="11">
        <f t="shared" si="135"/>
        <v>0.49764803606809033</v>
      </c>
      <c r="S197" s="15">
        <f t="shared" si="136"/>
        <v>0.50373253371301108</v>
      </c>
      <c r="T197" s="10">
        <f t="shared" si="137"/>
        <v>0.50981703135793177</v>
      </c>
      <c r="U197" s="11">
        <f t="shared" si="138"/>
        <v>0.51590152900285247</v>
      </c>
      <c r="V197" s="11">
        <f t="shared" si="139"/>
        <v>0.52198602664777316</v>
      </c>
      <c r="W197" s="11">
        <f t="shared" si="140"/>
        <v>0.52807052429269385</v>
      </c>
      <c r="X197" s="15">
        <f t="shared" si="141"/>
        <v>0.53415502193761455</v>
      </c>
      <c r="Y197" s="11">
        <f t="shared" si="142"/>
        <v>0.55744727084073387</v>
      </c>
      <c r="Z197" s="11">
        <f t="shared" si="143"/>
        <v>0.58073951974385318</v>
      </c>
      <c r="AA197" s="11">
        <f t="shared" si="144"/>
        <v>0.6040317686469725</v>
      </c>
      <c r="AB197" s="11">
        <f t="shared" si="145"/>
        <v>0.62732401755009182</v>
      </c>
      <c r="AC197" s="18">
        <f t="shared" si="146"/>
        <v>0.65061626645321113</v>
      </c>
      <c r="AD197" s="10">
        <f t="shared" si="147"/>
        <v>0.67390851535633045</v>
      </c>
      <c r="AE197" s="11">
        <f t="shared" si="148"/>
        <v>0.69720076425944977</v>
      </c>
      <c r="AF197" s="11">
        <f t="shared" si="149"/>
        <v>0.72049301316256908</v>
      </c>
      <c r="AG197" s="11">
        <f t="shared" si="150"/>
        <v>0.7437852620656884</v>
      </c>
      <c r="AH197" s="18">
        <f t="shared" si="151"/>
        <v>0.76707751096880772</v>
      </c>
      <c r="AI197" s="10">
        <f t="shared" si="152"/>
        <v>0.79036975987192704</v>
      </c>
      <c r="AJ197" s="11">
        <f t="shared" si="153"/>
        <v>0.81366200877504635</v>
      </c>
      <c r="AK197" s="11">
        <f t="shared" si="154"/>
        <v>0.83695425767816567</v>
      </c>
      <c r="AL197" s="11">
        <f t="shared" si="155"/>
        <v>0.86024650658128499</v>
      </c>
      <c r="AM197" s="18">
        <f t="shared" si="156"/>
        <v>0.8835387554844043</v>
      </c>
      <c r="AN197" s="10">
        <f t="shared" si="157"/>
        <v>0.90683100438752362</v>
      </c>
      <c r="AO197" s="11">
        <f t="shared" si="158"/>
        <v>0.93012325329064294</v>
      </c>
      <c r="AP197" s="11">
        <f t="shared" si="159"/>
        <v>0.95341550219376225</v>
      </c>
      <c r="AQ197" s="11">
        <f t="shared" si="160"/>
        <v>0.97670775109688157</v>
      </c>
      <c r="AR197" s="15">
        <v>1</v>
      </c>
      <c r="AS197" s="10">
        <v>1</v>
      </c>
      <c r="AT197" s="11">
        <v>1</v>
      </c>
      <c r="AU197" s="11">
        <v>1</v>
      </c>
      <c r="AV197" s="11">
        <v>1</v>
      </c>
      <c r="AW197" s="18">
        <v>1</v>
      </c>
      <c r="AX197" s="10">
        <v>1</v>
      </c>
      <c r="AY197" s="11">
        <v>1</v>
      </c>
      <c r="AZ197" s="11">
        <v>1</v>
      </c>
      <c r="BA197" s="11">
        <v>1</v>
      </c>
      <c r="BB197" s="15">
        <v>1</v>
      </c>
      <c r="BC197" s="10">
        <v>1</v>
      </c>
      <c r="BD197" s="11">
        <v>1</v>
      </c>
      <c r="BE197" s="11">
        <v>1</v>
      </c>
      <c r="BF197" s="11">
        <v>1</v>
      </c>
      <c r="BG197" s="18">
        <v>1</v>
      </c>
      <c r="BH197" s="10">
        <v>1</v>
      </c>
      <c r="BI197" s="11">
        <v>1</v>
      </c>
      <c r="BJ197" s="11">
        <v>1</v>
      </c>
      <c r="BK197" s="11">
        <v>1</v>
      </c>
      <c r="BL197" s="15">
        <v>1</v>
      </c>
      <c r="BM197" s="10">
        <v>1</v>
      </c>
      <c r="BN197" s="11">
        <v>1</v>
      </c>
      <c r="BO197" s="11">
        <v>1</v>
      </c>
      <c r="BP197" s="11">
        <v>1</v>
      </c>
      <c r="BQ197" s="18">
        <v>1</v>
      </c>
      <c r="BR197" s="10">
        <v>1</v>
      </c>
      <c r="BS197" s="11">
        <v>1</v>
      </c>
      <c r="BT197" s="11">
        <v>1</v>
      </c>
      <c r="BU197" s="11">
        <v>1</v>
      </c>
      <c r="BV197" s="15">
        <v>1</v>
      </c>
    </row>
    <row r="198" spans="1:74" x14ac:dyDescent="0.25">
      <c r="A198" s="28" t="s">
        <v>139</v>
      </c>
      <c r="B198" s="23" t="s">
        <v>91</v>
      </c>
      <c r="C198" s="1" t="s">
        <v>125</v>
      </c>
      <c r="D198" s="2" t="s">
        <v>5</v>
      </c>
      <c r="E198" s="3" t="s">
        <v>1</v>
      </c>
      <c r="F198" s="3">
        <f t="shared" ref="F198:H198" si="164">F197</f>
        <v>0.44288755726380408</v>
      </c>
      <c r="G198" s="3">
        <f t="shared" si="164"/>
        <v>0.53415502193761455</v>
      </c>
      <c r="H198" s="3">
        <f t="shared" si="164"/>
        <v>1</v>
      </c>
      <c r="I198" s="15">
        <f t="shared" si="126"/>
        <v>0.44288755726380408</v>
      </c>
      <c r="J198" s="10">
        <f t="shared" si="127"/>
        <v>0.44897205490872477</v>
      </c>
      <c r="K198" s="11">
        <f t="shared" si="128"/>
        <v>0.45505655255364547</v>
      </c>
      <c r="L198" s="11">
        <f t="shared" si="129"/>
        <v>0.46114105019856616</v>
      </c>
      <c r="M198" s="11">
        <f t="shared" si="130"/>
        <v>0.46722554784348685</v>
      </c>
      <c r="N198" s="15">
        <f t="shared" si="131"/>
        <v>0.47331004548840755</v>
      </c>
      <c r="O198" s="10">
        <f t="shared" si="132"/>
        <v>0.47939454313332824</v>
      </c>
      <c r="P198" s="11">
        <f t="shared" si="133"/>
        <v>0.48547904077824894</v>
      </c>
      <c r="Q198" s="11">
        <f t="shared" si="134"/>
        <v>0.49156353842316963</v>
      </c>
      <c r="R198" s="11">
        <f t="shared" si="135"/>
        <v>0.49764803606809033</v>
      </c>
      <c r="S198" s="15">
        <f t="shared" si="136"/>
        <v>0.50373253371301108</v>
      </c>
      <c r="T198" s="10">
        <f t="shared" si="137"/>
        <v>0.50981703135793177</v>
      </c>
      <c r="U198" s="11">
        <f t="shared" si="138"/>
        <v>0.51590152900285247</v>
      </c>
      <c r="V198" s="11">
        <f t="shared" si="139"/>
        <v>0.52198602664777316</v>
      </c>
      <c r="W198" s="11">
        <f t="shared" si="140"/>
        <v>0.52807052429269385</v>
      </c>
      <c r="X198" s="15">
        <f t="shared" si="141"/>
        <v>0.53415502193761455</v>
      </c>
      <c r="Y198" s="11">
        <f t="shared" si="142"/>
        <v>0.55744727084073387</v>
      </c>
      <c r="Z198" s="11">
        <f t="shared" si="143"/>
        <v>0.58073951974385318</v>
      </c>
      <c r="AA198" s="11">
        <f t="shared" si="144"/>
        <v>0.6040317686469725</v>
      </c>
      <c r="AB198" s="11">
        <f t="shared" si="145"/>
        <v>0.62732401755009182</v>
      </c>
      <c r="AC198" s="18">
        <f t="shared" si="146"/>
        <v>0.65061626645321113</v>
      </c>
      <c r="AD198" s="10">
        <f t="shared" si="147"/>
        <v>0.67390851535633045</v>
      </c>
      <c r="AE198" s="11">
        <f t="shared" si="148"/>
        <v>0.69720076425944977</v>
      </c>
      <c r="AF198" s="11">
        <f t="shared" si="149"/>
        <v>0.72049301316256908</v>
      </c>
      <c r="AG198" s="11">
        <f t="shared" si="150"/>
        <v>0.7437852620656884</v>
      </c>
      <c r="AH198" s="18">
        <f t="shared" si="151"/>
        <v>0.76707751096880772</v>
      </c>
      <c r="AI198" s="10">
        <f t="shared" si="152"/>
        <v>0.79036975987192704</v>
      </c>
      <c r="AJ198" s="11">
        <f t="shared" si="153"/>
        <v>0.81366200877504635</v>
      </c>
      <c r="AK198" s="11">
        <f t="shared" si="154"/>
        <v>0.83695425767816567</v>
      </c>
      <c r="AL198" s="11">
        <f t="shared" si="155"/>
        <v>0.86024650658128499</v>
      </c>
      <c r="AM198" s="18">
        <f t="shared" si="156"/>
        <v>0.8835387554844043</v>
      </c>
      <c r="AN198" s="10">
        <f t="shared" si="157"/>
        <v>0.90683100438752362</v>
      </c>
      <c r="AO198" s="11">
        <f t="shared" si="158"/>
        <v>0.93012325329064294</v>
      </c>
      <c r="AP198" s="11">
        <f t="shared" si="159"/>
        <v>0.95341550219376225</v>
      </c>
      <c r="AQ198" s="11">
        <f t="shared" si="160"/>
        <v>0.97670775109688157</v>
      </c>
      <c r="AR198" s="15">
        <v>1</v>
      </c>
      <c r="AS198" s="10">
        <v>1</v>
      </c>
      <c r="AT198" s="11">
        <v>1</v>
      </c>
      <c r="AU198" s="11">
        <v>1</v>
      </c>
      <c r="AV198" s="11">
        <v>1</v>
      </c>
      <c r="AW198" s="18">
        <v>1</v>
      </c>
      <c r="AX198" s="10">
        <v>1</v>
      </c>
      <c r="AY198" s="11">
        <v>1</v>
      </c>
      <c r="AZ198" s="11">
        <v>1</v>
      </c>
      <c r="BA198" s="11">
        <v>1</v>
      </c>
      <c r="BB198" s="15">
        <v>1</v>
      </c>
      <c r="BC198" s="10">
        <v>1</v>
      </c>
      <c r="BD198" s="11">
        <v>1</v>
      </c>
      <c r="BE198" s="11">
        <v>1</v>
      </c>
      <c r="BF198" s="11">
        <v>1</v>
      </c>
      <c r="BG198" s="18">
        <v>1</v>
      </c>
      <c r="BH198" s="10">
        <v>1</v>
      </c>
      <c r="BI198" s="11">
        <v>1</v>
      </c>
      <c r="BJ198" s="11">
        <v>1</v>
      </c>
      <c r="BK198" s="11">
        <v>1</v>
      </c>
      <c r="BL198" s="15">
        <v>1</v>
      </c>
      <c r="BM198" s="10">
        <v>1</v>
      </c>
      <c r="BN198" s="11">
        <v>1</v>
      </c>
      <c r="BO198" s="11">
        <v>1</v>
      </c>
      <c r="BP198" s="11">
        <v>1</v>
      </c>
      <c r="BQ198" s="18">
        <v>1</v>
      </c>
      <c r="BR198" s="10">
        <v>1</v>
      </c>
      <c r="BS198" s="11">
        <v>1</v>
      </c>
      <c r="BT198" s="11">
        <v>1</v>
      </c>
      <c r="BU198" s="11">
        <v>1</v>
      </c>
      <c r="BV198" s="15">
        <v>1</v>
      </c>
    </row>
    <row r="199" spans="1:74" x14ac:dyDescent="0.25">
      <c r="A199" s="28" t="s">
        <v>139</v>
      </c>
      <c r="B199" s="23" t="s">
        <v>91</v>
      </c>
      <c r="C199" s="1" t="s">
        <v>125</v>
      </c>
      <c r="D199" s="2" t="s">
        <v>5</v>
      </c>
      <c r="E199" s="3" t="s">
        <v>2</v>
      </c>
      <c r="F199" s="3">
        <f t="shared" ref="F199:H199" si="165">F198</f>
        <v>0.44288755726380408</v>
      </c>
      <c r="G199" s="3">
        <f t="shared" si="165"/>
        <v>0.53415502193761455</v>
      </c>
      <c r="H199" s="3">
        <f t="shared" si="165"/>
        <v>1</v>
      </c>
      <c r="I199" s="15">
        <f t="shared" si="126"/>
        <v>0.44288755726380408</v>
      </c>
      <c r="J199" s="10">
        <f t="shared" si="127"/>
        <v>0.44897205490872477</v>
      </c>
      <c r="K199" s="11">
        <f t="shared" si="128"/>
        <v>0.45505655255364547</v>
      </c>
      <c r="L199" s="11">
        <f t="shared" si="129"/>
        <v>0.46114105019856616</v>
      </c>
      <c r="M199" s="11">
        <f t="shared" si="130"/>
        <v>0.46722554784348685</v>
      </c>
      <c r="N199" s="15">
        <f t="shared" si="131"/>
        <v>0.47331004548840755</v>
      </c>
      <c r="O199" s="10">
        <f t="shared" si="132"/>
        <v>0.47939454313332824</v>
      </c>
      <c r="P199" s="11">
        <f t="shared" si="133"/>
        <v>0.48547904077824894</v>
      </c>
      <c r="Q199" s="11">
        <f t="shared" si="134"/>
        <v>0.49156353842316963</v>
      </c>
      <c r="R199" s="11">
        <f t="shared" si="135"/>
        <v>0.49764803606809033</v>
      </c>
      <c r="S199" s="15">
        <f t="shared" si="136"/>
        <v>0.50373253371301108</v>
      </c>
      <c r="T199" s="10">
        <f t="shared" si="137"/>
        <v>0.50981703135793177</v>
      </c>
      <c r="U199" s="11">
        <f t="shared" si="138"/>
        <v>0.51590152900285247</v>
      </c>
      <c r="V199" s="11">
        <f t="shared" si="139"/>
        <v>0.52198602664777316</v>
      </c>
      <c r="W199" s="11">
        <f t="shared" si="140"/>
        <v>0.52807052429269385</v>
      </c>
      <c r="X199" s="15">
        <f t="shared" si="141"/>
        <v>0.53415502193761455</v>
      </c>
      <c r="Y199" s="11">
        <f t="shared" si="142"/>
        <v>0.55744727084073387</v>
      </c>
      <c r="Z199" s="11">
        <f t="shared" si="143"/>
        <v>0.58073951974385318</v>
      </c>
      <c r="AA199" s="11">
        <f t="shared" si="144"/>
        <v>0.6040317686469725</v>
      </c>
      <c r="AB199" s="11">
        <f t="shared" si="145"/>
        <v>0.62732401755009182</v>
      </c>
      <c r="AC199" s="18">
        <f t="shared" si="146"/>
        <v>0.65061626645321113</v>
      </c>
      <c r="AD199" s="10">
        <f t="shared" si="147"/>
        <v>0.67390851535633045</v>
      </c>
      <c r="AE199" s="11">
        <f t="shared" si="148"/>
        <v>0.69720076425944977</v>
      </c>
      <c r="AF199" s="11">
        <f t="shared" si="149"/>
        <v>0.72049301316256908</v>
      </c>
      <c r="AG199" s="11">
        <f t="shared" si="150"/>
        <v>0.7437852620656884</v>
      </c>
      <c r="AH199" s="18">
        <f t="shared" si="151"/>
        <v>0.76707751096880772</v>
      </c>
      <c r="AI199" s="10">
        <f t="shared" si="152"/>
        <v>0.79036975987192704</v>
      </c>
      <c r="AJ199" s="11">
        <f t="shared" si="153"/>
        <v>0.81366200877504635</v>
      </c>
      <c r="AK199" s="11">
        <f t="shared" si="154"/>
        <v>0.83695425767816567</v>
      </c>
      <c r="AL199" s="11">
        <f t="shared" si="155"/>
        <v>0.86024650658128499</v>
      </c>
      <c r="AM199" s="18">
        <f t="shared" si="156"/>
        <v>0.8835387554844043</v>
      </c>
      <c r="AN199" s="10">
        <f t="shared" si="157"/>
        <v>0.90683100438752362</v>
      </c>
      <c r="AO199" s="11">
        <f t="shared" si="158"/>
        <v>0.93012325329064294</v>
      </c>
      <c r="AP199" s="11">
        <f t="shared" si="159"/>
        <v>0.95341550219376225</v>
      </c>
      <c r="AQ199" s="11">
        <f t="shared" si="160"/>
        <v>0.97670775109688157</v>
      </c>
      <c r="AR199" s="15">
        <v>1</v>
      </c>
      <c r="AS199" s="10">
        <v>1</v>
      </c>
      <c r="AT199" s="11">
        <v>1</v>
      </c>
      <c r="AU199" s="11">
        <v>1</v>
      </c>
      <c r="AV199" s="11">
        <v>1</v>
      </c>
      <c r="AW199" s="18">
        <v>1</v>
      </c>
      <c r="AX199" s="10">
        <v>1</v>
      </c>
      <c r="AY199" s="11">
        <v>1</v>
      </c>
      <c r="AZ199" s="11">
        <v>1</v>
      </c>
      <c r="BA199" s="11">
        <v>1</v>
      </c>
      <c r="BB199" s="15">
        <v>1</v>
      </c>
      <c r="BC199" s="10">
        <v>1</v>
      </c>
      <c r="BD199" s="11">
        <v>1</v>
      </c>
      <c r="BE199" s="11">
        <v>1</v>
      </c>
      <c r="BF199" s="11">
        <v>1</v>
      </c>
      <c r="BG199" s="18">
        <v>1</v>
      </c>
      <c r="BH199" s="10">
        <v>1</v>
      </c>
      <c r="BI199" s="11">
        <v>1</v>
      </c>
      <c r="BJ199" s="11">
        <v>1</v>
      </c>
      <c r="BK199" s="11">
        <v>1</v>
      </c>
      <c r="BL199" s="15">
        <v>1</v>
      </c>
      <c r="BM199" s="10">
        <v>1</v>
      </c>
      <c r="BN199" s="11">
        <v>1</v>
      </c>
      <c r="BO199" s="11">
        <v>1</v>
      </c>
      <c r="BP199" s="11">
        <v>1</v>
      </c>
      <c r="BQ199" s="18">
        <v>1</v>
      </c>
      <c r="BR199" s="10">
        <v>1</v>
      </c>
      <c r="BS199" s="11">
        <v>1</v>
      </c>
      <c r="BT199" s="11">
        <v>1</v>
      </c>
      <c r="BU199" s="11">
        <v>1</v>
      </c>
      <c r="BV199" s="15">
        <v>1</v>
      </c>
    </row>
    <row r="200" spans="1:74" x14ac:dyDescent="0.25">
      <c r="A200" s="28" t="s">
        <v>139</v>
      </c>
      <c r="B200" s="23" t="s">
        <v>91</v>
      </c>
      <c r="C200" s="1" t="s">
        <v>125</v>
      </c>
      <c r="D200" s="2" t="s">
        <v>5</v>
      </c>
      <c r="E200" s="3" t="s">
        <v>3</v>
      </c>
      <c r="F200" s="3">
        <f t="shared" ref="F200:H200" si="166">F199</f>
        <v>0.44288755726380408</v>
      </c>
      <c r="G200" s="3">
        <f t="shared" si="166"/>
        <v>0.53415502193761455</v>
      </c>
      <c r="H200" s="3">
        <f t="shared" si="166"/>
        <v>1</v>
      </c>
      <c r="I200" s="15">
        <f t="shared" si="126"/>
        <v>0.44288755726380408</v>
      </c>
      <c r="J200" s="10">
        <f t="shared" si="127"/>
        <v>0.44897205490872477</v>
      </c>
      <c r="K200" s="11">
        <f t="shared" si="128"/>
        <v>0.45505655255364547</v>
      </c>
      <c r="L200" s="11">
        <f t="shared" si="129"/>
        <v>0.46114105019856616</v>
      </c>
      <c r="M200" s="11">
        <f t="shared" si="130"/>
        <v>0.46722554784348685</v>
      </c>
      <c r="N200" s="15">
        <f t="shared" si="131"/>
        <v>0.47331004548840755</v>
      </c>
      <c r="O200" s="10">
        <f t="shared" si="132"/>
        <v>0.47939454313332824</v>
      </c>
      <c r="P200" s="11">
        <f t="shared" si="133"/>
        <v>0.48547904077824894</v>
      </c>
      <c r="Q200" s="11">
        <f t="shared" si="134"/>
        <v>0.49156353842316963</v>
      </c>
      <c r="R200" s="11">
        <f t="shared" si="135"/>
        <v>0.49764803606809033</v>
      </c>
      <c r="S200" s="15">
        <f t="shared" si="136"/>
        <v>0.50373253371301108</v>
      </c>
      <c r="T200" s="10">
        <f t="shared" si="137"/>
        <v>0.50981703135793177</v>
      </c>
      <c r="U200" s="11">
        <f t="shared" si="138"/>
        <v>0.51590152900285247</v>
      </c>
      <c r="V200" s="11">
        <f t="shared" si="139"/>
        <v>0.52198602664777316</v>
      </c>
      <c r="W200" s="11">
        <f t="shared" si="140"/>
        <v>0.52807052429269385</v>
      </c>
      <c r="X200" s="15">
        <f t="shared" si="141"/>
        <v>0.53415502193761455</v>
      </c>
      <c r="Y200" s="11">
        <f t="shared" si="142"/>
        <v>0.55744727084073387</v>
      </c>
      <c r="Z200" s="11">
        <f t="shared" si="143"/>
        <v>0.58073951974385318</v>
      </c>
      <c r="AA200" s="11">
        <f t="shared" si="144"/>
        <v>0.6040317686469725</v>
      </c>
      <c r="AB200" s="11">
        <f t="shared" si="145"/>
        <v>0.62732401755009182</v>
      </c>
      <c r="AC200" s="18">
        <f t="shared" si="146"/>
        <v>0.65061626645321113</v>
      </c>
      <c r="AD200" s="10">
        <f t="shared" si="147"/>
        <v>0.67390851535633045</v>
      </c>
      <c r="AE200" s="11">
        <f t="shared" si="148"/>
        <v>0.69720076425944977</v>
      </c>
      <c r="AF200" s="11">
        <f t="shared" si="149"/>
        <v>0.72049301316256908</v>
      </c>
      <c r="AG200" s="11">
        <f t="shared" si="150"/>
        <v>0.7437852620656884</v>
      </c>
      <c r="AH200" s="18">
        <f t="shared" si="151"/>
        <v>0.76707751096880772</v>
      </c>
      <c r="AI200" s="10">
        <f t="shared" si="152"/>
        <v>0.79036975987192704</v>
      </c>
      <c r="AJ200" s="11">
        <f t="shared" si="153"/>
        <v>0.81366200877504635</v>
      </c>
      <c r="AK200" s="11">
        <f t="shared" si="154"/>
        <v>0.83695425767816567</v>
      </c>
      <c r="AL200" s="11">
        <f t="shared" si="155"/>
        <v>0.86024650658128499</v>
      </c>
      <c r="AM200" s="18">
        <f t="shared" si="156"/>
        <v>0.8835387554844043</v>
      </c>
      <c r="AN200" s="10">
        <f t="shared" si="157"/>
        <v>0.90683100438752362</v>
      </c>
      <c r="AO200" s="11">
        <f t="shared" si="158"/>
        <v>0.93012325329064294</v>
      </c>
      <c r="AP200" s="11">
        <f t="shared" si="159"/>
        <v>0.95341550219376225</v>
      </c>
      <c r="AQ200" s="11">
        <f t="shared" si="160"/>
        <v>0.97670775109688157</v>
      </c>
      <c r="AR200" s="15">
        <v>1</v>
      </c>
      <c r="AS200" s="10">
        <v>1</v>
      </c>
      <c r="AT200" s="11">
        <v>1</v>
      </c>
      <c r="AU200" s="11">
        <v>1</v>
      </c>
      <c r="AV200" s="11">
        <v>1</v>
      </c>
      <c r="AW200" s="18">
        <v>1</v>
      </c>
      <c r="AX200" s="10">
        <v>1</v>
      </c>
      <c r="AY200" s="11">
        <v>1</v>
      </c>
      <c r="AZ200" s="11">
        <v>1</v>
      </c>
      <c r="BA200" s="11">
        <v>1</v>
      </c>
      <c r="BB200" s="15">
        <v>1</v>
      </c>
      <c r="BC200" s="10">
        <v>1</v>
      </c>
      <c r="BD200" s="11">
        <v>1</v>
      </c>
      <c r="BE200" s="11">
        <v>1</v>
      </c>
      <c r="BF200" s="11">
        <v>1</v>
      </c>
      <c r="BG200" s="18">
        <v>1</v>
      </c>
      <c r="BH200" s="10">
        <v>1</v>
      </c>
      <c r="BI200" s="11">
        <v>1</v>
      </c>
      <c r="BJ200" s="11">
        <v>1</v>
      </c>
      <c r="BK200" s="11">
        <v>1</v>
      </c>
      <c r="BL200" s="15">
        <v>1</v>
      </c>
      <c r="BM200" s="10">
        <v>1</v>
      </c>
      <c r="BN200" s="11">
        <v>1</v>
      </c>
      <c r="BO200" s="11">
        <v>1</v>
      </c>
      <c r="BP200" s="11">
        <v>1</v>
      </c>
      <c r="BQ200" s="18">
        <v>1</v>
      </c>
      <c r="BR200" s="10">
        <v>1</v>
      </c>
      <c r="BS200" s="11">
        <v>1</v>
      </c>
      <c r="BT200" s="11">
        <v>1</v>
      </c>
      <c r="BU200" s="11">
        <v>1</v>
      </c>
      <c r="BV200" s="15">
        <v>1</v>
      </c>
    </row>
    <row r="201" spans="1:74" x14ac:dyDescent="0.25">
      <c r="A201" s="28" t="s">
        <v>139</v>
      </c>
      <c r="B201" s="23" t="s">
        <v>91</v>
      </c>
      <c r="C201" s="1" t="s">
        <v>125</v>
      </c>
      <c r="D201" s="2" t="s">
        <v>5</v>
      </c>
      <c r="E201" s="3" t="s">
        <v>4</v>
      </c>
      <c r="F201" s="3">
        <f t="shared" ref="F201:H201" si="167">F200</f>
        <v>0.44288755726380408</v>
      </c>
      <c r="G201" s="3">
        <f t="shared" si="167"/>
        <v>0.53415502193761455</v>
      </c>
      <c r="H201" s="3">
        <f t="shared" si="167"/>
        <v>1</v>
      </c>
      <c r="I201" s="15">
        <f t="shared" si="126"/>
        <v>0.44288755726380408</v>
      </c>
      <c r="J201" s="10">
        <f t="shared" si="127"/>
        <v>0.44897205490872477</v>
      </c>
      <c r="K201" s="11">
        <f t="shared" si="128"/>
        <v>0.45505655255364547</v>
      </c>
      <c r="L201" s="11">
        <f t="shared" si="129"/>
        <v>0.46114105019856616</v>
      </c>
      <c r="M201" s="11">
        <f t="shared" si="130"/>
        <v>0.46722554784348685</v>
      </c>
      <c r="N201" s="15">
        <f t="shared" si="131"/>
        <v>0.47331004548840755</v>
      </c>
      <c r="O201" s="10">
        <f t="shared" si="132"/>
        <v>0.47939454313332824</v>
      </c>
      <c r="P201" s="11">
        <f t="shared" si="133"/>
        <v>0.48547904077824894</v>
      </c>
      <c r="Q201" s="11">
        <f t="shared" si="134"/>
        <v>0.49156353842316963</v>
      </c>
      <c r="R201" s="11">
        <f t="shared" si="135"/>
        <v>0.49764803606809033</v>
      </c>
      <c r="S201" s="15">
        <f t="shared" si="136"/>
        <v>0.50373253371301108</v>
      </c>
      <c r="T201" s="10">
        <f t="shared" si="137"/>
        <v>0.50981703135793177</v>
      </c>
      <c r="U201" s="11">
        <f t="shared" si="138"/>
        <v>0.51590152900285247</v>
      </c>
      <c r="V201" s="11">
        <f t="shared" si="139"/>
        <v>0.52198602664777316</v>
      </c>
      <c r="W201" s="11">
        <f t="shared" si="140"/>
        <v>0.52807052429269385</v>
      </c>
      <c r="X201" s="15">
        <f t="shared" si="141"/>
        <v>0.53415502193761455</v>
      </c>
      <c r="Y201" s="11">
        <f t="shared" si="142"/>
        <v>0.55744727084073387</v>
      </c>
      <c r="Z201" s="11">
        <f t="shared" si="143"/>
        <v>0.58073951974385318</v>
      </c>
      <c r="AA201" s="11">
        <f t="shared" si="144"/>
        <v>0.6040317686469725</v>
      </c>
      <c r="AB201" s="11">
        <f t="shared" si="145"/>
        <v>0.62732401755009182</v>
      </c>
      <c r="AC201" s="18">
        <f t="shared" si="146"/>
        <v>0.65061626645321113</v>
      </c>
      <c r="AD201" s="10">
        <f t="shared" si="147"/>
        <v>0.67390851535633045</v>
      </c>
      <c r="AE201" s="11">
        <f t="shared" si="148"/>
        <v>0.69720076425944977</v>
      </c>
      <c r="AF201" s="11">
        <f t="shared" si="149"/>
        <v>0.72049301316256908</v>
      </c>
      <c r="AG201" s="11">
        <f t="shared" si="150"/>
        <v>0.7437852620656884</v>
      </c>
      <c r="AH201" s="18">
        <f t="shared" si="151"/>
        <v>0.76707751096880772</v>
      </c>
      <c r="AI201" s="10">
        <f t="shared" si="152"/>
        <v>0.79036975987192704</v>
      </c>
      <c r="AJ201" s="11">
        <f t="shared" si="153"/>
        <v>0.81366200877504635</v>
      </c>
      <c r="AK201" s="11">
        <f t="shared" si="154"/>
        <v>0.83695425767816567</v>
      </c>
      <c r="AL201" s="11">
        <f t="shared" si="155"/>
        <v>0.86024650658128499</v>
      </c>
      <c r="AM201" s="18">
        <f t="shared" si="156"/>
        <v>0.8835387554844043</v>
      </c>
      <c r="AN201" s="10">
        <f t="shared" si="157"/>
        <v>0.90683100438752362</v>
      </c>
      <c r="AO201" s="11">
        <f t="shared" si="158"/>
        <v>0.93012325329064294</v>
      </c>
      <c r="AP201" s="11">
        <f t="shared" si="159"/>
        <v>0.95341550219376225</v>
      </c>
      <c r="AQ201" s="11">
        <f t="shared" si="160"/>
        <v>0.97670775109688157</v>
      </c>
      <c r="AR201" s="15">
        <v>1</v>
      </c>
      <c r="AS201" s="10">
        <v>1</v>
      </c>
      <c r="AT201" s="11">
        <v>1</v>
      </c>
      <c r="AU201" s="11">
        <v>1</v>
      </c>
      <c r="AV201" s="11">
        <v>1</v>
      </c>
      <c r="AW201" s="18">
        <v>1</v>
      </c>
      <c r="AX201" s="10">
        <v>1</v>
      </c>
      <c r="AY201" s="11">
        <v>1</v>
      </c>
      <c r="AZ201" s="11">
        <v>1</v>
      </c>
      <c r="BA201" s="11">
        <v>1</v>
      </c>
      <c r="BB201" s="15">
        <v>1</v>
      </c>
      <c r="BC201" s="10">
        <v>1</v>
      </c>
      <c r="BD201" s="11">
        <v>1</v>
      </c>
      <c r="BE201" s="11">
        <v>1</v>
      </c>
      <c r="BF201" s="11">
        <v>1</v>
      </c>
      <c r="BG201" s="18">
        <v>1</v>
      </c>
      <c r="BH201" s="10">
        <v>1</v>
      </c>
      <c r="BI201" s="11">
        <v>1</v>
      </c>
      <c r="BJ201" s="11">
        <v>1</v>
      </c>
      <c r="BK201" s="11">
        <v>1</v>
      </c>
      <c r="BL201" s="15">
        <v>1</v>
      </c>
      <c r="BM201" s="10">
        <v>1</v>
      </c>
      <c r="BN201" s="11">
        <v>1</v>
      </c>
      <c r="BO201" s="11">
        <v>1</v>
      </c>
      <c r="BP201" s="11">
        <v>1</v>
      </c>
      <c r="BQ201" s="18">
        <v>1</v>
      </c>
      <c r="BR201" s="10">
        <v>1</v>
      </c>
      <c r="BS201" s="11">
        <v>1</v>
      </c>
      <c r="BT201" s="11">
        <v>1</v>
      </c>
      <c r="BU201" s="11">
        <v>1</v>
      </c>
      <c r="BV201" s="15">
        <v>1</v>
      </c>
    </row>
    <row r="202" spans="1:74" x14ac:dyDescent="0.25">
      <c r="A202" s="28" t="s">
        <v>139</v>
      </c>
      <c r="B202" s="23" t="s">
        <v>91</v>
      </c>
      <c r="C202" s="1" t="s">
        <v>126</v>
      </c>
      <c r="D202" s="2" t="s">
        <v>0</v>
      </c>
      <c r="E202" s="3" t="s">
        <v>1</v>
      </c>
      <c r="F202" s="3">
        <f t="shared" ref="F202:H202" si="168">F201</f>
        <v>0.44288755726380408</v>
      </c>
      <c r="G202" s="3">
        <f t="shared" si="168"/>
        <v>0.53415502193761455</v>
      </c>
      <c r="H202" s="3">
        <f t="shared" si="168"/>
        <v>1</v>
      </c>
      <c r="I202" s="15">
        <f t="shared" si="126"/>
        <v>0.44288755726380408</v>
      </c>
      <c r="J202" s="10">
        <f t="shared" si="127"/>
        <v>0.44897205490872477</v>
      </c>
      <c r="K202" s="11">
        <f t="shared" si="128"/>
        <v>0.45505655255364547</v>
      </c>
      <c r="L202" s="11">
        <f t="shared" si="129"/>
        <v>0.46114105019856616</v>
      </c>
      <c r="M202" s="11">
        <f t="shared" si="130"/>
        <v>0.46722554784348685</v>
      </c>
      <c r="N202" s="15">
        <f t="shared" si="131"/>
        <v>0.47331004548840755</v>
      </c>
      <c r="O202" s="10">
        <f t="shared" si="132"/>
        <v>0.47939454313332824</v>
      </c>
      <c r="P202" s="11">
        <f t="shared" si="133"/>
        <v>0.48547904077824894</v>
      </c>
      <c r="Q202" s="11">
        <f t="shared" si="134"/>
        <v>0.49156353842316963</v>
      </c>
      <c r="R202" s="11">
        <f t="shared" si="135"/>
        <v>0.49764803606809033</v>
      </c>
      <c r="S202" s="15">
        <f t="shared" si="136"/>
        <v>0.50373253371301108</v>
      </c>
      <c r="T202" s="10">
        <f t="shared" si="137"/>
        <v>0.50981703135793177</v>
      </c>
      <c r="U202" s="11">
        <f t="shared" si="138"/>
        <v>0.51590152900285247</v>
      </c>
      <c r="V202" s="11">
        <f t="shared" si="139"/>
        <v>0.52198602664777316</v>
      </c>
      <c r="W202" s="11">
        <f t="shared" si="140"/>
        <v>0.52807052429269385</v>
      </c>
      <c r="X202" s="15">
        <f t="shared" si="141"/>
        <v>0.53415502193761455</v>
      </c>
      <c r="Y202" s="11">
        <f t="shared" si="142"/>
        <v>0.55744727084073387</v>
      </c>
      <c r="Z202" s="11">
        <f t="shared" si="143"/>
        <v>0.58073951974385318</v>
      </c>
      <c r="AA202" s="11">
        <f t="shared" si="144"/>
        <v>0.6040317686469725</v>
      </c>
      <c r="AB202" s="11">
        <f t="shared" si="145"/>
        <v>0.62732401755009182</v>
      </c>
      <c r="AC202" s="18">
        <f t="shared" si="146"/>
        <v>0.65061626645321113</v>
      </c>
      <c r="AD202" s="10">
        <f t="shared" si="147"/>
        <v>0.67390851535633045</v>
      </c>
      <c r="AE202" s="11">
        <f t="shared" si="148"/>
        <v>0.69720076425944977</v>
      </c>
      <c r="AF202" s="11">
        <f t="shared" si="149"/>
        <v>0.72049301316256908</v>
      </c>
      <c r="AG202" s="11">
        <f t="shared" si="150"/>
        <v>0.7437852620656884</v>
      </c>
      <c r="AH202" s="18">
        <f t="shared" si="151"/>
        <v>0.76707751096880772</v>
      </c>
      <c r="AI202" s="10">
        <f t="shared" si="152"/>
        <v>0.79036975987192704</v>
      </c>
      <c r="AJ202" s="11">
        <f t="shared" si="153"/>
        <v>0.81366200877504635</v>
      </c>
      <c r="AK202" s="11">
        <f t="shared" si="154"/>
        <v>0.83695425767816567</v>
      </c>
      <c r="AL202" s="11">
        <f t="shared" si="155"/>
        <v>0.86024650658128499</v>
      </c>
      <c r="AM202" s="18">
        <f t="shared" si="156"/>
        <v>0.8835387554844043</v>
      </c>
      <c r="AN202" s="10">
        <f t="shared" si="157"/>
        <v>0.90683100438752362</v>
      </c>
      <c r="AO202" s="11">
        <f t="shared" si="158"/>
        <v>0.93012325329064294</v>
      </c>
      <c r="AP202" s="11">
        <f t="shared" si="159"/>
        <v>0.95341550219376225</v>
      </c>
      <c r="AQ202" s="11">
        <f t="shared" si="160"/>
        <v>0.97670775109688157</v>
      </c>
      <c r="AR202" s="15">
        <v>1</v>
      </c>
      <c r="AS202" s="10">
        <v>1</v>
      </c>
      <c r="AT202" s="11">
        <v>1</v>
      </c>
      <c r="AU202" s="11">
        <v>1</v>
      </c>
      <c r="AV202" s="11">
        <v>1</v>
      </c>
      <c r="AW202" s="18">
        <v>1</v>
      </c>
      <c r="AX202" s="10">
        <v>1</v>
      </c>
      <c r="AY202" s="11">
        <v>1</v>
      </c>
      <c r="AZ202" s="11">
        <v>1</v>
      </c>
      <c r="BA202" s="11">
        <v>1</v>
      </c>
      <c r="BB202" s="15">
        <v>1</v>
      </c>
      <c r="BC202" s="10">
        <v>1</v>
      </c>
      <c r="BD202" s="11">
        <v>1</v>
      </c>
      <c r="BE202" s="11">
        <v>1</v>
      </c>
      <c r="BF202" s="11">
        <v>1</v>
      </c>
      <c r="BG202" s="18">
        <v>1</v>
      </c>
      <c r="BH202" s="10">
        <v>1</v>
      </c>
      <c r="BI202" s="11">
        <v>1</v>
      </c>
      <c r="BJ202" s="11">
        <v>1</v>
      </c>
      <c r="BK202" s="11">
        <v>1</v>
      </c>
      <c r="BL202" s="15">
        <v>1</v>
      </c>
      <c r="BM202" s="10">
        <v>1</v>
      </c>
      <c r="BN202" s="11">
        <v>1</v>
      </c>
      <c r="BO202" s="11">
        <v>1</v>
      </c>
      <c r="BP202" s="11">
        <v>1</v>
      </c>
      <c r="BQ202" s="18">
        <v>1</v>
      </c>
      <c r="BR202" s="10">
        <v>1</v>
      </c>
      <c r="BS202" s="11">
        <v>1</v>
      </c>
      <c r="BT202" s="11">
        <v>1</v>
      </c>
      <c r="BU202" s="11">
        <v>1</v>
      </c>
      <c r="BV202" s="15">
        <v>1</v>
      </c>
    </row>
    <row r="203" spans="1:74" x14ac:dyDescent="0.25">
      <c r="A203" s="28" t="s">
        <v>139</v>
      </c>
      <c r="B203" s="23" t="s">
        <v>91</v>
      </c>
      <c r="C203" s="1" t="s">
        <v>126</v>
      </c>
      <c r="D203" s="2" t="s">
        <v>0</v>
      </c>
      <c r="E203" s="3" t="s">
        <v>2</v>
      </c>
      <c r="F203" s="3">
        <f t="shared" ref="F203:H203" si="169">F202</f>
        <v>0.44288755726380408</v>
      </c>
      <c r="G203" s="3">
        <f t="shared" si="169"/>
        <v>0.53415502193761455</v>
      </c>
      <c r="H203" s="3">
        <f t="shared" si="169"/>
        <v>1</v>
      </c>
      <c r="I203" s="15">
        <f t="shared" si="126"/>
        <v>0.44288755726380408</v>
      </c>
      <c r="J203" s="10">
        <f t="shared" si="127"/>
        <v>0.44897205490872477</v>
      </c>
      <c r="K203" s="11">
        <f t="shared" si="128"/>
        <v>0.45505655255364547</v>
      </c>
      <c r="L203" s="11">
        <f t="shared" si="129"/>
        <v>0.46114105019856616</v>
      </c>
      <c r="M203" s="11">
        <f t="shared" si="130"/>
        <v>0.46722554784348685</v>
      </c>
      <c r="N203" s="15">
        <f t="shared" si="131"/>
        <v>0.47331004548840755</v>
      </c>
      <c r="O203" s="10">
        <f t="shared" si="132"/>
        <v>0.47939454313332824</v>
      </c>
      <c r="P203" s="11">
        <f t="shared" si="133"/>
        <v>0.48547904077824894</v>
      </c>
      <c r="Q203" s="11">
        <f t="shared" si="134"/>
        <v>0.49156353842316963</v>
      </c>
      <c r="R203" s="11">
        <f t="shared" si="135"/>
        <v>0.49764803606809033</v>
      </c>
      <c r="S203" s="15">
        <f t="shared" si="136"/>
        <v>0.50373253371301108</v>
      </c>
      <c r="T203" s="10">
        <f t="shared" si="137"/>
        <v>0.50981703135793177</v>
      </c>
      <c r="U203" s="11">
        <f t="shared" si="138"/>
        <v>0.51590152900285247</v>
      </c>
      <c r="V203" s="11">
        <f t="shared" si="139"/>
        <v>0.52198602664777316</v>
      </c>
      <c r="W203" s="11">
        <f t="shared" si="140"/>
        <v>0.52807052429269385</v>
      </c>
      <c r="X203" s="15">
        <f t="shared" si="141"/>
        <v>0.53415502193761455</v>
      </c>
      <c r="Y203" s="11">
        <f t="shared" si="142"/>
        <v>0.55744727084073387</v>
      </c>
      <c r="Z203" s="11">
        <f t="shared" si="143"/>
        <v>0.58073951974385318</v>
      </c>
      <c r="AA203" s="11">
        <f t="shared" si="144"/>
        <v>0.6040317686469725</v>
      </c>
      <c r="AB203" s="11">
        <f t="shared" si="145"/>
        <v>0.62732401755009182</v>
      </c>
      <c r="AC203" s="18">
        <f t="shared" si="146"/>
        <v>0.65061626645321113</v>
      </c>
      <c r="AD203" s="10">
        <f t="shared" si="147"/>
        <v>0.67390851535633045</v>
      </c>
      <c r="AE203" s="11">
        <f t="shared" si="148"/>
        <v>0.69720076425944977</v>
      </c>
      <c r="AF203" s="11">
        <f t="shared" si="149"/>
        <v>0.72049301316256908</v>
      </c>
      <c r="AG203" s="11">
        <f t="shared" si="150"/>
        <v>0.7437852620656884</v>
      </c>
      <c r="AH203" s="18">
        <f t="shared" si="151"/>
        <v>0.76707751096880772</v>
      </c>
      <c r="AI203" s="10">
        <f t="shared" si="152"/>
        <v>0.79036975987192704</v>
      </c>
      <c r="AJ203" s="11">
        <f t="shared" si="153"/>
        <v>0.81366200877504635</v>
      </c>
      <c r="AK203" s="11">
        <f t="shared" si="154"/>
        <v>0.83695425767816567</v>
      </c>
      <c r="AL203" s="11">
        <f t="shared" si="155"/>
        <v>0.86024650658128499</v>
      </c>
      <c r="AM203" s="18">
        <f t="shared" si="156"/>
        <v>0.8835387554844043</v>
      </c>
      <c r="AN203" s="10">
        <f t="shared" si="157"/>
        <v>0.90683100438752362</v>
      </c>
      <c r="AO203" s="11">
        <f t="shared" si="158"/>
        <v>0.93012325329064294</v>
      </c>
      <c r="AP203" s="11">
        <f t="shared" si="159"/>
        <v>0.95341550219376225</v>
      </c>
      <c r="AQ203" s="11">
        <f t="shared" si="160"/>
        <v>0.97670775109688157</v>
      </c>
      <c r="AR203" s="15">
        <v>1</v>
      </c>
      <c r="AS203" s="10">
        <v>1</v>
      </c>
      <c r="AT203" s="11">
        <v>1</v>
      </c>
      <c r="AU203" s="11">
        <v>1</v>
      </c>
      <c r="AV203" s="11">
        <v>1</v>
      </c>
      <c r="AW203" s="18">
        <v>1</v>
      </c>
      <c r="AX203" s="10">
        <v>1</v>
      </c>
      <c r="AY203" s="11">
        <v>1</v>
      </c>
      <c r="AZ203" s="11">
        <v>1</v>
      </c>
      <c r="BA203" s="11">
        <v>1</v>
      </c>
      <c r="BB203" s="15">
        <v>1</v>
      </c>
      <c r="BC203" s="10">
        <v>1</v>
      </c>
      <c r="BD203" s="11">
        <v>1</v>
      </c>
      <c r="BE203" s="11">
        <v>1</v>
      </c>
      <c r="BF203" s="11">
        <v>1</v>
      </c>
      <c r="BG203" s="18">
        <v>1</v>
      </c>
      <c r="BH203" s="10">
        <v>1</v>
      </c>
      <c r="BI203" s="11">
        <v>1</v>
      </c>
      <c r="BJ203" s="11">
        <v>1</v>
      </c>
      <c r="BK203" s="11">
        <v>1</v>
      </c>
      <c r="BL203" s="15">
        <v>1</v>
      </c>
      <c r="BM203" s="10">
        <v>1</v>
      </c>
      <c r="BN203" s="11">
        <v>1</v>
      </c>
      <c r="BO203" s="11">
        <v>1</v>
      </c>
      <c r="BP203" s="11">
        <v>1</v>
      </c>
      <c r="BQ203" s="18">
        <v>1</v>
      </c>
      <c r="BR203" s="10">
        <v>1</v>
      </c>
      <c r="BS203" s="11">
        <v>1</v>
      </c>
      <c r="BT203" s="11">
        <v>1</v>
      </c>
      <c r="BU203" s="11">
        <v>1</v>
      </c>
      <c r="BV203" s="15">
        <v>1</v>
      </c>
    </row>
    <row r="204" spans="1:74" x14ac:dyDescent="0.25">
      <c r="A204" s="28" t="s">
        <v>139</v>
      </c>
      <c r="B204" s="23" t="s">
        <v>91</v>
      </c>
      <c r="C204" s="1" t="s">
        <v>126</v>
      </c>
      <c r="D204" s="2" t="s">
        <v>0</v>
      </c>
      <c r="E204" s="3" t="s">
        <v>3</v>
      </c>
      <c r="F204" s="3">
        <f t="shared" ref="F204:H204" si="170">F203</f>
        <v>0.44288755726380408</v>
      </c>
      <c r="G204" s="3">
        <f t="shared" si="170"/>
        <v>0.53415502193761455</v>
      </c>
      <c r="H204" s="3">
        <f t="shared" si="170"/>
        <v>1</v>
      </c>
      <c r="I204" s="15">
        <f t="shared" si="126"/>
        <v>0.44288755726380408</v>
      </c>
      <c r="J204" s="10">
        <f t="shared" si="127"/>
        <v>0.44897205490872477</v>
      </c>
      <c r="K204" s="11">
        <f t="shared" si="128"/>
        <v>0.45505655255364547</v>
      </c>
      <c r="L204" s="11">
        <f t="shared" si="129"/>
        <v>0.46114105019856616</v>
      </c>
      <c r="M204" s="11">
        <f t="shared" si="130"/>
        <v>0.46722554784348685</v>
      </c>
      <c r="N204" s="15">
        <f t="shared" si="131"/>
        <v>0.47331004548840755</v>
      </c>
      <c r="O204" s="10">
        <f t="shared" si="132"/>
        <v>0.47939454313332824</v>
      </c>
      <c r="P204" s="11">
        <f t="shared" si="133"/>
        <v>0.48547904077824894</v>
      </c>
      <c r="Q204" s="11">
        <f t="shared" si="134"/>
        <v>0.49156353842316963</v>
      </c>
      <c r="R204" s="11">
        <f t="shared" si="135"/>
        <v>0.49764803606809033</v>
      </c>
      <c r="S204" s="15">
        <f t="shared" si="136"/>
        <v>0.50373253371301108</v>
      </c>
      <c r="T204" s="10">
        <f t="shared" si="137"/>
        <v>0.50981703135793177</v>
      </c>
      <c r="U204" s="11">
        <f t="shared" si="138"/>
        <v>0.51590152900285247</v>
      </c>
      <c r="V204" s="11">
        <f t="shared" si="139"/>
        <v>0.52198602664777316</v>
      </c>
      <c r="W204" s="11">
        <f t="shared" si="140"/>
        <v>0.52807052429269385</v>
      </c>
      <c r="X204" s="15">
        <f t="shared" si="141"/>
        <v>0.53415502193761455</v>
      </c>
      <c r="Y204" s="11">
        <f t="shared" si="142"/>
        <v>0.55744727084073387</v>
      </c>
      <c r="Z204" s="11">
        <f t="shared" si="143"/>
        <v>0.58073951974385318</v>
      </c>
      <c r="AA204" s="11">
        <f t="shared" si="144"/>
        <v>0.6040317686469725</v>
      </c>
      <c r="AB204" s="11">
        <f t="shared" si="145"/>
        <v>0.62732401755009182</v>
      </c>
      <c r="AC204" s="18">
        <f t="shared" si="146"/>
        <v>0.65061626645321113</v>
      </c>
      <c r="AD204" s="10">
        <f t="shared" si="147"/>
        <v>0.67390851535633045</v>
      </c>
      <c r="AE204" s="11">
        <f t="shared" si="148"/>
        <v>0.69720076425944977</v>
      </c>
      <c r="AF204" s="11">
        <f t="shared" si="149"/>
        <v>0.72049301316256908</v>
      </c>
      <c r="AG204" s="11">
        <f t="shared" si="150"/>
        <v>0.7437852620656884</v>
      </c>
      <c r="AH204" s="18">
        <f t="shared" si="151"/>
        <v>0.76707751096880772</v>
      </c>
      <c r="AI204" s="10">
        <f t="shared" si="152"/>
        <v>0.79036975987192704</v>
      </c>
      <c r="AJ204" s="11">
        <f t="shared" si="153"/>
        <v>0.81366200877504635</v>
      </c>
      <c r="AK204" s="11">
        <f t="shared" si="154"/>
        <v>0.83695425767816567</v>
      </c>
      <c r="AL204" s="11">
        <f t="shared" si="155"/>
        <v>0.86024650658128499</v>
      </c>
      <c r="AM204" s="18">
        <f t="shared" si="156"/>
        <v>0.8835387554844043</v>
      </c>
      <c r="AN204" s="10">
        <f t="shared" si="157"/>
        <v>0.90683100438752362</v>
      </c>
      <c r="AO204" s="11">
        <f t="shared" si="158"/>
        <v>0.93012325329064294</v>
      </c>
      <c r="AP204" s="11">
        <f t="shared" si="159"/>
        <v>0.95341550219376225</v>
      </c>
      <c r="AQ204" s="11">
        <f t="shared" si="160"/>
        <v>0.97670775109688157</v>
      </c>
      <c r="AR204" s="15">
        <v>1</v>
      </c>
      <c r="AS204" s="10">
        <v>1</v>
      </c>
      <c r="AT204" s="11">
        <v>1</v>
      </c>
      <c r="AU204" s="11">
        <v>1</v>
      </c>
      <c r="AV204" s="11">
        <v>1</v>
      </c>
      <c r="AW204" s="18">
        <v>1</v>
      </c>
      <c r="AX204" s="10">
        <v>1</v>
      </c>
      <c r="AY204" s="11">
        <v>1</v>
      </c>
      <c r="AZ204" s="11">
        <v>1</v>
      </c>
      <c r="BA204" s="11">
        <v>1</v>
      </c>
      <c r="BB204" s="15">
        <v>1</v>
      </c>
      <c r="BC204" s="10">
        <v>1</v>
      </c>
      <c r="BD204" s="11">
        <v>1</v>
      </c>
      <c r="BE204" s="11">
        <v>1</v>
      </c>
      <c r="BF204" s="11">
        <v>1</v>
      </c>
      <c r="BG204" s="18">
        <v>1</v>
      </c>
      <c r="BH204" s="10">
        <v>1</v>
      </c>
      <c r="BI204" s="11">
        <v>1</v>
      </c>
      <c r="BJ204" s="11">
        <v>1</v>
      </c>
      <c r="BK204" s="11">
        <v>1</v>
      </c>
      <c r="BL204" s="15">
        <v>1</v>
      </c>
      <c r="BM204" s="10">
        <v>1</v>
      </c>
      <c r="BN204" s="11">
        <v>1</v>
      </c>
      <c r="BO204" s="11">
        <v>1</v>
      </c>
      <c r="BP204" s="11">
        <v>1</v>
      </c>
      <c r="BQ204" s="18">
        <v>1</v>
      </c>
      <c r="BR204" s="10">
        <v>1</v>
      </c>
      <c r="BS204" s="11">
        <v>1</v>
      </c>
      <c r="BT204" s="11">
        <v>1</v>
      </c>
      <c r="BU204" s="11">
        <v>1</v>
      </c>
      <c r="BV204" s="15">
        <v>1</v>
      </c>
    </row>
    <row r="205" spans="1:74" x14ac:dyDescent="0.25">
      <c r="A205" s="28" t="s">
        <v>139</v>
      </c>
      <c r="B205" s="23" t="s">
        <v>91</v>
      </c>
      <c r="C205" s="1" t="s">
        <v>126</v>
      </c>
      <c r="D205" s="2" t="s">
        <v>0</v>
      </c>
      <c r="E205" s="3" t="s">
        <v>4</v>
      </c>
      <c r="F205" s="3">
        <f t="shared" ref="F205:H205" si="171">F204</f>
        <v>0.44288755726380408</v>
      </c>
      <c r="G205" s="3">
        <f t="shared" si="171"/>
        <v>0.53415502193761455</v>
      </c>
      <c r="H205" s="3">
        <f t="shared" si="171"/>
        <v>1</v>
      </c>
      <c r="I205" s="15">
        <f t="shared" si="126"/>
        <v>0.44288755726380408</v>
      </c>
      <c r="J205" s="10">
        <f t="shared" si="127"/>
        <v>0.44897205490872477</v>
      </c>
      <c r="K205" s="11">
        <f t="shared" si="128"/>
        <v>0.45505655255364547</v>
      </c>
      <c r="L205" s="11">
        <f t="shared" si="129"/>
        <v>0.46114105019856616</v>
      </c>
      <c r="M205" s="11">
        <f t="shared" si="130"/>
        <v>0.46722554784348685</v>
      </c>
      <c r="N205" s="15">
        <f t="shared" si="131"/>
        <v>0.47331004548840755</v>
      </c>
      <c r="O205" s="10">
        <f t="shared" si="132"/>
        <v>0.47939454313332824</v>
      </c>
      <c r="P205" s="11">
        <f t="shared" si="133"/>
        <v>0.48547904077824894</v>
      </c>
      <c r="Q205" s="11">
        <f t="shared" si="134"/>
        <v>0.49156353842316963</v>
      </c>
      <c r="R205" s="11">
        <f t="shared" si="135"/>
        <v>0.49764803606809033</v>
      </c>
      <c r="S205" s="15">
        <f t="shared" si="136"/>
        <v>0.50373253371301108</v>
      </c>
      <c r="T205" s="10">
        <f t="shared" si="137"/>
        <v>0.50981703135793177</v>
      </c>
      <c r="U205" s="11">
        <f t="shared" si="138"/>
        <v>0.51590152900285247</v>
      </c>
      <c r="V205" s="11">
        <f t="shared" si="139"/>
        <v>0.52198602664777316</v>
      </c>
      <c r="W205" s="11">
        <f t="shared" si="140"/>
        <v>0.52807052429269385</v>
      </c>
      <c r="X205" s="15">
        <f t="shared" si="141"/>
        <v>0.53415502193761455</v>
      </c>
      <c r="Y205" s="11">
        <f t="shared" si="142"/>
        <v>0.55744727084073387</v>
      </c>
      <c r="Z205" s="11">
        <f t="shared" si="143"/>
        <v>0.58073951974385318</v>
      </c>
      <c r="AA205" s="11">
        <f t="shared" si="144"/>
        <v>0.6040317686469725</v>
      </c>
      <c r="AB205" s="11">
        <f t="shared" si="145"/>
        <v>0.62732401755009182</v>
      </c>
      <c r="AC205" s="18">
        <f t="shared" si="146"/>
        <v>0.65061626645321113</v>
      </c>
      <c r="AD205" s="10">
        <f t="shared" si="147"/>
        <v>0.67390851535633045</v>
      </c>
      <c r="AE205" s="11">
        <f t="shared" si="148"/>
        <v>0.69720076425944977</v>
      </c>
      <c r="AF205" s="11">
        <f t="shared" si="149"/>
        <v>0.72049301316256908</v>
      </c>
      <c r="AG205" s="11">
        <f t="shared" si="150"/>
        <v>0.7437852620656884</v>
      </c>
      <c r="AH205" s="18">
        <f t="shared" si="151"/>
        <v>0.76707751096880772</v>
      </c>
      <c r="AI205" s="10">
        <f t="shared" si="152"/>
        <v>0.79036975987192704</v>
      </c>
      <c r="AJ205" s="11">
        <f t="shared" si="153"/>
        <v>0.81366200877504635</v>
      </c>
      <c r="AK205" s="11">
        <f t="shared" si="154"/>
        <v>0.83695425767816567</v>
      </c>
      <c r="AL205" s="11">
        <f t="shared" si="155"/>
        <v>0.86024650658128499</v>
      </c>
      <c r="AM205" s="18">
        <f t="shared" si="156"/>
        <v>0.8835387554844043</v>
      </c>
      <c r="AN205" s="10">
        <f t="shared" si="157"/>
        <v>0.90683100438752362</v>
      </c>
      <c r="AO205" s="11">
        <f t="shared" si="158"/>
        <v>0.93012325329064294</v>
      </c>
      <c r="AP205" s="11">
        <f t="shared" si="159"/>
        <v>0.95341550219376225</v>
      </c>
      <c r="AQ205" s="11">
        <f t="shared" si="160"/>
        <v>0.97670775109688157</v>
      </c>
      <c r="AR205" s="15">
        <v>1</v>
      </c>
      <c r="AS205" s="10">
        <v>1</v>
      </c>
      <c r="AT205" s="11">
        <v>1</v>
      </c>
      <c r="AU205" s="11">
        <v>1</v>
      </c>
      <c r="AV205" s="11">
        <v>1</v>
      </c>
      <c r="AW205" s="18">
        <v>1</v>
      </c>
      <c r="AX205" s="10">
        <v>1</v>
      </c>
      <c r="AY205" s="11">
        <v>1</v>
      </c>
      <c r="AZ205" s="11">
        <v>1</v>
      </c>
      <c r="BA205" s="11">
        <v>1</v>
      </c>
      <c r="BB205" s="15">
        <v>1</v>
      </c>
      <c r="BC205" s="10">
        <v>1</v>
      </c>
      <c r="BD205" s="11">
        <v>1</v>
      </c>
      <c r="BE205" s="11">
        <v>1</v>
      </c>
      <c r="BF205" s="11">
        <v>1</v>
      </c>
      <c r="BG205" s="18">
        <v>1</v>
      </c>
      <c r="BH205" s="10">
        <v>1</v>
      </c>
      <c r="BI205" s="11">
        <v>1</v>
      </c>
      <c r="BJ205" s="11">
        <v>1</v>
      </c>
      <c r="BK205" s="11">
        <v>1</v>
      </c>
      <c r="BL205" s="15">
        <v>1</v>
      </c>
      <c r="BM205" s="10">
        <v>1</v>
      </c>
      <c r="BN205" s="11">
        <v>1</v>
      </c>
      <c r="BO205" s="11">
        <v>1</v>
      </c>
      <c r="BP205" s="11">
        <v>1</v>
      </c>
      <c r="BQ205" s="18">
        <v>1</v>
      </c>
      <c r="BR205" s="10">
        <v>1</v>
      </c>
      <c r="BS205" s="11">
        <v>1</v>
      </c>
      <c r="BT205" s="11">
        <v>1</v>
      </c>
      <c r="BU205" s="11">
        <v>1</v>
      </c>
      <c r="BV205" s="15">
        <v>1</v>
      </c>
    </row>
    <row r="206" spans="1:74" x14ac:dyDescent="0.25">
      <c r="A206" s="28" t="s">
        <v>139</v>
      </c>
      <c r="B206" s="23" t="s">
        <v>91</v>
      </c>
      <c r="C206" s="1" t="s">
        <v>126</v>
      </c>
      <c r="D206" s="2" t="s">
        <v>5</v>
      </c>
      <c r="E206" s="3" t="s">
        <v>1</v>
      </c>
      <c r="F206" s="3">
        <f t="shared" ref="F206:H206" si="172">F205</f>
        <v>0.44288755726380408</v>
      </c>
      <c r="G206" s="3">
        <f t="shared" si="172"/>
        <v>0.53415502193761455</v>
      </c>
      <c r="H206" s="3">
        <f t="shared" si="172"/>
        <v>1</v>
      </c>
      <c r="I206" s="15">
        <f t="shared" si="126"/>
        <v>0.44288755726380408</v>
      </c>
      <c r="J206" s="10">
        <f t="shared" si="127"/>
        <v>0.44897205490872477</v>
      </c>
      <c r="K206" s="11">
        <f t="shared" si="128"/>
        <v>0.45505655255364547</v>
      </c>
      <c r="L206" s="11">
        <f t="shared" si="129"/>
        <v>0.46114105019856616</v>
      </c>
      <c r="M206" s="11">
        <f t="shared" si="130"/>
        <v>0.46722554784348685</v>
      </c>
      <c r="N206" s="15">
        <f t="shared" si="131"/>
        <v>0.47331004548840755</v>
      </c>
      <c r="O206" s="10">
        <f t="shared" si="132"/>
        <v>0.47939454313332824</v>
      </c>
      <c r="P206" s="11">
        <f t="shared" si="133"/>
        <v>0.48547904077824894</v>
      </c>
      <c r="Q206" s="11">
        <f t="shared" si="134"/>
        <v>0.49156353842316963</v>
      </c>
      <c r="R206" s="11">
        <f t="shared" si="135"/>
        <v>0.49764803606809033</v>
      </c>
      <c r="S206" s="15">
        <f t="shared" si="136"/>
        <v>0.50373253371301108</v>
      </c>
      <c r="T206" s="10">
        <f t="shared" si="137"/>
        <v>0.50981703135793177</v>
      </c>
      <c r="U206" s="11">
        <f t="shared" si="138"/>
        <v>0.51590152900285247</v>
      </c>
      <c r="V206" s="11">
        <f t="shared" si="139"/>
        <v>0.52198602664777316</v>
      </c>
      <c r="W206" s="11">
        <f t="shared" si="140"/>
        <v>0.52807052429269385</v>
      </c>
      <c r="X206" s="15">
        <f t="shared" si="141"/>
        <v>0.53415502193761455</v>
      </c>
      <c r="Y206" s="11">
        <f t="shared" si="142"/>
        <v>0.55744727084073387</v>
      </c>
      <c r="Z206" s="11">
        <f t="shared" si="143"/>
        <v>0.58073951974385318</v>
      </c>
      <c r="AA206" s="11">
        <f t="shared" si="144"/>
        <v>0.6040317686469725</v>
      </c>
      <c r="AB206" s="11">
        <f t="shared" si="145"/>
        <v>0.62732401755009182</v>
      </c>
      <c r="AC206" s="18">
        <f t="shared" si="146"/>
        <v>0.65061626645321113</v>
      </c>
      <c r="AD206" s="10">
        <f t="shared" si="147"/>
        <v>0.67390851535633045</v>
      </c>
      <c r="AE206" s="11">
        <f t="shared" si="148"/>
        <v>0.69720076425944977</v>
      </c>
      <c r="AF206" s="11">
        <f t="shared" si="149"/>
        <v>0.72049301316256908</v>
      </c>
      <c r="AG206" s="11">
        <f t="shared" si="150"/>
        <v>0.7437852620656884</v>
      </c>
      <c r="AH206" s="18">
        <f t="shared" si="151"/>
        <v>0.76707751096880772</v>
      </c>
      <c r="AI206" s="10">
        <f t="shared" si="152"/>
        <v>0.79036975987192704</v>
      </c>
      <c r="AJ206" s="11">
        <f t="shared" si="153"/>
        <v>0.81366200877504635</v>
      </c>
      <c r="AK206" s="11">
        <f t="shared" si="154"/>
        <v>0.83695425767816567</v>
      </c>
      <c r="AL206" s="11">
        <f t="shared" si="155"/>
        <v>0.86024650658128499</v>
      </c>
      <c r="AM206" s="18">
        <f t="shared" si="156"/>
        <v>0.8835387554844043</v>
      </c>
      <c r="AN206" s="10">
        <f t="shared" si="157"/>
        <v>0.90683100438752362</v>
      </c>
      <c r="AO206" s="11">
        <f t="shared" si="158"/>
        <v>0.93012325329064294</v>
      </c>
      <c r="AP206" s="11">
        <f t="shared" si="159"/>
        <v>0.95341550219376225</v>
      </c>
      <c r="AQ206" s="11">
        <f t="shared" si="160"/>
        <v>0.97670775109688157</v>
      </c>
      <c r="AR206" s="15">
        <v>1</v>
      </c>
      <c r="AS206" s="10">
        <v>1</v>
      </c>
      <c r="AT206" s="11">
        <v>1</v>
      </c>
      <c r="AU206" s="11">
        <v>1</v>
      </c>
      <c r="AV206" s="11">
        <v>1</v>
      </c>
      <c r="AW206" s="18">
        <v>1</v>
      </c>
      <c r="AX206" s="10">
        <v>1</v>
      </c>
      <c r="AY206" s="11">
        <v>1</v>
      </c>
      <c r="AZ206" s="11">
        <v>1</v>
      </c>
      <c r="BA206" s="11">
        <v>1</v>
      </c>
      <c r="BB206" s="15">
        <v>1</v>
      </c>
      <c r="BC206" s="10">
        <v>1</v>
      </c>
      <c r="BD206" s="11">
        <v>1</v>
      </c>
      <c r="BE206" s="11">
        <v>1</v>
      </c>
      <c r="BF206" s="11">
        <v>1</v>
      </c>
      <c r="BG206" s="18">
        <v>1</v>
      </c>
      <c r="BH206" s="10">
        <v>1</v>
      </c>
      <c r="BI206" s="11">
        <v>1</v>
      </c>
      <c r="BJ206" s="11">
        <v>1</v>
      </c>
      <c r="BK206" s="11">
        <v>1</v>
      </c>
      <c r="BL206" s="15">
        <v>1</v>
      </c>
      <c r="BM206" s="10">
        <v>1</v>
      </c>
      <c r="BN206" s="11">
        <v>1</v>
      </c>
      <c r="BO206" s="11">
        <v>1</v>
      </c>
      <c r="BP206" s="11">
        <v>1</v>
      </c>
      <c r="BQ206" s="18">
        <v>1</v>
      </c>
      <c r="BR206" s="10">
        <v>1</v>
      </c>
      <c r="BS206" s="11">
        <v>1</v>
      </c>
      <c r="BT206" s="11">
        <v>1</v>
      </c>
      <c r="BU206" s="11">
        <v>1</v>
      </c>
      <c r="BV206" s="15">
        <v>1</v>
      </c>
    </row>
    <row r="207" spans="1:74" x14ac:dyDescent="0.25">
      <c r="A207" s="28" t="s">
        <v>139</v>
      </c>
      <c r="B207" s="23" t="s">
        <v>91</v>
      </c>
      <c r="C207" s="1" t="s">
        <v>126</v>
      </c>
      <c r="D207" s="2" t="s">
        <v>5</v>
      </c>
      <c r="E207" s="3" t="s">
        <v>2</v>
      </c>
      <c r="F207" s="3">
        <f t="shared" ref="F207:H207" si="173">F206</f>
        <v>0.44288755726380408</v>
      </c>
      <c r="G207" s="3">
        <f t="shared" si="173"/>
        <v>0.53415502193761455</v>
      </c>
      <c r="H207" s="3">
        <f t="shared" si="173"/>
        <v>1</v>
      </c>
      <c r="I207" s="15">
        <f t="shared" si="126"/>
        <v>0.44288755726380408</v>
      </c>
      <c r="J207" s="10">
        <f t="shared" si="127"/>
        <v>0.44897205490872477</v>
      </c>
      <c r="K207" s="11">
        <f t="shared" si="128"/>
        <v>0.45505655255364547</v>
      </c>
      <c r="L207" s="11">
        <f t="shared" si="129"/>
        <v>0.46114105019856616</v>
      </c>
      <c r="M207" s="11">
        <f t="shared" si="130"/>
        <v>0.46722554784348685</v>
      </c>
      <c r="N207" s="15">
        <f t="shared" si="131"/>
        <v>0.47331004548840755</v>
      </c>
      <c r="O207" s="10">
        <f t="shared" si="132"/>
        <v>0.47939454313332824</v>
      </c>
      <c r="P207" s="11">
        <f t="shared" si="133"/>
        <v>0.48547904077824894</v>
      </c>
      <c r="Q207" s="11">
        <f t="shared" si="134"/>
        <v>0.49156353842316963</v>
      </c>
      <c r="R207" s="11">
        <f t="shared" si="135"/>
        <v>0.49764803606809033</v>
      </c>
      <c r="S207" s="15">
        <f t="shared" si="136"/>
        <v>0.50373253371301108</v>
      </c>
      <c r="T207" s="10">
        <f t="shared" si="137"/>
        <v>0.50981703135793177</v>
      </c>
      <c r="U207" s="11">
        <f t="shared" si="138"/>
        <v>0.51590152900285247</v>
      </c>
      <c r="V207" s="11">
        <f t="shared" si="139"/>
        <v>0.52198602664777316</v>
      </c>
      <c r="W207" s="11">
        <f t="shared" si="140"/>
        <v>0.52807052429269385</v>
      </c>
      <c r="X207" s="15">
        <f t="shared" si="141"/>
        <v>0.53415502193761455</v>
      </c>
      <c r="Y207" s="11">
        <f t="shared" si="142"/>
        <v>0.55744727084073387</v>
      </c>
      <c r="Z207" s="11">
        <f t="shared" si="143"/>
        <v>0.58073951974385318</v>
      </c>
      <c r="AA207" s="11">
        <f t="shared" si="144"/>
        <v>0.6040317686469725</v>
      </c>
      <c r="AB207" s="11">
        <f t="shared" si="145"/>
        <v>0.62732401755009182</v>
      </c>
      <c r="AC207" s="18">
        <f t="shared" si="146"/>
        <v>0.65061626645321113</v>
      </c>
      <c r="AD207" s="10">
        <f t="shared" si="147"/>
        <v>0.67390851535633045</v>
      </c>
      <c r="AE207" s="11">
        <f t="shared" si="148"/>
        <v>0.69720076425944977</v>
      </c>
      <c r="AF207" s="11">
        <f t="shared" si="149"/>
        <v>0.72049301316256908</v>
      </c>
      <c r="AG207" s="11">
        <f t="shared" si="150"/>
        <v>0.7437852620656884</v>
      </c>
      <c r="AH207" s="18">
        <f t="shared" si="151"/>
        <v>0.76707751096880772</v>
      </c>
      <c r="AI207" s="10">
        <f t="shared" si="152"/>
        <v>0.79036975987192704</v>
      </c>
      <c r="AJ207" s="11">
        <f t="shared" si="153"/>
        <v>0.81366200877504635</v>
      </c>
      <c r="AK207" s="11">
        <f t="shared" si="154"/>
        <v>0.83695425767816567</v>
      </c>
      <c r="AL207" s="11">
        <f t="shared" si="155"/>
        <v>0.86024650658128499</v>
      </c>
      <c r="AM207" s="18">
        <f t="shared" si="156"/>
        <v>0.8835387554844043</v>
      </c>
      <c r="AN207" s="10">
        <f t="shared" si="157"/>
        <v>0.90683100438752362</v>
      </c>
      <c r="AO207" s="11">
        <f t="shared" si="158"/>
        <v>0.93012325329064294</v>
      </c>
      <c r="AP207" s="11">
        <f t="shared" si="159"/>
        <v>0.95341550219376225</v>
      </c>
      <c r="AQ207" s="11">
        <f t="shared" si="160"/>
        <v>0.97670775109688157</v>
      </c>
      <c r="AR207" s="15">
        <v>1</v>
      </c>
      <c r="AS207" s="10">
        <v>1</v>
      </c>
      <c r="AT207" s="11">
        <v>1</v>
      </c>
      <c r="AU207" s="11">
        <v>1</v>
      </c>
      <c r="AV207" s="11">
        <v>1</v>
      </c>
      <c r="AW207" s="18">
        <v>1</v>
      </c>
      <c r="AX207" s="10">
        <v>1</v>
      </c>
      <c r="AY207" s="11">
        <v>1</v>
      </c>
      <c r="AZ207" s="11">
        <v>1</v>
      </c>
      <c r="BA207" s="11">
        <v>1</v>
      </c>
      <c r="BB207" s="15">
        <v>1</v>
      </c>
      <c r="BC207" s="10">
        <v>1</v>
      </c>
      <c r="BD207" s="11">
        <v>1</v>
      </c>
      <c r="BE207" s="11">
        <v>1</v>
      </c>
      <c r="BF207" s="11">
        <v>1</v>
      </c>
      <c r="BG207" s="18">
        <v>1</v>
      </c>
      <c r="BH207" s="10">
        <v>1</v>
      </c>
      <c r="BI207" s="11">
        <v>1</v>
      </c>
      <c r="BJ207" s="11">
        <v>1</v>
      </c>
      <c r="BK207" s="11">
        <v>1</v>
      </c>
      <c r="BL207" s="15">
        <v>1</v>
      </c>
      <c r="BM207" s="10">
        <v>1</v>
      </c>
      <c r="BN207" s="11">
        <v>1</v>
      </c>
      <c r="BO207" s="11">
        <v>1</v>
      </c>
      <c r="BP207" s="11">
        <v>1</v>
      </c>
      <c r="BQ207" s="18">
        <v>1</v>
      </c>
      <c r="BR207" s="10">
        <v>1</v>
      </c>
      <c r="BS207" s="11">
        <v>1</v>
      </c>
      <c r="BT207" s="11">
        <v>1</v>
      </c>
      <c r="BU207" s="11">
        <v>1</v>
      </c>
      <c r="BV207" s="15">
        <v>1</v>
      </c>
    </row>
    <row r="208" spans="1:74" x14ac:dyDescent="0.25">
      <c r="A208" s="28" t="s">
        <v>139</v>
      </c>
      <c r="B208" s="23" t="s">
        <v>91</v>
      </c>
      <c r="C208" s="1" t="s">
        <v>126</v>
      </c>
      <c r="D208" s="2" t="s">
        <v>5</v>
      </c>
      <c r="E208" s="3" t="s">
        <v>3</v>
      </c>
      <c r="F208" s="3">
        <f t="shared" ref="F208:H208" si="174">F207</f>
        <v>0.44288755726380408</v>
      </c>
      <c r="G208" s="3">
        <f t="shared" si="174"/>
        <v>0.53415502193761455</v>
      </c>
      <c r="H208" s="3">
        <f t="shared" si="174"/>
        <v>1</v>
      </c>
      <c r="I208" s="15">
        <f t="shared" si="126"/>
        <v>0.44288755726380408</v>
      </c>
      <c r="J208" s="10">
        <f t="shared" si="127"/>
        <v>0.44897205490872477</v>
      </c>
      <c r="K208" s="11">
        <f t="shared" si="128"/>
        <v>0.45505655255364547</v>
      </c>
      <c r="L208" s="11">
        <f t="shared" si="129"/>
        <v>0.46114105019856616</v>
      </c>
      <c r="M208" s="11">
        <f t="shared" si="130"/>
        <v>0.46722554784348685</v>
      </c>
      <c r="N208" s="15">
        <f t="shared" si="131"/>
        <v>0.47331004548840755</v>
      </c>
      <c r="O208" s="10">
        <f t="shared" si="132"/>
        <v>0.47939454313332824</v>
      </c>
      <c r="P208" s="11">
        <f t="shared" si="133"/>
        <v>0.48547904077824894</v>
      </c>
      <c r="Q208" s="11">
        <f t="shared" si="134"/>
        <v>0.49156353842316963</v>
      </c>
      <c r="R208" s="11">
        <f t="shared" si="135"/>
        <v>0.49764803606809033</v>
      </c>
      <c r="S208" s="15">
        <f t="shared" si="136"/>
        <v>0.50373253371301108</v>
      </c>
      <c r="T208" s="10">
        <f t="shared" si="137"/>
        <v>0.50981703135793177</v>
      </c>
      <c r="U208" s="11">
        <f t="shared" si="138"/>
        <v>0.51590152900285247</v>
      </c>
      <c r="V208" s="11">
        <f t="shared" si="139"/>
        <v>0.52198602664777316</v>
      </c>
      <c r="W208" s="11">
        <f t="shared" si="140"/>
        <v>0.52807052429269385</v>
      </c>
      <c r="X208" s="15">
        <f t="shared" si="141"/>
        <v>0.53415502193761455</v>
      </c>
      <c r="Y208" s="11">
        <f t="shared" si="142"/>
        <v>0.55744727084073387</v>
      </c>
      <c r="Z208" s="11">
        <f t="shared" si="143"/>
        <v>0.58073951974385318</v>
      </c>
      <c r="AA208" s="11">
        <f t="shared" si="144"/>
        <v>0.6040317686469725</v>
      </c>
      <c r="AB208" s="11">
        <f t="shared" si="145"/>
        <v>0.62732401755009182</v>
      </c>
      <c r="AC208" s="18">
        <f t="shared" si="146"/>
        <v>0.65061626645321113</v>
      </c>
      <c r="AD208" s="10">
        <f t="shared" si="147"/>
        <v>0.67390851535633045</v>
      </c>
      <c r="AE208" s="11">
        <f t="shared" si="148"/>
        <v>0.69720076425944977</v>
      </c>
      <c r="AF208" s="11">
        <f t="shared" si="149"/>
        <v>0.72049301316256908</v>
      </c>
      <c r="AG208" s="11">
        <f t="shared" si="150"/>
        <v>0.7437852620656884</v>
      </c>
      <c r="AH208" s="18">
        <f t="shared" si="151"/>
        <v>0.76707751096880772</v>
      </c>
      <c r="AI208" s="10">
        <f t="shared" si="152"/>
        <v>0.79036975987192704</v>
      </c>
      <c r="AJ208" s="11">
        <f t="shared" si="153"/>
        <v>0.81366200877504635</v>
      </c>
      <c r="AK208" s="11">
        <f t="shared" si="154"/>
        <v>0.83695425767816567</v>
      </c>
      <c r="AL208" s="11">
        <f t="shared" si="155"/>
        <v>0.86024650658128499</v>
      </c>
      <c r="AM208" s="18">
        <f t="shared" si="156"/>
        <v>0.8835387554844043</v>
      </c>
      <c r="AN208" s="10">
        <f t="shared" si="157"/>
        <v>0.90683100438752362</v>
      </c>
      <c r="AO208" s="11">
        <f t="shared" si="158"/>
        <v>0.93012325329064294</v>
      </c>
      <c r="AP208" s="11">
        <f t="shared" si="159"/>
        <v>0.95341550219376225</v>
      </c>
      <c r="AQ208" s="11">
        <f t="shared" si="160"/>
        <v>0.97670775109688157</v>
      </c>
      <c r="AR208" s="15">
        <v>1</v>
      </c>
      <c r="AS208" s="10">
        <v>1</v>
      </c>
      <c r="AT208" s="11">
        <v>1</v>
      </c>
      <c r="AU208" s="11">
        <v>1</v>
      </c>
      <c r="AV208" s="11">
        <v>1</v>
      </c>
      <c r="AW208" s="18">
        <v>1</v>
      </c>
      <c r="AX208" s="10">
        <v>1</v>
      </c>
      <c r="AY208" s="11">
        <v>1</v>
      </c>
      <c r="AZ208" s="11">
        <v>1</v>
      </c>
      <c r="BA208" s="11">
        <v>1</v>
      </c>
      <c r="BB208" s="15">
        <v>1</v>
      </c>
      <c r="BC208" s="10">
        <v>1</v>
      </c>
      <c r="BD208" s="11">
        <v>1</v>
      </c>
      <c r="BE208" s="11">
        <v>1</v>
      </c>
      <c r="BF208" s="11">
        <v>1</v>
      </c>
      <c r="BG208" s="18">
        <v>1</v>
      </c>
      <c r="BH208" s="10">
        <v>1</v>
      </c>
      <c r="BI208" s="11">
        <v>1</v>
      </c>
      <c r="BJ208" s="11">
        <v>1</v>
      </c>
      <c r="BK208" s="11">
        <v>1</v>
      </c>
      <c r="BL208" s="15">
        <v>1</v>
      </c>
      <c r="BM208" s="10">
        <v>1</v>
      </c>
      <c r="BN208" s="11">
        <v>1</v>
      </c>
      <c r="BO208" s="11">
        <v>1</v>
      </c>
      <c r="BP208" s="11">
        <v>1</v>
      </c>
      <c r="BQ208" s="18">
        <v>1</v>
      </c>
      <c r="BR208" s="10">
        <v>1</v>
      </c>
      <c r="BS208" s="11">
        <v>1</v>
      </c>
      <c r="BT208" s="11">
        <v>1</v>
      </c>
      <c r="BU208" s="11">
        <v>1</v>
      </c>
      <c r="BV208" s="15">
        <v>1</v>
      </c>
    </row>
    <row r="209" spans="1:74" x14ac:dyDescent="0.25">
      <c r="A209" s="28" t="s">
        <v>139</v>
      </c>
      <c r="B209" s="23" t="s">
        <v>91</v>
      </c>
      <c r="C209" s="1" t="s">
        <v>126</v>
      </c>
      <c r="D209" s="2" t="s">
        <v>5</v>
      </c>
      <c r="E209" s="3" t="s">
        <v>4</v>
      </c>
      <c r="F209" s="3">
        <f t="shared" ref="F209:H209" si="175">F208</f>
        <v>0.44288755726380408</v>
      </c>
      <c r="G209" s="3">
        <f t="shared" si="175"/>
        <v>0.53415502193761455</v>
      </c>
      <c r="H209" s="3">
        <f t="shared" si="175"/>
        <v>1</v>
      </c>
      <c r="I209" s="15">
        <f t="shared" ref="I209" si="176">F209</f>
        <v>0.44288755726380408</v>
      </c>
      <c r="J209" s="10">
        <f t="shared" ref="J209:W209" si="177">($X209-$I209)/(2030-2015)+I209</f>
        <v>0.44897205490872477</v>
      </c>
      <c r="K209" s="11">
        <f t="shared" si="177"/>
        <v>0.45505655255364547</v>
      </c>
      <c r="L209" s="11">
        <f t="shared" si="177"/>
        <v>0.46114105019856616</v>
      </c>
      <c r="M209" s="11">
        <f t="shared" si="177"/>
        <v>0.46722554784348685</v>
      </c>
      <c r="N209" s="15">
        <f t="shared" si="177"/>
        <v>0.47331004548840755</v>
      </c>
      <c r="O209" s="10">
        <f t="shared" si="177"/>
        <v>0.47939454313332824</v>
      </c>
      <c r="P209" s="11">
        <f t="shared" si="177"/>
        <v>0.48547904077824894</v>
      </c>
      <c r="Q209" s="11">
        <f t="shared" si="177"/>
        <v>0.49156353842316963</v>
      </c>
      <c r="R209" s="11">
        <f t="shared" si="177"/>
        <v>0.49764803606809033</v>
      </c>
      <c r="S209" s="15">
        <f t="shared" si="177"/>
        <v>0.50373253371301108</v>
      </c>
      <c r="T209" s="10">
        <f t="shared" si="177"/>
        <v>0.50981703135793177</v>
      </c>
      <c r="U209" s="11">
        <f t="shared" si="177"/>
        <v>0.51590152900285247</v>
      </c>
      <c r="V209" s="11">
        <f t="shared" si="177"/>
        <v>0.52198602664777316</v>
      </c>
      <c r="W209" s="11">
        <f t="shared" si="177"/>
        <v>0.52807052429269385</v>
      </c>
      <c r="X209" s="15">
        <f t="shared" ref="X209" si="178">G209</f>
        <v>0.53415502193761455</v>
      </c>
      <c r="Y209" s="11">
        <f t="shared" ref="Y209:AQ209" si="179">($AR209-$X209)/(2050-2030)+X209</f>
        <v>0.55744727084073387</v>
      </c>
      <c r="Z209" s="11">
        <f t="shared" si="179"/>
        <v>0.58073951974385318</v>
      </c>
      <c r="AA209" s="11">
        <f t="shared" si="179"/>
        <v>0.6040317686469725</v>
      </c>
      <c r="AB209" s="11">
        <f t="shared" si="179"/>
        <v>0.62732401755009182</v>
      </c>
      <c r="AC209" s="18">
        <f t="shared" si="179"/>
        <v>0.65061626645321113</v>
      </c>
      <c r="AD209" s="10">
        <f t="shared" si="179"/>
        <v>0.67390851535633045</v>
      </c>
      <c r="AE209" s="11">
        <f t="shared" si="179"/>
        <v>0.69720076425944977</v>
      </c>
      <c r="AF209" s="11">
        <f t="shared" si="179"/>
        <v>0.72049301316256908</v>
      </c>
      <c r="AG209" s="11">
        <f t="shared" si="179"/>
        <v>0.7437852620656884</v>
      </c>
      <c r="AH209" s="18">
        <f t="shared" si="179"/>
        <v>0.76707751096880772</v>
      </c>
      <c r="AI209" s="10">
        <f t="shared" si="179"/>
        <v>0.79036975987192704</v>
      </c>
      <c r="AJ209" s="11">
        <f t="shared" si="179"/>
        <v>0.81366200877504635</v>
      </c>
      <c r="AK209" s="11">
        <f t="shared" si="179"/>
        <v>0.83695425767816567</v>
      </c>
      <c r="AL209" s="11">
        <f t="shared" si="179"/>
        <v>0.86024650658128499</v>
      </c>
      <c r="AM209" s="18">
        <f t="shared" si="179"/>
        <v>0.8835387554844043</v>
      </c>
      <c r="AN209" s="10">
        <f t="shared" si="179"/>
        <v>0.90683100438752362</v>
      </c>
      <c r="AO209" s="11">
        <f t="shared" si="179"/>
        <v>0.93012325329064294</v>
      </c>
      <c r="AP209" s="11">
        <f t="shared" si="179"/>
        <v>0.95341550219376225</v>
      </c>
      <c r="AQ209" s="11">
        <f t="shared" si="179"/>
        <v>0.97670775109688157</v>
      </c>
      <c r="AR209" s="15">
        <v>1</v>
      </c>
      <c r="AS209" s="10">
        <v>1</v>
      </c>
      <c r="AT209" s="11">
        <v>1</v>
      </c>
      <c r="AU209" s="11">
        <v>1</v>
      </c>
      <c r="AV209" s="11">
        <v>1</v>
      </c>
      <c r="AW209" s="18">
        <v>1</v>
      </c>
      <c r="AX209" s="10">
        <v>1</v>
      </c>
      <c r="AY209" s="11">
        <v>1</v>
      </c>
      <c r="AZ209" s="11">
        <v>1</v>
      </c>
      <c r="BA209" s="11">
        <v>1</v>
      </c>
      <c r="BB209" s="15">
        <v>1</v>
      </c>
      <c r="BC209" s="10">
        <v>1</v>
      </c>
      <c r="BD209" s="11">
        <v>1</v>
      </c>
      <c r="BE209" s="11">
        <v>1</v>
      </c>
      <c r="BF209" s="11">
        <v>1</v>
      </c>
      <c r="BG209" s="18">
        <v>1</v>
      </c>
      <c r="BH209" s="10">
        <v>1</v>
      </c>
      <c r="BI209" s="11">
        <v>1</v>
      </c>
      <c r="BJ209" s="11">
        <v>1</v>
      </c>
      <c r="BK209" s="11">
        <v>1</v>
      </c>
      <c r="BL209" s="15">
        <v>1</v>
      </c>
      <c r="BM209" s="10">
        <v>1</v>
      </c>
      <c r="BN209" s="11">
        <v>1</v>
      </c>
      <c r="BO209" s="11">
        <v>1</v>
      </c>
      <c r="BP209" s="11">
        <v>1</v>
      </c>
      <c r="BQ209" s="18">
        <v>1</v>
      </c>
      <c r="BR209" s="10">
        <v>1</v>
      </c>
      <c r="BS209" s="11">
        <v>1</v>
      </c>
      <c r="BT209" s="11">
        <v>1</v>
      </c>
      <c r="BU209" s="11">
        <v>1</v>
      </c>
      <c r="BV209" s="15">
        <v>1</v>
      </c>
    </row>
    <row r="210" spans="1:74" x14ac:dyDescent="0.25">
      <c r="A210" s="28" t="s">
        <v>139</v>
      </c>
      <c r="B210" s="24" t="s">
        <v>61</v>
      </c>
      <c r="C210" s="1" t="s">
        <v>125</v>
      </c>
      <c r="D210" s="2" t="s">
        <v>0</v>
      </c>
      <c r="E210" s="3" t="s">
        <v>1</v>
      </c>
      <c r="F210" s="3"/>
      <c r="G210" s="3"/>
      <c r="H210" s="3"/>
      <c r="I210" s="15">
        <f t="shared" ref="I210:I241" si="180">F210</f>
        <v>0</v>
      </c>
      <c r="J210" s="10">
        <f t="shared" ref="J210:J241" si="181">($X210-$I210)/(2030-2015)+I210</f>
        <v>0</v>
      </c>
      <c r="K210" s="11">
        <f t="shared" ref="K210:K241" si="182">($X210-$I210)/(2030-2015)+J210</f>
        <v>0</v>
      </c>
      <c r="L210" s="11">
        <f t="shared" ref="L210:L241" si="183">($X210-$I210)/(2030-2015)+K210</f>
        <v>0</v>
      </c>
      <c r="M210" s="11">
        <f t="shared" ref="M210:M241" si="184">($X210-$I210)/(2030-2015)+L210</f>
        <v>0</v>
      </c>
      <c r="N210" s="15">
        <f t="shared" ref="N210:N241" si="185">($X210-$I210)/(2030-2015)+M210</f>
        <v>0</v>
      </c>
      <c r="O210" s="10">
        <f t="shared" ref="O210:O241" si="186">($X210-$I210)/(2030-2015)+N210</f>
        <v>0</v>
      </c>
      <c r="P210" s="11">
        <f t="shared" ref="P210:P241" si="187">($X210-$I210)/(2030-2015)+O210</f>
        <v>0</v>
      </c>
      <c r="Q210" s="11">
        <f t="shared" ref="Q210:Q241" si="188">($X210-$I210)/(2030-2015)+P210</f>
        <v>0</v>
      </c>
      <c r="R210" s="11">
        <f t="shared" ref="R210:R241" si="189">($X210-$I210)/(2030-2015)+Q210</f>
        <v>0</v>
      </c>
      <c r="S210" s="15">
        <f t="shared" ref="S210:S241" si="190">($X210-$I210)/(2030-2015)+R210</f>
        <v>0</v>
      </c>
      <c r="T210" s="10">
        <f t="shared" ref="T210:T241" si="191">($X210-$I210)/(2030-2015)+S210</f>
        <v>0</v>
      </c>
      <c r="U210" s="11">
        <f t="shared" ref="U210:U241" si="192">($X210-$I210)/(2030-2015)+T210</f>
        <v>0</v>
      </c>
      <c r="V210" s="11">
        <f t="shared" ref="V210:V241" si="193">($X210-$I210)/(2030-2015)+U210</f>
        <v>0</v>
      </c>
      <c r="W210" s="11">
        <f t="shared" ref="W210:W241" si="194">($X210-$I210)/(2030-2015)+V210</f>
        <v>0</v>
      </c>
      <c r="X210" s="15">
        <f t="shared" ref="X210:X241" si="195">G210</f>
        <v>0</v>
      </c>
      <c r="Y210" s="11">
        <f t="shared" ref="Y210:Y241" si="196">($AR210-$X210)/(2050-2030)+X210</f>
        <v>0.05</v>
      </c>
      <c r="Z210" s="11">
        <f t="shared" ref="Z210:Z241" si="197">($AR210-$X210)/(2050-2030)+Y210</f>
        <v>0.1</v>
      </c>
      <c r="AA210" s="11">
        <f t="shared" ref="AA210:AA241" si="198">($AR210-$X210)/(2050-2030)+Z210</f>
        <v>0.15000000000000002</v>
      </c>
      <c r="AB210" s="11">
        <f t="shared" ref="AB210:AB241" si="199">($AR210-$X210)/(2050-2030)+AA210</f>
        <v>0.2</v>
      </c>
      <c r="AC210" s="18">
        <f t="shared" ref="AC210:AC241" si="200">($AR210-$X210)/(2050-2030)+AB210</f>
        <v>0.25</v>
      </c>
      <c r="AD210" s="10">
        <f t="shared" ref="AD210:AD241" si="201">($AR210-$X210)/(2050-2030)+AC210</f>
        <v>0.3</v>
      </c>
      <c r="AE210" s="11">
        <f t="shared" ref="AE210:AE241" si="202">($AR210-$X210)/(2050-2030)+AD210</f>
        <v>0.35</v>
      </c>
      <c r="AF210" s="11">
        <f t="shared" ref="AF210:AF241" si="203">($AR210-$X210)/(2050-2030)+AE210</f>
        <v>0.39999999999999997</v>
      </c>
      <c r="AG210" s="11">
        <f t="shared" ref="AG210:AG241" si="204">($AR210-$X210)/(2050-2030)+AF210</f>
        <v>0.44999999999999996</v>
      </c>
      <c r="AH210" s="18">
        <f t="shared" ref="AH210:AH241" si="205">($AR210-$X210)/(2050-2030)+AG210</f>
        <v>0.49999999999999994</v>
      </c>
      <c r="AI210" s="10">
        <f t="shared" ref="AI210:AI241" si="206">($AR210-$X210)/(2050-2030)+AH210</f>
        <v>0.54999999999999993</v>
      </c>
      <c r="AJ210" s="11">
        <f t="shared" ref="AJ210:AJ241" si="207">($AR210-$X210)/(2050-2030)+AI210</f>
        <v>0.6</v>
      </c>
      <c r="AK210" s="11">
        <f t="shared" ref="AK210:AK241" si="208">($AR210-$X210)/(2050-2030)+AJ210</f>
        <v>0.65</v>
      </c>
      <c r="AL210" s="11">
        <f t="shared" ref="AL210:AL241" si="209">($AR210-$X210)/(2050-2030)+AK210</f>
        <v>0.70000000000000007</v>
      </c>
      <c r="AM210" s="18">
        <f t="shared" ref="AM210:AM241" si="210">($AR210-$X210)/(2050-2030)+AL210</f>
        <v>0.75000000000000011</v>
      </c>
      <c r="AN210" s="10">
        <f t="shared" ref="AN210:AN241" si="211">($AR210-$X210)/(2050-2030)+AM210</f>
        <v>0.80000000000000016</v>
      </c>
      <c r="AO210" s="11">
        <f t="shared" ref="AO210:AO241" si="212">($AR210-$X210)/(2050-2030)+AN210</f>
        <v>0.8500000000000002</v>
      </c>
      <c r="AP210" s="11">
        <f t="shared" ref="AP210:AP241" si="213">($AR210-$X210)/(2050-2030)+AO210</f>
        <v>0.90000000000000024</v>
      </c>
      <c r="AQ210" s="11">
        <f t="shared" ref="AQ210:AQ241" si="214">($AR210-$X210)/(2050-2030)+AP210</f>
        <v>0.95000000000000029</v>
      </c>
      <c r="AR210" s="15">
        <v>1</v>
      </c>
      <c r="AS210" s="10">
        <v>1</v>
      </c>
      <c r="AT210" s="11">
        <v>1</v>
      </c>
      <c r="AU210" s="11">
        <v>1</v>
      </c>
      <c r="AV210" s="11">
        <v>1</v>
      </c>
      <c r="AW210" s="18">
        <v>1</v>
      </c>
      <c r="AX210" s="10">
        <v>1</v>
      </c>
      <c r="AY210" s="11">
        <v>1</v>
      </c>
      <c r="AZ210" s="11">
        <v>1</v>
      </c>
      <c r="BA210" s="11">
        <v>1</v>
      </c>
      <c r="BB210" s="15">
        <v>1</v>
      </c>
      <c r="BC210" s="10">
        <v>1</v>
      </c>
      <c r="BD210" s="11">
        <v>1</v>
      </c>
      <c r="BE210" s="11">
        <v>1</v>
      </c>
      <c r="BF210" s="11">
        <v>1</v>
      </c>
      <c r="BG210" s="18">
        <v>1</v>
      </c>
      <c r="BH210" s="10">
        <v>1</v>
      </c>
      <c r="BI210" s="11">
        <v>1</v>
      </c>
      <c r="BJ210" s="11">
        <v>1</v>
      </c>
      <c r="BK210" s="11">
        <v>1</v>
      </c>
      <c r="BL210" s="15">
        <v>1</v>
      </c>
      <c r="BM210" s="10">
        <v>1</v>
      </c>
      <c r="BN210" s="11">
        <v>1</v>
      </c>
      <c r="BO210" s="11">
        <v>1</v>
      </c>
      <c r="BP210" s="11">
        <v>1</v>
      </c>
      <c r="BQ210" s="18">
        <v>1</v>
      </c>
      <c r="BR210" s="10">
        <v>1</v>
      </c>
      <c r="BS210" s="11">
        <v>1</v>
      </c>
      <c r="BT210" s="11">
        <v>1</v>
      </c>
      <c r="BU210" s="11">
        <v>1</v>
      </c>
      <c r="BV210" s="15">
        <v>1</v>
      </c>
    </row>
    <row r="211" spans="1:74" x14ac:dyDescent="0.25">
      <c r="A211" s="28" t="s">
        <v>139</v>
      </c>
      <c r="B211" s="24" t="s">
        <v>61</v>
      </c>
      <c r="C211" s="1" t="s">
        <v>125</v>
      </c>
      <c r="D211" s="2" t="s">
        <v>0</v>
      </c>
      <c r="E211" s="3" t="s">
        <v>2</v>
      </c>
      <c r="F211" s="3"/>
      <c r="G211" s="3"/>
      <c r="H211" s="3"/>
      <c r="I211" s="15">
        <f t="shared" si="180"/>
        <v>0</v>
      </c>
      <c r="J211" s="10">
        <f t="shared" si="181"/>
        <v>0</v>
      </c>
      <c r="K211" s="11">
        <f t="shared" si="182"/>
        <v>0</v>
      </c>
      <c r="L211" s="11">
        <f t="shared" si="183"/>
        <v>0</v>
      </c>
      <c r="M211" s="11">
        <f t="shared" si="184"/>
        <v>0</v>
      </c>
      <c r="N211" s="15">
        <f t="shared" si="185"/>
        <v>0</v>
      </c>
      <c r="O211" s="10">
        <f t="shared" si="186"/>
        <v>0</v>
      </c>
      <c r="P211" s="11">
        <f t="shared" si="187"/>
        <v>0</v>
      </c>
      <c r="Q211" s="11">
        <f t="shared" si="188"/>
        <v>0</v>
      </c>
      <c r="R211" s="11">
        <f t="shared" si="189"/>
        <v>0</v>
      </c>
      <c r="S211" s="15">
        <f t="shared" si="190"/>
        <v>0</v>
      </c>
      <c r="T211" s="10">
        <f t="shared" si="191"/>
        <v>0</v>
      </c>
      <c r="U211" s="11">
        <f t="shared" si="192"/>
        <v>0</v>
      </c>
      <c r="V211" s="11">
        <f t="shared" si="193"/>
        <v>0</v>
      </c>
      <c r="W211" s="11">
        <f t="shared" si="194"/>
        <v>0</v>
      </c>
      <c r="X211" s="15">
        <f t="shared" si="195"/>
        <v>0</v>
      </c>
      <c r="Y211" s="11">
        <f t="shared" si="196"/>
        <v>0.05</v>
      </c>
      <c r="Z211" s="11">
        <f t="shared" si="197"/>
        <v>0.1</v>
      </c>
      <c r="AA211" s="11">
        <f t="shared" si="198"/>
        <v>0.15000000000000002</v>
      </c>
      <c r="AB211" s="11">
        <f t="shared" si="199"/>
        <v>0.2</v>
      </c>
      <c r="AC211" s="18">
        <f t="shared" si="200"/>
        <v>0.25</v>
      </c>
      <c r="AD211" s="10">
        <f t="shared" si="201"/>
        <v>0.3</v>
      </c>
      <c r="AE211" s="11">
        <f t="shared" si="202"/>
        <v>0.35</v>
      </c>
      <c r="AF211" s="11">
        <f t="shared" si="203"/>
        <v>0.39999999999999997</v>
      </c>
      <c r="AG211" s="11">
        <f t="shared" si="204"/>
        <v>0.44999999999999996</v>
      </c>
      <c r="AH211" s="18">
        <f t="shared" si="205"/>
        <v>0.49999999999999994</v>
      </c>
      <c r="AI211" s="10">
        <f t="shared" si="206"/>
        <v>0.54999999999999993</v>
      </c>
      <c r="AJ211" s="11">
        <f t="shared" si="207"/>
        <v>0.6</v>
      </c>
      <c r="AK211" s="11">
        <f t="shared" si="208"/>
        <v>0.65</v>
      </c>
      <c r="AL211" s="11">
        <f t="shared" si="209"/>
        <v>0.70000000000000007</v>
      </c>
      <c r="AM211" s="18">
        <f t="shared" si="210"/>
        <v>0.75000000000000011</v>
      </c>
      <c r="AN211" s="10">
        <f t="shared" si="211"/>
        <v>0.80000000000000016</v>
      </c>
      <c r="AO211" s="11">
        <f t="shared" si="212"/>
        <v>0.8500000000000002</v>
      </c>
      <c r="AP211" s="11">
        <f t="shared" si="213"/>
        <v>0.90000000000000024</v>
      </c>
      <c r="AQ211" s="11">
        <f t="shared" si="214"/>
        <v>0.95000000000000029</v>
      </c>
      <c r="AR211" s="15">
        <v>1</v>
      </c>
      <c r="AS211" s="10">
        <v>1</v>
      </c>
      <c r="AT211" s="11">
        <v>1</v>
      </c>
      <c r="AU211" s="11">
        <v>1</v>
      </c>
      <c r="AV211" s="11">
        <v>1</v>
      </c>
      <c r="AW211" s="18">
        <v>1</v>
      </c>
      <c r="AX211" s="10">
        <v>1</v>
      </c>
      <c r="AY211" s="11">
        <v>1</v>
      </c>
      <c r="AZ211" s="11">
        <v>1</v>
      </c>
      <c r="BA211" s="11">
        <v>1</v>
      </c>
      <c r="BB211" s="15">
        <v>1</v>
      </c>
      <c r="BC211" s="10">
        <v>1</v>
      </c>
      <c r="BD211" s="11">
        <v>1</v>
      </c>
      <c r="BE211" s="11">
        <v>1</v>
      </c>
      <c r="BF211" s="11">
        <v>1</v>
      </c>
      <c r="BG211" s="18">
        <v>1</v>
      </c>
      <c r="BH211" s="10">
        <v>1</v>
      </c>
      <c r="BI211" s="11">
        <v>1</v>
      </c>
      <c r="BJ211" s="11">
        <v>1</v>
      </c>
      <c r="BK211" s="11">
        <v>1</v>
      </c>
      <c r="BL211" s="15">
        <v>1</v>
      </c>
      <c r="BM211" s="10">
        <v>1</v>
      </c>
      <c r="BN211" s="11">
        <v>1</v>
      </c>
      <c r="BO211" s="11">
        <v>1</v>
      </c>
      <c r="BP211" s="11">
        <v>1</v>
      </c>
      <c r="BQ211" s="18">
        <v>1</v>
      </c>
      <c r="BR211" s="10">
        <v>1</v>
      </c>
      <c r="BS211" s="11">
        <v>1</v>
      </c>
      <c r="BT211" s="11">
        <v>1</v>
      </c>
      <c r="BU211" s="11">
        <v>1</v>
      </c>
      <c r="BV211" s="15">
        <v>1</v>
      </c>
    </row>
    <row r="212" spans="1:74" x14ac:dyDescent="0.25">
      <c r="A212" s="28" t="s">
        <v>139</v>
      </c>
      <c r="B212" s="24" t="s">
        <v>61</v>
      </c>
      <c r="C212" s="1" t="s">
        <v>125</v>
      </c>
      <c r="D212" s="2" t="s">
        <v>0</v>
      </c>
      <c r="E212" s="3" t="s">
        <v>3</v>
      </c>
      <c r="F212" s="3"/>
      <c r="G212" s="3"/>
      <c r="H212" s="3"/>
      <c r="I212" s="15">
        <f t="shared" si="180"/>
        <v>0</v>
      </c>
      <c r="J212" s="10">
        <f t="shared" si="181"/>
        <v>0</v>
      </c>
      <c r="K212" s="11">
        <f t="shared" si="182"/>
        <v>0</v>
      </c>
      <c r="L212" s="11">
        <f t="shared" si="183"/>
        <v>0</v>
      </c>
      <c r="M212" s="11">
        <f t="shared" si="184"/>
        <v>0</v>
      </c>
      <c r="N212" s="15">
        <f t="shared" si="185"/>
        <v>0</v>
      </c>
      <c r="O212" s="10">
        <f t="shared" si="186"/>
        <v>0</v>
      </c>
      <c r="P212" s="11">
        <f t="shared" si="187"/>
        <v>0</v>
      </c>
      <c r="Q212" s="11">
        <f t="shared" si="188"/>
        <v>0</v>
      </c>
      <c r="R212" s="11">
        <f t="shared" si="189"/>
        <v>0</v>
      </c>
      <c r="S212" s="15">
        <f t="shared" si="190"/>
        <v>0</v>
      </c>
      <c r="T212" s="10">
        <f t="shared" si="191"/>
        <v>0</v>
      </c>
      <c r="U212" s="11">
        <f t="shared" si="192"/>
        <v>0</v>
      </c>
      <c r="V212" s="11">
        <f t="shared" si="193"/>
        <v>0</v>
      </c>
      <c r="W212" s="11">
        <f t="shared" si="194"/>
        <v>0</v>
      </c>
      <c r="X212" s="15">
        <f t="shared" si="195"/>
        <v>0</v>
      </c>
      <c r="Y212" s="11">
        <f t="shared" si="196"/>
        <v>0.05</v>
      </c>
      <c r="Z212" s="11">
        <f t="shared" si="197"/>
        <v>0.1</v>
      </c>
      <c r="AA212" s="11">
        <f t="shared" si="198"/>
        <v>0.15000000000000002</v>
      </c>
      <c r="AB212" s="11">
        <f t="shared" si="199"/>
        <v>0.2</v>
      </c>
      <c r="AC212" s="18">
        <f t="shared" si="200"/>
        <v>0.25</v>
      </c>
      <c r="AD212" s="10">
        <f t="shared" si="201"/>
        <v>0.3</v>
      </c>
      <c r="AE212" s="11">
        <f t="shared" si="202"/>
        <v>0.35</v>
      </c>
      <c r="AF212" s="11">
        <f t="shared" si="203"/>
        <v>0.39999999999999997</v>
      </c>
      <c r="AG212" s="11">
        <f t="shared" si="204"/>
        <v>0.44999999999999996</v>
      </c>
      <c r="AH212" s="18">
        <f t="shared" si="205"/>
        <v>0.49999999999999994</v>
      </c>
      <c r="AI212" s="10">
        <f t="shared" si="206"/>
        <v>0.54999999999999993</v>
      </c>
      <c r="AJ212" s="11">
        <f t="shared" si="207"/>
        <v>0.6</v>
      </c>
      <c r="AK212" s="11">
        <f t="shared" si="208"/>
        <v>0.65</v>
      </c>
      <c r="AL212" s="11">
        <f t="shared" si="209"/>
        <v>0.70000000000000007</v>
      </c>
      <c r="AM212" s="18">
        <f t="shared" si="210"/>
        <v>0.75000000000000011</v>
      </c>
      <c r="AN212" s="10">
        <f t="shared" si="211"/>
        <v>0.80000000000000016</v>
      </c>
      <c r="AO212" s="11">
        <f t="shared" si="212"/>
        <v>0.8500000000000002</v>
      </c>
      <c r="AP212" s="11">
        <f t="shared" si="213"/>
        <v>0.90000000000000024</v>
      </c>
      <c r="AQ212" s="11">
        <f t="shared" si="214"/>
        <v>0.95000000000000029</v>
      </c>
      <c r="AR212" s="15">
        <v>1</v>
      </c>
      <c r="AS212" s="10">
        <v>1</v>
      </c>
      <c r="AT212" s="11">
        <v>1</v>
      </c>
      <c r="AU212" s="11">
        <v>1</v>
      </c>
      <c r="AV212" s="11">
        <v>1</v>
      </c>
      <c r="AW212" s="18">
        <v>1</v>
      </c>
      <c r="AX212" s="10">
        <v>1</v>
      </c>
      <c r="AY212" s="11">
        <v>1</v>
      </c>
      <c r="AZ212" s="11">
        <v>1</v>
      </c>
      <c r="BA212" s="11">
        <v>1</v>
      </c>
      <c r="BB212" s="15">
        <v>1</v>
      </c>
      <c r="BC212" s="10">
        <v>1</v>
      </c>
      <c r="BD212" s="11">
        <v>1</v>
      </c>
      <c r="BE212" s="11">
        <v>1</v>
      </c>
      <c r="BF212" s="11">
        <v>1</v>
      </c>
      <c r="BG212" s="18">
        <v>1</v>
      </c>
      <c r="BH212" s="10">
        <v>1</v>
      </c>
      <c r="BI212" s="11">
        <v>1</v>
      </c>
      <c r="BJ212" s="11">
        <v>1</v>
      </c>
      <c r="BK212" s="11">
        <v>1</v>
      </c>
      <c r="BL212" s="15">
        <v>1</v>
      </c>
      <c r="BM212" s="10">
        <v>1</v>
      </c>
      <c r="BN212" s="11">
        <v>1</v>
      </c>
      <c r="BO212" s="11">
        <v>1</v>
      </c>
      <c r="BP212" s="11">
        <v>1</v>
      </c>
      <c r="BQ212" s="18">
        <v>1</v>
      </c>
      <c r="BR212" s="10">
        <v>1</v>
      </c>
      <c r="BS212" s="11">
        <v>1</v>
      </c>
      <c r="BT212" s="11">
        <v>1</v>
      </c>
      <c r="BU212" s="11">
        <v>1</v>
      </c>
      <c r="BV212" s="15">
        <v>1</v>
      </c>
    </row>
    <row r="213" spans="1:74" x14ac:dyDescent="0.25">
      <c r="A213" s="28" t="s">
        <v>139</v>
      </c>
      <c r="B213" s="24" t="s">
        <v>61</v>
      </c>
      <c r="C213" s="1" t="s">
        <v>125</v>
      </c>
      <c r="D213" s="2" t="s">
        <v>0</v>
      </c>
      <c r="E213" s="3" t="s">
        <v>4</v>
      </c>
      <c r="F213" s="3"/>
      <c r="G213" s="3"/>
      <c r="H213" s="3"/>
      <c r="I213" s="15">
        <f t="shared" si="180"/>
        <v>0</v>
      </c>
      <c r="J213" s="10">
        <f t="shared" si="181"/>
        <v>0</v>
      </c>
      <c r="K213" s="11">
        <f t="shared" si="182"/>
        <v>0</v>
      </c>
      <c r="L213" s="11">
        <f t="shared" si="183"/>
        <v>0</v>
      </c>
      <c r="M213" s="11">
        <f t="shared" si="184"/>
        <v>0</v>
      </c>
      <c r="N213" s="15">
        <f t="shared" si="185"/>
        <v>0</v>
      </c>
      <c r="O213" s="10">
        <f t="shared" si="186"/>
        <v>0</v>
      </c>
      <c r="P213" s="11">
        <f t="shared" si="187"/>
        <v>0</v>
      </c>
      <c r="Q213" s="11">
        <f t="shared" si="188"/>
        <v>0</v>
      </c>
      <c r="R213" s="11">
        <f t="shared" si="189"/>
        <v>0</v>
      </c>
      <c r="S213" s="15">
        <f t="shared" si="190"/>
        <v>0</v>
      </c>
      <c r="T213" s="10">
        <f t="shared" si="191"/>
        <v>0</v>
      </c>
      <c r="U213" s="11">
        <f t="shared" si="192"/>
        <v>0</v>
      </c>
      <c r="V213" s="11">
        <f t="shared" si="193"/>
        <v>0</v>
      </c>
      <c r="W213" s="11">
        <f t="shared" si="194"/>
        <v>0</v>
      </c>
      <c r="X213" s="15">
        <f t="shared" si="195"/>
        <v>0</v>
      </c>
      <c r="Y213" s="11">
        <f t="shared" si="196"/>
        <v>0.05</v>
      </c>
      <c r="Z213" s="11">
        <f t="shared" si="197"/>
        <v>0.1</v>
      </c>
      <c r="AA213" s="11">
        <f t="shared" si="198"/>
        <v>0.15000000000000002</v>
      </c>
      <c r="AB213" s="11">
        <f t="shared" si="199"/>
        <v>0.2</v>
      </c>
      <c r="AC213" s="18">
        <f t="shared" si="200"/>
        <v>0.25</v>
      </c>
      <c r="AD213" s="10">
        <f t="shared" si="201"/>
        <v>0.3</v>
      </c>
      <c r="AE213" s="11">
        <f t="shared" si="202"/>
        <v>0.35</v>
      </c>
      <c r="AF213" s="11">
        <f t="shared" si="203"/>
        <v>0.39999999999999997</v>
      </c>
      <c r="AG213" s="11">
        <f t="shared" si="204"/>
        <v>0.44999999999999996</v>
      </c>
      <c r="AH213" s="18">
        <f t="shared" si="205"/>
        <v>0.49999999999999994</v>
      </c>
      <c r="AI213" s="10">
        <f t="shared" si="206"/>
        <v>0.54999999999999993</v>
      </c>
      <c r="AJ213" s="11">
        <f t="shared" si="207"/>
        <v>0.6</v>
      </c>
      <c r="AK213" s="11">
        <f t="shared" si="208"/>
        <v>0.65</v>
      </c>
      <c r="AL213" s="11">
        <f t="shared" si="209"/>
        <v>0.70000000000000007</v>
      </c>
      <c r="AM213" s="18">
        <f t="shared" si="210"/>
        <v>0.75000000000000011</v>
      </c>
      <c r="AN213" s="10">
        <f t="shared" si="211"/>
        <v>0.80000000000000016</v>
      </c>
      <c r="AO213" s="11">
        <f t="shared" si="212"/>
        <v>0.8500000000000002</v>
      </c>
      <c r="AP213" s="11">
        <f t="shared" si="213"/>
        <v>0.90000000000000024</v>
      </c>
      <c r="AQ213" s="11">
        <f t="shared" si="214"/>
        <v>0.95000000000000029</v>
      </c>
      <c r="AR213" s="15">
        <v>1</v>
      </c>
      <c r="AS213" s="10">
        <v>1</v>
      </c>
      <c r="AT213" s="11">
        <v>1</v>
      </c>
      <c r="AU213" s="11">
        <v>1</v>
      </c>
      <c r="AV213" s="11">
        <v>1</v>
      </c>
      <c r="AW213" s="18">
        <v>1</v>
      </c>
      <c r="AX213" s="10">
        <v>1</v>
      </c>
      <c r="AY213" s="11">
        <v>1</v>
      </c>
      <c r="AZ213" s="11">
        <v>1</v>
      </c>
      <c r="BA213" s="11">
        <v>1</v>
      </c>
      <c r="BB213" s="15">
        <v>1</v>
      </c>
      <c r="BC213" s="10">
        <v>1</v>
      </c>
      <c r="BD213" s="11">
        <v>1</v>
      </c>
      <c r="BE213" s="11">
        <v>1</v>
      </c>
      <c r="BF213" s="11">
        <v>1</v>
      </c>
      <c r="BG213" s="18">
        <v>1</v>
      </c>
      <c r="BH213" s="10">
        <v>1</v>
      </c>
      <c r="BI213" s="11">
        <v>1</v>
      </c>
      <c r="BJ213" s="11">
        <v>1</v>
      </c>
      <c r="BK213" s="11">
        <v>1</v>
      </c>
      <c r="BL213" s="15">
        <v>1</v>
      </c>
      <c r="BM213" s="10">
        <v>1</v>
      </c>
      <c r="BN213" s="11">
        <v>1</v>
      </c>
      <c r="BO213" s="11">
        <v>1</v>
      </c>
      <c r="BP213" s="11">
        <v>1</v>
      </c>
      <c r="BQ213" s="18">
        <v>1</v>
      </c>
      <c r="BR213" s="10">
        <v>1</v>
      </c>
      <c r="BS213" s="11">
        <v>1</v>
      </c>
      <c r="BT213" s="11">
        <v>1</v>
      </c>
      <c r="BU213" s="11">
        <v>1</v>
      </c>
      <c r="BV213" s="15">
        <v>1</v>
      </c>
    </row>
    <row r="214" spans="1:74" x14ac:dyDescent="0.25">
      <c r="A214" s="28" t="s">
        <v>139</v>
      </c>
      <c r="B214" s="24" t="s">
        <v>61</v>
      </c>
      <c r="C214" s="1" t="s">
        <v>125</v>
      </c>
      <c r="D214" s="2" t="s">
        <v>5</v>
      </c>
      <c r="E214" s="3" t="s">
        <v>1</v>
      </c>
      <c r="F214" s="3"/>
      <c r="G214" s="3"/>
      <c r="H214" s="3"/>
      <c r="I214" s="15">
        <f t="shared" si="180"/>
        <v>0</v>
      </c>
      <c r="J214" s="10">
        <f t="shared" si="181"/>
        <v>0</v>
      </c>
      <c r="K214" s="11">
        <f t="shared" si="182"/>
        <v>0</v>
      </c>
      <c r="L214" s="11">
        <f t="shared" si="183"/>
        <v>0</v>
      </c>
      <c r="M214" s="11">
        <f t="shared" si="184"/>
        <v>0</v>
      </c>
      <c r="N214" s="15">
        <f t="shared" si="185"/>
        <v>0</v>
      </c>
      <c r="O214" s="10">
        <f t="shared" si="186"/>
        <v>0</v>
      </c>
      <c r="P214" s="11">
        <f t="shared" si="187"/>
        <v>0</v>
      </c>
      <c r="Q214" s="11">
        <f t="shared" si="188"/>
        <v>0</v>
      </c>
      <c r="R214" s="11">
        <f t="shared" si="189"/>
        <v>0</v>
      </c>
      <c r="S214" s="15">
        <f t="shared" si="190"/>
        <v>0</v>
      </c>
      <c r="T214" s="10">
        <f t="shared" si="191"/>
        <v>0</v>
      </c>
      <c r="U214" s="11">
        <f t="shared" si="192"/>
        <v>0</v>
      </c>
      <c r="V214" s="11">
        <f t="shared" si="193"/>
        <v>0</v>
      </c>
      <c r="W214" s="11">
        <f t="shared" si="194"/>
        <v>0</v>
      </c>
      <c r="X214" s="15">
        <f t="shared" si="195"/>
        <v>0</v>
      </c>
      <c r="Y214" s="11">
        <f t="shared" si="196"/>
        <v>0.05</v>
      </c>
      <c r="Z214" s="11">
        <f t="shared" si="197"/>
        <v>0.1</v>
      </c>
      <c r="AA214" s="11">
        <f t="shared" si="198"/>
        <v>0.15000000000000002</v>
      </c>
      <c r="AB214" s="11">
        <f t="shared" si="199"/>
        <v>0.2</v>
      </c>
      <c r="AC214" s="18">
        <f t="shared" si="200"/>
        <v>0.25</v>
      </c>
      <c r="AD214" s="10">
        <f t="shared" si="201"/>
        <v>0.3</v>
      </c>
      <c r="AE214" s="11">
        <f t="shared" si="202"/>
        <v>0.35</v>
      </c>
      <c r="AF214" s="11">
        <f t="shared" si="203"/>
        <v>0.39999999999999997</v>
      </c>
      <c r="AG214" s="11">
        <f t="shared" si="204"/>
        <v>0.44999999999999996</v>
      </c>
      <c r="AH214" s="18">
        <f t="shared" si="205"/>
        <v>0.49999999999999994</v>
      </c>
      <c r="AI214" s="10">
        <f t="shared" si="206"/>
        <v>0.54999999999999993</v>
      </c>
      <c r="AJ214" s="11">
        <f t="shared" si="207"/>
        <v>0.6</v>
      </c>
      <c r="AK214" s="11">
        <f t="shared" si="208"/>
        <v>0.65</v>
      </c>
      <c r="AL214" s="11">
        <f t="shared" si="209"/>
        <v>0.70000000000000007</v>
      </c>
      <c r="AM214" s="18">
        <f t="shared" si="210"/>
        <v>0.75000000000000011</v>
      </c>
      <c r="AN214" s="10">
        <f t="shared" si="211"/>
        <v>0.80000000000000016</v>
      </c>
      <c r="AO214" s="11">
        <f t="shared" si="212"/>
        <v>0.8500000000000002</v>
      </c>
      <c r="AP214" s="11">
        <f t="shared" si="213"/>
        <v>0.90000000000000024</v>
      </c>
      <c r="AQ214" s="11">
        <f t="shared" si="214"/>
        <v>0.95000000000000029</v>
      </c>
      <c r="AR214" s="15">
        <v>1</v>
      </c>
      <c r="AS214" s="10">
        <v>1</v>
      </c>
      <c r="AT214" s="11">
        <v>1</v>
      </c>
      <c r="AU214" s="11">
        <v>1</v>
      </c>
      <c r="AV214" s="11">
        <v>1</v>
      </c>
      <c r="AW214" s="18">
        <v>1</v>
      </c>
      <c r="AX214" s="10">
        <v>1</v>
      </c>
      <c r="AY214" s="11">
        <v>1</v>
      </c>
      <c r="AZ214" s="11">
        <v>1</v>
      </c>
      <c r="BA214" s="11">
        <v>1</v>
      </c>
      <c r="BB214" s="15">
        <v>1</v>
      </c>
      <c r="BC214" s="10">
        <v>1</v>
      </c>
      <c r="BD214" s="11">
        <v>1</v>
      </c>
      <c r="BE214" s="11">
        <v>1</v>
      </c>
      <c r="BF214" s="11">
        <v>1</v>
      </c>
      <c r="BG214" s="18">
        <v>1</v>
      </c>
      <c r="BH214" s="10">
        <v>1</v>
      </c>
      <c r="BI214" s="11">
        <v>1</v>
      </c>
      <c r="BJ214" s="11">
        <v>1</v>
      </c>
      <c r="BK214" s="11">
        <v>1</v>
      </c>
      <c r="BL214" s="15">
        <v>1</v>
      </c>
      <c r="BM214" s="10">
        <v>1</v>
      </c>
      <c r="BN214" s="11">
        <v>1</v>
      </c>
      <c r="BO214" s="11">
        <v>1</v>
      </c>
      <c r="BP214" s="11">
        <v>1</v>
      </c>
      <c r="BQ214" s="18">
        <v>1</v>
      </c>
      <c r="BR214" s="10">
        <v>1</v>
      </c>
      <c r="BS214" s="11">
        <v>1</v>
      </c>
      <c r="BT214" s="11">
        <v>1</v>
      </c>
      <c r="BU214" s="11">
        <v>1</v>
      </c>
      <c r="BV214" s="15">
        <v>1</v>
      </c>
    </row>
    <row r="215" spans="1:74" x14ac:dyDescent="0.25">
      <c r="A215" s="28" t="s">
        <v>139</v>
      </c>
      <c r="B215" s="24" t="s">
        <v>61</v>
      </c>
      <c r="C215" s="1" t="s">
        <v>125</v>
      </c>
      <c r="D215" s="2" t="s">
        <v>5</v>
      </c>
      <c r="E215" s="3" t="s">
        <v>2</v>
      </c>
      <c r="F215" s="3"/>
      <c r="G215" s="3"/>
      <c r="H215" s="3"/>
      <c r="I215" s="15">
        <f t="shared" si="180"/>
        <v>0</v>
      </c>
      <c r="J215" s="10">
        <f t="shared" si="181"/>
        <v>0</v>
      </c>
      <c r="K215" s="11">
        <f t="shared" si="182"/>
        <v>0</v>
      </c>
      <c r="L215" s="11">
        <f t="shared" si="183"/>
        <v>0</v>
      </c>
      <c r="M215" s="11">
        <f t="shared" si="184"/>
        <v>0</v>
      </c>
      <c r="N215" s="15">
        <f t="shared" si="185"/>
        <v>0</v>
      </c>
      <c r="O215" s="10">
        <f t="shared" si="186"/>
        <v>0</v>
      </c>
      <c r="P215" s="11">
        <f t="shared" si="187"/>
        <v>0</v>
      </c>
      <c r="Q215" s="11">
        <f t="shared" si="188"/>
        <v>0</v>
      </c>
      <c r="R215" s="11">
        <f t="shared" si="189"/>
        <v>0</v>
      </c>
      <c r="S215" s="15">
        <f t="shared" si="190"/>
        <v>0</v>
      </c>
      <c r="T215" s="10">
        <f t="shared" si="191"/>
        <v>0</v>
      </c>
      <c r="U215" s="11">
        <f t="shared" si="192"/>
        <v>0</v>
      </c>
      <c r="V215" s="11">
        <f t="shared" si="193"/>
        <v>0</v>
      </c>
      <c r="W215" s="11">
        <f t="shared" si="194"/>
        <v>0</v>
      </c>
      <c r="X215" s="15">
        <f t="shared" si="195"/>
        <v>0</v>
      </c>
      <c r="Y215" s="11">
        <f t="shared" si="196"/>
        <v>0.05</v>
      </c>
      <c r="Z215" s="11">
        <f t="shared" si="197"/>
        <v>0.1</v>
      </c>
      <c r="AA215" s="11">
        <f t="shared" si="198"/>
        <v>0.15000000000000002</v>
      </c>
      <c r="AB215" s="11">
        <f t="shared" si="199"/>
        <v>0.2</v>
      </c>
      <c r="AC215" s="18">
        <f t="shared" si="200"/>
        <v>0.25</v>
      </c>
      <c r="AD215" s="10">
        <f t="shared" si="201"/>
        <v>0.3</v>
      </c>
      <c r="AE215" s="11">
        <f t="shared" si="202"/>
        <v>0.35</v>
      </c>
      <c r="AF215" s="11">
        <f t="shared" si="203"/>
        <v>0.39999999999999997</v>
      </c>
      <c r="AG215" s="11">
        <f t="shared" si="204"/>
        <v>0.44999999999999996</v>
      </c>
      <c r="AH215" s="18">
        <f t="shared" si="205"/>
        <v>0.49999999999999994</v>
      </c>
      <c r="AI215" s="10">
        <f t="shared" si="206"/>
        <v>0.54999999999999993</v>
      </c>
      <c r="AJ215" s="11">
        <f t="shared" si="207"/>
        <v>0.6</v>
      </c>
      <c r="AK215" s="11">
        <f t="shared" si="208"/>
        <v>0.65</v>
      </c>
      <c r="AL215" s="11">
        <f t="shared" si="209"/>
        <v>0.70000000000000007</v>
      </c>
      <c r="AM215" s="18">
        <f t="shared" si="210"/>
        <v>0.75000000000000011</v>
      </c>
      <c r="AN215" s="10">
        <f t="shared" si="211"/>
        <v>0.80000000000000016</v>
      </c>
      <c r="AO215" s="11">
        <f t="shared" si="212"/>
        <v>0.8500000000000002</v>
      </c>
      <c r="AP215" s="11">
        <f t="shared" si="213"/>
        <v>0.90000000000000024</v>
      </c>
      <c r="AQ215" s="11">
        <f t="shared" si="214"/>
        <v>0.95000000000000029</v>
      </c>
      <c r="AR215" s="15">
        <v>1</v>
      </c>
      <c r="AS215" s="10">
        <v>1</v>
      </c>
      <c r="AT215" s="11">
        <v>1</v>
      </c>
      <c r="AU215" s="11">
        <v>1</v>
      </c>
      <c r="AV215" s="11">
        <v>1</v>
      </c>
      <c r="AW215" s="18">
        <v>1</v>
      </c>
      <c r="AX215" s="10">
        <v>1</v>
      </c>
      <c r="AY215" s="11">
        <v>1</v>
      </c>
      <c r="AZ215" s="11">
        <v>1</v>
      </c>
      <c r="BA215" s="11">
        <v>1</v>
      </c>
      <c r="BB215" s="15">
        <v>1</v>
      </c>
      <c r="BC215" s="10">
        <v>1</v>
      </c>
      <c r="BD215" s="11">
        <v>1</v>
      </c>
      <c r="BE215" s="11">
        <v>1</v>
      </c>
      <c r="BF215" s="11">
        <v>1</v>
      </c>
      <c r="BG215" s="18">
        <v>1</v>
      </c>
      <c r="BH215" s="10">
        <v>1</v>
      </c>
      <c r="BI215" s="11">
        <v>1</v>
      </c>
      <c r="BJ215" s="11">
        <v>1</v>
      </c>
      <c r="BK215" s="11">
        <v>1</v>
      </c>
      <c r="BL215" s="15">
        <v>1</v>
      </c>
      <c r="BM215" s="10">
        <v>1</v>
      </c>
      <c r="BN215" s="11">
        <v>1</v>
      </c>
      <c r="BO215" s="11">
        <v>1</v>
      </c>
      <c r="BP215" s="11">
        <v>1</v>
      </c>
      <c r="BQ215" s="18">
        <v>1</v>
      </c>
      <c r="BR215" s="10">
        <v>1</v>
      </c>
      <c r="BS215" s="11">
        <v>1</v>
      </c>
      <c r="BT215" s="11">
        <v>1</v>
      </c>
      <c r="BU215" s="11">
        <v>1</v>
      </c>
      <c r="BV215" s="15">
        <v>1</v>
      </c>
    </row>
    <row r="216" spans="1:74" x14ac:dyDescent="0.25">
      <c r="A216" s="28" t="s">
        <v>139</v>
      </c>
      <c r="B216" s="24" t="s">
        <v>61</v>
      </c>
      <c r="C216" s="1" t="s">
        <v>125</v>
      </c>
      <c r="D216" s="2" t="s">
        <v>5</v>
      </c>
      <c r="E216" s="3" t="s">
        <v>3</v>
      </c>
      <c r="F216" s="3"/>
      <c r="G216" s="3"/>
      <c r="H216" s="3"/>
      <c r="I216" s="15">
        <f t="shared" si="180"/>
        <v>0</v>
      </c>
      <c r="J216" s="10">
        <f t="shared" si="181"/>
        <v>0</v>
      </c>
      <c r="K216" s="11">
        <f t="shared" si="182"/>
        <v>0</v>
      </c>
      <c r="L216" s="11">
        <f t="shared" si="183"/>
        <v>0</v>
      </c>
      <c r="M216" s="11">
        <f t="shared" si="184"/>
        <v>0</v>
      </c>
      <c r="N216" s="15">
        <f t="shared" si="185"/>
        <v>0</v>
      </c>
      <c r="O216" s="10">
        <f t="shared" si="186"/>
        <v>0</v>
      </c>
      <c r="P216" s="11">
        <f t="shared" si="187"/>
        <v>0</v>
      </c>
      <c r="Q216" s="11">
        <f t="shared" si="188"/>
        <v>0</v>
      </c>
      <c r="R216" s="11">
        <f t="shared" si="189"/>
        <v>0</v>
      </c>
      <c r="S216" s="15">
        <f t="shared" si="190"/>
        <v>0</v>
      </c>
      <c r="T216" s="10">
        <f t="shared" si="191"/>
        <v>0</v>
      </c>
      <c r="U216" s="11">
        <f t="shared" si="192"/>
        <v>0</v>
      </c>
      <c r="V216" s="11">
        <f t="shared" si="193"/>
        <v>0</v>
      </c>
      <c r="W216" s="11">
        <f t="shared" si="194"/>
        <v>0</v>
      </c>
      <c r="X216" s="15">
        <f t="shared" si="195"/>
        <v>0</v>
      </c>
      <c r="Y216" s="11">
        <f t="shared" si="196"/>
        <v>0.05</v>
      </c>
      <c r="Z216" s="11">
        <f t="shared" si="197"/>
        <v>0.1</v>
      </c>
      <c r="AA216" s="11">
        <f t="shared" si="198"/>
        <v>0.15000000000000002</v>
      </c>
      <c r="AB216" s="11">
        <f t="shared" si="199"/>
        <v>0.2</v>
      </c>
      <c r="AC216" s="18">
        <f t="shared" si="200"/>
        <v>0.25</v>
      </c>
      <c r="AD216" s="10">
        <f t="shared" si="201"/>
        <v>0.3</v>
      </c>
      <c r="AE216" s="11">
        <f t="shared" si="202"/>
        <v>0.35</v>
      </c>
      <c r="AF216" s="11">
        <f t="shared" si="203"/>
        <v>0.39999999999999997</v>
      </c>
      <c r="AG216" s="11">
        <f t="shared" si="204"/>
        <v>0.44999999999999996</v>
      </c>
      <c r="AH216" s="18">
        <f t="shared" si="205"/>
        <v>0.49999999999999994</v>
      </c>
      <c r="AI216" s="10">
        <f t="shared" si="206"/>
        <v>0.54999999999999993</v>
      </c>
      <c r="AJ216" s="11">
        <f t="shared" si="207"/>
        <v>0.6</v>
      </c>
      <c r="AK216" s="11">
        <f t="shared" si="208"/>
        <v>0.65</v>
      </c>
      <c r="AL216" s="11">
        <f t="shared" si="209"/>
        <v>0.70000000000000007</v>
      </c>
      <c r="AM216" s="18">
        <f t="shared" si="210"/>
        <v>0.75000000000000011</v>
      </c>
      <c r="AN216" s="10">
        <f t="shared" si="211"/>
        <v>0.80000000000000016</v>
      </c>
      <c r="AO216" s="11">
        <f t="shared" si="212"/>
        <v>0.8500000000000002</v>
      </c>
      <c r="AP216" s="11">
        <f t="shared" si="213"/>
        <v>0.90000000000000024</v>
      </c>
      <c r="AQ216" s="11">
        <f t="shared" si="214"/>
        <v>0.95000000000000029</v>
      </c>
      <c r="AR216" s="15">
        <v>1</v>
      </c>
      <c r="AS216" s="10">
        <v>1</v>
      </c>
      <c r="AT216" s="11">
        <v>1</v>
      </c>
      <c r="AU216" s="11">
        <v>1</v>
      </c>
      <c r="AV216" s="11">
        <v>1</v>
      </c>
      <c r="AW216" s="18">
        <v>1</v>
      </c>
      <c r="AX216" s="10">
        <v>1</v>
      </c>
      <c r="AY216" s="11">
        <v>1</v>
      </c>
      <c r="AZ216" s="11">
        <v>1</v>
      </c>
      <c r="BA216" s="11">
        <v>1</v>
      </c>
      <c r="BB216" s="15">
        <v>1</v>
      </c>
      <c r="BC216" s="10">
        <v>1</v>
      </c>
      <c r="BD216" s="11">
        <v>1</v>
      </c>
      <c r="BE216" s="11">
        <v>1</v>
      </c>
      <c r="BF216" s="11">
        <v>1</v>
      </c>
      <c r="BG216" s="18">
        <v>1</v>
      </c>
      <c r="BH216" s="10">
        <v>1</v>
      </c>
      <c r="BI216" s="11">
        <v>1</v>
      </c>
      <c r="BJ216" s="11">
        <v>1</v>
      </c>
      <c r="BK216" s="11">
        <v>1</v>
      </c>
      <c r="BL216" s="15">
        <v>1</v>
      </c>
      <c r="BM216" s="10">
        <v>1</v>
      </c>
      <c r="BN216" s="11">
        <v>1</v>
      </c>
      <c r="BO216" s="11">
        <v>1</v>
      </c>
      <c r="BP216" s="11">
        <v>1</v>
      </c>
      <c r="BQ216" s="18">
        <v>1</v>
      </c>
      <c r="BR216" s="10">
        <v>1</v>
      </c>
      <c r="BS216" s="11">
        <v>1</v>
      </c>
      <c r="BT216" s="11">
        <v>1</v>
      </c>
      <c r="BU216" s="11">
        <v>1</v>
      </c>
      <c r="BV216" s="15">
        <v>1</v>
      </c>
    </row>
    <row r="217" spans="1:74" x14ac:dyDescent="0.25">
      <c r="A217" s="28" t="s">
        <v>139</v>
      </c>
      <c r="B217" s="24" t="s">
        <v>61</v>
      </c>
      <c r="C217" s="1" t="s">
        <v>125</v>
      </c>
      <c r="D217" s="2" t="s">
        <v>5</v>
      </c>
      <c r="E217" s="3" t="s">
        <v>4</v>
      </c>
      <c r="F217" s="3"/>
      <c r="G217" s="3"/>
      <c r="H217" s="3"/>
      <c r="I217" s="15">
        <f t="shared" si="180"/>
        <v>0</v>
      </c>
      <c r="J217" s="10">
        <f t="shared" si="181"/>
        <v>0</v>
      </c>
      <c r="K217" s="11">
        <f t="shared" si="182"/>
        <v>0</v>
      </c>
      <c r="L217" s="11">
        <f t="shared" si="183"/>
        <v>0</v>
      </c>
      <c r="M217" s="11">
        <f t="shared" si="184"/>
        <v>0</v>
      </c>
      <c r="N217" s="15">
        <f t="shared" si="185"/>
        <v>0</v>
      </c>
      <c r="O217" s="10">
        <f t="shared" si="186"/>
        <v>0</v>
      </c>
      <c r="P217" s="11">
        <f t="shared" si="187"/>
        <v>0</v>
      </c>
      <c r="Q217" s="11">
        <f t="shared" si="188"/>
        <v>0</v>
      </c>
      <c r="R217" s="11">
        <f t="shared" si="189"/>
        <v>0</v>
      </c>
      <c r="S217" s="15">
        <f t="shared" si="190"/>
        <v>0</v>
      </c>
      <c r="T217" s="10">
        <f t="shared" si="191"/>
        <v>0</v>
      </c>
      <c r="U217" s="11">
        <f t="shared" si="192"/>
        <v>0</v>
      </c>
      <c r="V217" s="11">
        <f t="shared" si="193"/>
        <v>0</v>
      </c>
      <c r="W217" s="11">
        <f t="shared" si="194"/>
        <v>0</v>
      </c>
      <c r="X217" s="15">
        <f t="shared" si="195"/>
        <v>0</v>
      </c>
      <c r="Y217" s="11">
        <f t="shared" si="196"/>
        <v>0.05</v>
      </c>
      <c r="Z217" s="11">
        <f t="shared" si="197"/>
        <v>0.1</v>
      </c>
      <c r="AA217" s="11">
        <f t="shared" si="198"/>
        <v>0.15000000000000002</v>
      </c>
      <c r="AB217" s="11">
        <f t="shared" si="199"/>
        <v>0.2</v>
      </c>
      <c r="AC217" s="18">
        <f t="shared" si="200"/>
        <v>0.25</v>
      </c>
      <c r="AD217" s="10">
        <f t="shared" si="201"/>
        <v>0.3</v>
      </c>
      <c r="AE217" s="11">
        <f t="shared" si="202"/>
        <v>0.35</v>
      </c>
      <c r="AF217" s="11">
        <f t="shared" si="203"/>
        <v>0.39999999999999997</v>
      </c>
      <c r="AG217" s="11">
        <f t="shared" si="204"/>
        <v>0.44999999999999996</v>
      </c>
      <c r="AH217" s="18">
        <f t="shared" si="205"/>
        <v>0.49999999999999994</v>
      </c>
      <c r="AI217" s="10">
        <f t="shared" si="206"/>
        <v>0.54999999999999993</v>
      </c>
      <c r="AJ217" s="11">
        <f t="shared" si="207"/>
        <v>0.6</v>
      </c>
      <c r="AK217" s="11">
        <f t="shared" si="208"/>
        <v>0.65</v>
      </c>
      <c r="AL217" s="11">
        <f t="shared" si="209"/>
        <v>0.70000000000000007</v>
      </c>
      <c r="AM217" s="18">
        <f t="shared" si="210"/>
        <v>0.75000000000000011</v>
      </c>
      <c r="AN217" s="10">
        <f t="shared" si="211"/>
        <v>0.80000000000000016</v>
      </c>
      <c r="AO217" s="11">
        <f t="shared" si="212"/>
        <v>0.8500000000000002</v>
      </c>
      <c r="AP217" s="11">
        <f t="shared" si="213"/>
        <v>0.90000000000000024</v>
      </c>
      <c r="AQ217" s="11">
        <f t="shared" si="214"/>
        <v>0.95000000000000029</v>
      </c>
      <c r="AR217" s="15">
        <v>1</v>
      </c>
      <c r="AS217" s="10">
        <v>1</v>
      </c>
      <c r="AT217" s="11">
        <v>1</v>
      </c>
      <c r="AU217" s="11">
        <v>1</v>
      </c>
      <c r="AV217" s="11">
        <v>1</v>
      </c>
      <c r="AW217" s="18">
        <v>1</v>
      </c>
      <c r="AX217" s="10">
        <v>1</v>
      </c>
      <c r="AY217" s="11">
        <v>1</v>
      </c>
      <c r="AZ217" s="11">
        <v>1</v>
      </c>
      <c r="BA217" s="11">
        <v>1</v>
      </c>
      <c r="BB217" s="15">
        <v>1</v>
      </c>
      <c r="BC217" s="10">
        <v>1</v>
      </c>
      <c r="BD217" s="11">
        <v>1</v>
      </c>
      <c r="BE217" s="11">
        <v>1</v>
      </c>
      <c r="BF217" s="11">
        <v>1</v>
      </c>
      <c r="BG217" s="18">
        <v>1</v>
      </c>
      <c r="BH217" s="10">
        <v>1</v>
      </c>
      <c r="BI217" s="11">
        <v>1</v>
      </c>
      <c r="BJ217" s="11">
        <v>1</v>
      </c>
      <c r="BK217" s="11">
        <v>1</v>
      </c>
      <c r="BL217" s="15">
        <v>1</v>
      </c>
      <c r="BM217" s="10">
        <v>1</v>
      </c>
      <c r="BN217" s="11">
        <v>1</v>
      </c>
      <c r="BO217" s="11">
        <v>1</v>
      </c>
      <c r="BP217" s="11">
        <v>1</v>
      </c>
      <c r="BQ217" s="18">
        <v>1</v>
      </c>
      <c r="BR217" s="10">
        <v>1</v>
      </c>
      <c r="BS217" s="11">
        <v>1</v>
      </c>
      <c r="BT217" s="11">
        <v>1</v>
      </c>
      <c r="BU217" s="11">
        <v>1</v>
      </c>
      <c r="BV217" s="15">
        <v>1</v>
      </c>
    </row>
    <row r="218" spans="1:74" x14ac:dyDescent="0.25">
      <c r="A218" s="28" t="s">
        <v>139</v>
      </c>
      <c r="B218" s="24" t="s">
        <v>61</v>
      </c>
      <c r="C218" s="1" t="s">
        <v>126</v>
      </c>
      <c r="D218" s="2" t="s">
        <v>0</v>
      </c>
      <c r="E218" s="3" t="s">
        <v>1</v>
      </c>
      <c r="F218" s="3"/>
      <c r="G218" s="3"/>
      <c r="H218" s="3"/>
      <c r="I218" s="15">
        <f t="shared" si="180"/>
        <v>0</v>
      </c>
      <c r="J218" s="10">
        <f t="shared" si="181"/>
        <v>0</v>
      </c>
      <c r="K218" s="11">
        <f t="shared" si="182"/>
        <v>0</v>
      </c>
      <c r="L218" s="11">
        <f t="shared" si="183"/>
        <v>0</v>
      </c>
      <c r="M218" s="11">
        <f t="shared" si="184"/>
        <v>0</v>
      </c>
      <c r="N218" s="15">
        <f t="shared" si="185"/>
        <v>0</v>
      </c>
      <c r="O218" s="10">
        <f t="shared" si="186"/>
        <v>0</v>
      </c>
      <c r="P218" s="11">
        <f t="shared" si="187"/>
        <v>0</v>
      </c>
      <c r="Q218" s="11">
        <f t="shared" si="188"/>
        <v>0</v>
      </c>
      <c r="R218" s="11">
        <f t="shared" si="189"/>
        <v>0</v>
      </c>
      <c r="S218" s="15">
        <f t="shared" si="190"/>
        <v>0</v>
      </c>
      <c r="T218" s="10">
        <f t="shared" si="191"/>
        <v>0</v>
      </c>
      <c r="U218" s="11">
        <f t="shared" si="192"/>
        <v>0</v>
      </c>
      <c r="V218" s="11">
        <f t="shared" si="193"/>
        <v>0</v>
      </c>
      <c r="W218" s="11">
        <f t="shared" si="194"/>
        <v>0</v>
      </c>
      <c r="X218" s="15">
        <f t="shared" si="195"/>
        <v>0</v>
      </c>
      <c r="Y218" s="11">
        <f t="shared" si="196"/>
        <v>0.05</v>
      </c>
      <c r="Z218" s="11">
        <f t="shared" si="197"/>
        <v>0.1</v>
      </c>
      <c r="AA218" s="11">
        <f t="shared" si="198"/>
        <v>0.15000000000000002</v>
      </c>
      <c r="AB218" s="11">
        <f t="shared" si="199"/>
        <v>0.2</v>
      </c>
      <c r="AC218" s="18">
        <f t="shared" si="200"/>
        <v>0.25</v>
      </c>
      <c r="AD218" s="10">
        <f t="shared" si="201"/>
        <v>0.3</v>
      </c>
      <c r="AE218" s="11">
        <f t="shared" si="202"/>
        <v>0.35</v>
      </c>
      <c r="AF218" s="11">
        <f t="shared" si="203"/>
        <v>0.39999999999999997</v>
      </c>
      <c r="AG218" s="11">
        <f t="shared" si="204"/>
        <v>0.44999999999999996</v>
      </c>
      <c r="AH218" s="18">
        <f t="shared" si="205"/>
        <v>0.49999999999999994</v>
      </c>
      <c r="AI218" s="10">
        <f t="shared" si="206"/>
        <v>0.54999999999999993</v>
      </c>
      <c r="AJ218" s="11">
        <f t="shared" si="207"/>
        <v>0.6</v>
      </c>
      <c r="AK218" s="11">
        <f t="shared" si="208"/>
        <v>0.65</v>
      </c>
      <c r="AL218" s="11">
        <f t="shared" si="209"/>
        <v>0.70000000000000007</v>
      </c>
      <c r="AM218" s="18">
        <f t="shared" si="210"/>
        <v>0.75000000000000011</v>
      </c>
      <c r="AN218" s="10">
        <f t="shared" si="211"/>
        <v>0.80000000000000016</v>
      </c>
      <c r="AO218" s="11">
        <f t="shared" si="212"/>
        <v>0.8500000000000002</v>
      </c>
      <c r="AP218" s="11">
        <f t="shared" si="213"/>
        <v>0.90000000000000024</v>
      </c>
      <c r="AQ218" s="11">
        <f t="shared" si="214"/>
        <v>0.95000000000000029</v>
      </c>
      <c r="AR218" s="15">
        <v>1</v>
      </c>
      <c r="AS218" s="10">
        <v>1</v>
      </c>
      <c r="AT218" s="11">
        <v>1</v>
      </c>
      <c r="AU218" s="11">
        <v>1</v>
      </c>
      <c r="AV218" s="11">
        <v>1</v>
      </c>
      <c r="AW218" s="18">
        <v>1</v>
      </c>
      <c r="AX218" s="10">
        <v>1</v>
      </c>
      <c r="AY218" s="11">
        <v>1</v>
      </c>
      <c r="AZ218" s="11">
        <v>1</v>
      </c>
      <c r="BA218" s="11">
        <v>1</v>
      </c>
      <c r="BB218" s="15">
        <v>1</v>
      </c>
      <c r="BC218" s="10">
        <v>1</v>
      </c>
      <c r="BD218" s="11">
        <v>1</v>
      </c>
      <c r="BE218" s="11">
        <v>1</v>
      </c>
      <c r="BF218" s="11">
        <v>1</v>
      </c>
      <c r="BG218" s="18">
        <v>1</v>
      </c>
      <c r="BH218" s="10">
        <v>1</v>
      </c>
      <c r="BI218" s="11">
        <v>1</v>
      </c>
      <c r="BJ218" s="11">
        <v>1</v>
      </c>
      <c r="BK218" s="11">
        <v>1</v>
      </c>
      <c r="BL218" s="15">
        <v>1</v>
      </c>
      <c r="BM218" s="10">
        <v>1</v>
      </c>
      <c r="BN218" s="11">
        <v>1</v>
      </c>
      <c r="BO218" s="11">
        <v>1</v>
      </c>
      <c r="BP218" s="11">
        <v>1</v>
      </c>
      <c r="BQ218" s="18">
        <v>1</v>
      </c>
      <c r="BR218" s="10">
        <v>1</v>
      </c>
      <c r="BS218" s="11">
        <v>1</v>
      </c>
      <c r="BT218" s="11">
        <v>1</v>
      </c>
      <c r="BU218" s="11">
        <v>1</v>
      </c>
      <c r="BV218" s="15">
        <v>1</v>
      </c>
    </row>
    <row r="219" spans="1:74" x14ac:dyDescent="0.25">
      <c r="A219" s="28" t="s">
        <v>139</v>
      </c>
      <c r="B219" s="24" t="s">
        <v>61</v>
      </c>
      <c r="C219" s="1" t="s">
        <v>126</v>
      </c>
      <c r="D219" s="2" t="s">
        <v>0</v>
      </c>
      <c r="E219" s="3" t="s">
        <v>2</v>
      </c>
      <c r="F219" s="3"/>
      <c r="G219" s="3"/>
      <c r="H219" s="3"/>
      <c r="I219" s="15">
        <f t="shared" si="180"/>
        <v>0</v>
      </c>
      <c r="J219" s="10">
        <f t="shared" si="181"/>
        <v>0</v>
      </c>
      <c r="K219" s="11">
        <f t="shared" si="182"/>
        <v>0</v>
      </c>
      <c r="L219" s="11">
        <f t="shared" si="183"/>
        <v>0</v>
      </c>
      <c r="M219" s="11">
        <f t="shared" si="184"/>
        <v>0</v>
      </c>
      <c r="N219" s="15">
        <f t="shared" si="185"/>
        <v>0</v>
      </c>
      <c r="O219" s="10">
        <f t="shared" si="186"/>
        <v>0</v>
      </c>
      <c r="P219" s="11">
        <f t="shared" si="187"/>
        <v>0</v>
      </c>
      <c r="Q219" s="11">
        <f t="shared" si="188"/>
        <v>0</v>
      </c>
      <c r="R219" s="11">
        <f t="shared" si="189"/>
        <v>0</v>
      </c>
      <c r="S219" s="15">
        <f t="shared" si="190"/>
        <v>0</v>
      </c>
      <c r="T219" s="10">
        <f t="shared" si="191"/>
        <v>0</v>
      </c>
      <c r="U219" s="11">
        <f t="shared" si="192"/>
        <v>0</v>
      </c>
      <c r="V219" s="11">
        <f t="shared" si="193"/>
        <v>0</v>
      </c>
      <c r="W219" s="11">
        <f t="shared" si="194"/>
        <v>0</v>
      </c>
      <c r="X219" s="15">
        <f t="shared" si="195"/>
        <v>0</v>
      </c>
      <c r="Y219" s="11">
        <f t="shared" si="196"/>
        <v>0.05</v>
      </c>
      <c r="Z219" s="11">
        <f t="shared" si="197"/>
        <v>0.1</v>
      </c>
      <c r="AA219" s="11">
        <f t="shared" si="198"/>
        <v>0.15000000000000002</v>
      </c>
      <c r="AB219" s="11">
        <f t="shared" si="199"/>
        <v>0.2</v>
      </c>
      <c r="AC219" s="18">
        <f t="shared" si="200"/>
        <v>0.25</v>
      </c>
      <c r="AD219" s="10">
        <f t="shared" si="201"/>
        <v>0.3</v>
      </c>
      <c r="AE219" s="11">
        <f t="shared" si="202"/>
        <v>0.35</v>
      </c>
      <c r="AF219" s="11">
        <f t="shared" si="203"/>
        <v>0.39999999999999997</v>
      </c>
      <c r="AG219" s="11">
        <f t="shared" si="204"/>
        <v>0.44999999999999996</v>
      </c>
      <c r="AH219" s="18">
        <f t="shared" si="205"/>
        <v>0.49999999999999994</v>
      </c>
      <c r="AI219" s="10">
        <f t="shared" si="206"/>
        <v>0.54999999999999993</v>
      </c>
      <c r="AJ219" s="11">
        <f t="shared" si="207"/>
        <v>0.6</v>
      </c>
      <c r="AK219" s="11">
        <f t="shared" si="208"/>
        <v>0.65</v>
      </c>
      <c r="AL219" s="11">
        <f t="shared" si="209"/>
        <v>0.70000000000000007</v>
      </c>
      <c r="AM219" s="18">
        <f t="shared" si="210"/>
        <v>0.75000000000000011</v>
      </c>
      <c r="AN219" s="10">
        <f t="shared" si="211"/>
        <v>0.80000000000000016</v>
      </c>
      <c r="AO219" s="11">
        <f t="shared" si="212"/>
        <v>0.8500000000000002</v>
      </c>
      <c r="AP219" s="11">
        <f t="shared" si="213"/>
        <v>0.90000000000000024</v>
      </c>
      <c r="AQ219" s="11">
        <f t="shared" si="214"/>
        <v>0.95000000000000029</v>
      </c>
      <c r="AR219" s="15">
        <v>1</v>
      </c>
      <c r="AS219" s="10">
        <v>1</v>
      </c>
      <c r="AT219" s="11">
        <v>1</v>
      </c>
      <c r="AU219" s="11">
        <v>1</v>
      </c>
      <c r="AV219" s="11">
        <v>1</v>
      </c>
      <c r="AW219" s="18">
        <v>1</v>
      </c>
      <c r="AX219" s="10">
        <v>1</v>
      </c>
      <c r="AY219" s="11">
        <v>1</v>
      </c>
      <c r="AZ219" s="11">
        <v>1</v>
      </c>
      <c r="BA219" s="11">
        <v>1</v>
      </c>
      <c r="BB219" s="15">
        <v>1</v>
      </c>
      <c r="BC219" s="10">
        <v>1</v>
      </c>
      <c r="BD219" s="11">
        <v>1</v>
      </c>
      <c r="BE219" s="11">
        <v>1</v>
      </c>
      <c r="BF219" s="11">
        <v>1</v>
      </c>
      <c r="BG219" s="18">
        <v>1</v>
      </c>
      <c r="BH219" s="10">
        <v>1</v>
      </c>
      <c r="BI219" s="11">
        <v>1</v>
      </c>
      <c r="BJ219" s="11">
        <v>1</v>
      </c>
      <c r="BK219" s="11">
        <v>1</v>
      </c>
      <c r="BL219" s="15">
        <v>1</v>
      </c>
      <c r="BM219" s="10">
        <v>1</v>
      </c>
      <c r="BN219" s="11">
        <v>1</v>
      </c>
      <c r="BO219" s="11">
        <v>1</v>
      </c>
      <c r="BP219" s="11">
        <v>1</v>
      </c>
      <c r="BQ219" s="18">
        <v>1</v>
      </c>
      <c r="BR219" s="10">
        <v>1</v>
      </c>
      <c r="BS219" s="11">
        <v>1</v>
      </c>
      <c r="BT219" s="11">
        <v>1</v>
      </c>
      <c r="BU219" s="11">
        <v>1</v>
      </c>
      <c r="BV219" s="15">
        <v>1</v>
      </c>
    </row>
    <row r="220" spans="1:74" x14ac:dyDescent="0.25">
      <c r="A220" s="28" t="s">
        <v>139</v>
      </c>
      <c r="B220" s="24" t="s">
        <v>61</v>
      </c>
      <c r="C220" s="1" t="s">
        <v>126</v>
      </c>
      <c r="D220" s="2" t="s">
        <v>0</v>
      </c>
      <c r="E220" s="3" t="s">
        <v>3</v>
      </c>
      <c r="F220" s="3"/>
      <c r="G220" s="3"/>
      <c r="H220" s="3"/>
      <c r="I220" s="15">
        <f t="shared" si="180"/>
        <v>0</v>
      </c>
      <c r="J220" s="10">
        <f t="shared" si="181"/>
        <v>0</v>
      </c>
      <c r="K220" s="11">
        <f t="shared" si="182"/>
        <v>0</v>
      </c>
      <c r="L220" s="11">
        <f t="shared" si="183"/>
        <v>0</v>
      </c>
      <c r="M220" s="11">
        <f t="shared" si="184"/>
        <v>0</v>
      </c>
      <c r="N220" s="15">
        <f t="shared" si="185"/>
        <v>0</v>
      </c>
      <c r="O220" s="10">
        <f t="shared" si="186"/>
        <v>0</v>
      </c>
      <c r="P220" s="11">
        <f t="shared" si="187"/>
        <v>0</v>
      </c>
      <c r="Q220" s="11">
        <f t="shared" si="188"/>
        <v>0</v>
      </c>
      <c r="R220" s="11">
        <f t="shared" si="189"/>
        <v>0</v>
      </c>
      <c r="S220" s="15">
        <f t="shared" si="190"/>
        <v>0</v>
      </c>
      <c r="T220" s="10">
        <f t="shared" si="191"/>
        <v>0</v>
      </c>
      <c r="U220" s="11">
        <f t="shared" si="192"/>
        <v>0</v>
      </c>
      <c r="V220" s="11">
        <f t="shared" si="193"/>
        <v>0</v>
      </c>
      <c r="W220" s="11">
        <f t="shared" si="194"/>
        <v>0</v>
      </c>
      <c r="X220" s="15">
        <f t="shared" si="195"/>
        <v>0</v>
      </c>
      <c r="Y220" s="11">
        <f t="shared" si="196"/>
        <v>0.05</v>
      </c>
      <c r="Z220" s="11">
        <f t="shared" si="197"/>
        <v>0.1</v>
      </c>
      <c r="AA220" s="11">
        <f t="shared" si="198"/>
        <v>0.15000000000000002</v>
      </c>
      <c r="AB220" s="11">
        <f t="shared" si="199"/>
        <v>0.2</v>
      </c>
      <c r="AC220" s="18">
        <f t="shared" si="200"/>
        <v>0.25</v>
      </c>
      <c r="AD220" s="10">
        <f t="shared" si="201"/>
        <v>0.3</v>
      </c>
      <c r="AE220" s="11">
        <f t="shared" si="202"/>
        <v>0.35</v>
      </c>
      <c r="AF220" s="11">
        <f t="shared" si="203"/>
        <v>0.39999999999999997</v>
      </c>
      <c r="AG220" s="11">
        <f t="shared" si="204"/>
        <v>0.44999999999999996</v>
      </c>
      <c r="AH220" s="18">
        <f t="shared" si="205"/>
        <v>0.49999999999999994</v>
      </c>
      <c r="AI220" s="10">
        <f t="shared" si="206"/>
        <v>0.54999999999999993</v>
      </c>
      <c r="AJ220" s="11">
        <f t="shared" si="207"/>
        <v>0.6</v>
      </c>
      <c r="AK220" s="11">
        <f t="shared" si="208"/>
        <v>0.65</v>
      </c>
      <c r="AL220" s="11">
        <f t="shared" si="209"/>
        <v>0.70000000000000007</v>
      </c>
      <c r="AM220" s="18">
        <f t="shared" si="210"/>
        <v>0.75000000000000011</v>
      </c>
      <c r="AN220" s="10">
        <f t="shared" si="211"/>
        <v>0.80000000000000016</v>
      </c>
      <c r="AO220" s="11">
        <f t="shared" si="212"/>
        <v>0.8500000000000002</v>
      </c>
      <c r="AP220" s="11">
        <f t="shared" si="213"/>
        <v>0.90000000000000024</v>
      </c>
      <c r="AQ220" s="11">
        <f t="shared" si="214"/>
        <v>0.95000000000000029</v>
      </c>
      <c r="AR220" s="15">
        <v>1</v>
      </c>
      <c r="AS220" s="10">
        <v>1</v>
      </c>
      <c r="AT220" s="11">
        <v>1</v>
      </c>
      <c r="AU220" s="11">
        <v>1</v>
      </c>
      <c r="AV220" s="11">
        <v>1</v>
      </c>
      <c r="AW220" s="18">
        <v>1</v>
      </c>
      <c r="AX220" s="10">
        <v>1</v>
      </c>
      <c r="AY220" s="11">
        <v>1</v>
      </c>
      <c r="AZ220" s="11">
        <v>1</v>
      </c>
      <c r="BA220" s="11">
        <v>1</v>
      </c>
      <c r="BB220" s="15">
        <v>1</v>
      </c>
      <c r="BC220" s="10">
        <v>1</v>
      </c>
      <c r="BD220" s="11">
        <v>1</v>
      </c>
      <c r="BE220" s="11">
        <v>1</v>
      </c>
      <c r="BF220" s="11">
        <v>1</v>
      </c>
      <c r="BG220" s="18">
        <v>1</v>
      </c>
      <c r="BH220" s="10">
        <v>1</v>
      </c>
      <c r="BI220" s="11">
        <v>1</v>
      </c>
      <c r="BJ220" s="11">
        <v>1</v>
      </c>
      <c r="BK220" s="11">
        <v>1</v>
      </c>
      <c r="BL220" s="15">
        <v>1</v>
      </c>
      <c r="BM220" s="10">
        <v>1</v>
      </c>
      <c r="BN220" s="11">
        <v>1</v>
      </c>
      <c r="BO220" s="11">
        <v>1</v>
      </c>
      <c r="BP220" s="11">
        <v>1</v>
      </c>
      <c r="BQ220" s="18">
        <v>1</v>
      </c>
      <c r="BR220" s="10">
        <v>1</v>
      </c>
      <c r="BS220" s="11">
        <v>1</v>
      </c>
      <c r="BT220" s="11">
        <v>1</v>
      </c>
      <c r="BU220" s="11">
        <v>1</v>
      </c>
      <c r="BV220" s="15">
        <v>1</v>
      </c>
    </row>
    <row r="221" spans="1:74" x14ac:dyDescent="0.25">
      <c r="A221" s="28" t="s">
        <v>139</v>
      </c>
      <c r="B221" s="24" t="s">
        <v>61</v>
      </c>
      <c r="C221" s="1" t="s">
        <v>126</v>
      </c>
      <c r="D221" s="2" t="s">
        <v>0</v>
      </c>
      <c r="E221" s="3" t="s">
        <v>4</v>
      </c>
      <c r="F221" s="3"/>
      <c r="G221" s="3"/>
      <c r="H221" s="3"/>
      <c r="I221" s="15">
        <f t="shared" si="180"/>
        <v>0</v>
      </c>
      <c r="J221" s="10">
        <f t="shared" si="181"/>
        <v>0</v>
      </c>
      <c r="K221" s="11">
        <f t="shared" si="182"/>
        <v>0</v>
      </c>
      <c r="L221" s="11">
        <f t="shared" si="183"/>
        <v>0</v>
      </c>
      <c r="M221" s="11">
        <f t="shared" si="184"/>
        <v>0</v>
      </c>
      <c r="N221" s="15">
        <f t="shared" si="185"/>
        <v>0</v>
      </c>
      <c r="O221" s="10">
        <f t="shared" si="186"/>
        <v>0</v>
      </c>
      <c r="P221" s="11">
        <f t="shared" si="187"/>
        <v>0</v>
      </c>
      <c r="Q221" s="11">
        <f t="shared" si="188"/>
        <v>0</v>
      </c>
      <c r="R221" s="11">
        <f t="shared" si="189"/>
        <v>0</v>
      </c>
      <c r="S221" s="15">
        <f t="shared" si="190"/>
        <v>0</v>
      </c>
      <c r="T221" s="10">
        <f t="shared" si="191"/>
        <v>0</v>
      </c>
      <c r="U221" s="11">
        <f t="shared" si="192"/>
        <v>0</v>
      </c>
      <c r="V221" s="11">
        <f t="shared" si="193"/>
        <v>0</v>
      </c>
      <c r="W221" s="11">
        <f t="shared" si="194"/>
        <v>0</v>
      </c>
      <c r="X221" s="15">
        <f t="shared" si="195"/>
        <v>0</v>
      </c>
      <c r="Y221" s="11">
        <f t="shared" si="196"/>
        <v>0.05</v>
      </c>
      <c r="Z221" s="11">
        <f t="shared" si="197"/>
        <v>0.1</v>
      </c>
      <c r="AA221" s="11">
        <f t="shared" si="198"/>
        <v>0.15000000000000002</v>
      </c>
      <c r="AB221" s="11">
        <f t="shared" si="199"/>
        <v>0.2</v>
      </c>
      <c r="AC221" s="18">
        <f t="shared" si="200"/>
        <v>0.25</v>
      </c>
      <c r="AD221" s="10">
        <f t="shared" si="201"/>
        <v>0.3</v>
      </c>
      <c r="AE221" s="11">
        <f t="shared" si="202"/>
        <v>0.35</v>
      </c>
      <c r="AF221" s="11">
        <f t="shared" si="203"/>
        <v>0.39999999999999997</v>
      </c>
      <c r="AG221" s="11">
        <f t="shared" si="204"/>
        <v>0.44999999999999996</v>
      </c>
      <c r="AH221" s="18">
        <f t="shared" si="205"/>
        <v>0.49999999999999994</v>
      </c>
      <c r="AI221" s="10">
        <f t="shared" si="206"/>
        <v>0.54999999999999993</v>
      </c>
      <c r="AJ221" s="11">
        <f t="shared" si="207"/>
        <v>0.6</v>
      </c>
      <c r="AK221" s="11">
        <f t="shared" si="208"/>
        <v>0.65</v>
      </c>
      <c r="AL221" s="11">
        <f t="shared" si="209"/>
        <v>0.70000000000000007</v>
      </c>
      <c r="AM221" s="18">
        <f t="shared" si="210"/>
        <v>0.75000000000000011</v>
      </c>
      <c r="AN221" s="10">
        <f t="shared" si="211"/>
        <v>0.80000000000000016</v>
      </c>
      <c r="AO221" s="11">
        <f t="shared" si="212"/>
        <v>0.8500000000000002</v>
      </c>
      <c r="AP221" s="11">
        <f t="shared" si="213"/>
        <v>0.90000000000000024</v>
      </c>
      <c r="AQ221" s="11">
        <f t="shared" si="214"/>
        <v>0.95000000000000029</v>
      </c>
      <c r="AR221" s="15">
        <v>1</v>
      </c>
      <c r="AS221" s="10">
        <v>1</v>
      </c>
      <c r="AT221" s="11">
        <v>1</v>
      </c>
      <c r="AU221" s="11">
        <v>1</v>
      </c>
      <c r="AV221" s="11">
        <v>1</v>
      </c>
      <c r="AW221" s="18">
        <v>1</v>
      </c>
      <c r="AX221" s="10">
        <v>1</v>
      </c>
      <c r="AY221" s="11">
        <v>1</v>
      </c>
      <c r="AZ221" s="11">
        <v>1</v>
      </c>
      <c r="BA221" s="11">
        <v>1</v>
      </c>
      <c r="BB221" s="15">
        <v>1</v>
      </c>
      <c r="BC221" s="10">
        <v>1</v>
      </c>
      <c r="BD221" s="11">
        <v>1</v>
      </c>
      <c r="BE221" s="11">
        <v>1</v>
      </c>
      <c r="BF221" s="11">
        <v>1</v>
      </c>
      <c r="BG221" s="18">
        <v>1</v>
      </c>
      <c r="BH221" s="10">
        <v>1</v>
      </c>
      <c r="BI221" s="11">
        <v>1</v>
      </c>
      <c r="BJ221" s="11">
        <v>1</v>
      </c>
      <c r="BK221" s="11">
        <v>1</v>
      </c>
      <c r="BL221" s="15">
        <v>1</v>
      </c>
      <c r="BM221" s="10">
        <v>1</v>
      </c>
      <c r="BN221" s="11">
        <v>1</v>
      </c>
      <c r="BO221" s="11">
        <v>1</v>
      </c>
      <c r="BP221" s="11">
        <v>1</v>
      </c>
      <c r="BQ221" s="18">
        <v>1</v>
      </c>
      <c r="BR221" s="10">
        <v>1</v>
      </c>
      <c r="BS221" s="11">
        <v>1</v>
      </c>
      <c r="BT221" s="11">
        <v>1</v>
      </c>
      <c r="BU221" s="11">
        <v>1</v>
      </c>
      <c r="BV221" s="15">
        <v>1</v>
      </c>
    </row>
    <row r="222" spans="1:74" x14ac:dyDescent="0.25">
      <c r="A222" s="28" t="s">
        <v>139</v>
      </c>
      <c r="B222" s="24" t="s">
        <v>61</v>
      </c>
      <c r="C222" s="1" t="s">
        <v>126</v>
      </c>
      <c r="D222" s="2" t="s">
        <v>5</v>
      </c>
      <c r="E222" s="3" t="s">
        <v>1</v>
      </c>
      <c r="F222" s="3"/>
      <c r="G222" s="3"/>
      <c r="H222" s="3"/>
      <c r="I222" s="15">
        <f t="shared" si="180"/>
        <v>0</v>
      </c>
      <c r="J222" s="10">
        <f t="shared" si="181"/>
        <v>0</v>
      </c>
      <c r="K222" s="11">
        <f t="shared" si="182"/>
        <v>0</v>
      </c>
      <c r="L222" s="11">
        <f t="shared" si="183"/>
        <v>0</v>
      </c>
      <c r="M222" s="11">
        <f t="shared" si="184"/>
        <v>0</v>
      </c>
      <c r="N222" s="15">
        <f t="shared" si="185"/>
        <v>0</v>
      </c>
      <c r="O222" s="10">
        <f t="shared" si="186"/>
        <v>0</v>
      </c>
      <c r="P222" s="11">
        <f t="shared" si="187"/>
        <v>0</v>
      </c>
      <c r="Q222" s="11">
        <f t="shared" si="188"/>
        <v>0</v>
      </c>
      <c r="R222" s="11">
        <f t="shared" si="189"/>
        <v>0</v>
      </c>
      <c r="S222" s="15">
        <f t="shared" si="190"/>
        <v>0</v>
      </c>
      <c r="T222" s="10">
        <f t="shared" si="191"/>
        <v>0</v>
      </c>
      <c r="U222" s="11">
        <f t="shared" si="192"/>
        <v>0</v>
      </c>
      <c r="V222" s="11">
        <f t="shared" si="193"/>
        <v>0</v>
      </c>
      <c r="W222" s="11">
        <f t="shared" si="194"/>
        <v>0</v>
      </c>
      <c r="X222" s="15">
        <f t="shared" si="195"/>
        <v>0</v>
      </c>
      <c r="Y222" s="11">
        <f t="shared" si="196"/>
        <v>0.05</v>
      </c>
      <c r="Z222" s="11">
        <f t="shared" si="197"/>
        <v>0.1</v>
      </c>
      <c r="AA222" s="11">
        <f t="shared" si="198"/>
        <v>0.15000000000000002</v>
      </c>
      <c r="AB222" s="11">
        <f t="shared" si="199"/>
        <v>0.2</v>
      </c>
      <c r="AC222" s="18">
        <f t="shared" si="200"/>
        <v>0.25</v>
      </c>
      <c r="AD222" s="10">
        <f t="shared" si="201"/>
        <v>0.3</v>
      </c>
      <c r="AE222" s="11">
        <f t="shared" si="202"/>
        <v>0.35</v>
      </c>
      <c r="AF222" s="11">
        <f t="shared" si="203"/>
        <v>0.39999999999999997</v>
      </c>
      <c r="AG222" s="11">
        <f t="shared" si="204"/>
        <v>0.44999999999999996</v>
      </c>
      <c r="AH222" s="18">
        <f t="shared" si="205"/>
        <v>0.49999999999999994</v>
      </c>
      <c r="AI222" s="10">
        <f t="shared" si="206"/>
        <v>0.54999999999999993</v>
      </c>
      <c r="AJ222" s="11">
        <f t="shared" si="207"/>
        <v>0.6</v>
      </c>
      <c r="AK222" s="11">
        <f t="shared" si="208"/>
        <v>0.65</v>
      </c>
      <c r="AL222" s="11">
        <f t="shared" si="209"/>
        <v>0.70000000000000007</v>
      </c>
      <c r="AM222" s="18">
        <f t="shared" si="210"/>
        <v>0.75000000000000011</v>
      </c>
      <c r="AN222" s="10">
        <f t="shared" si="211"/>
        <v>0.80000000000000016</v>
      </c>
      <c r="AO222" s="11">
        <f t="shared" si="212"/>
        <v>0.8500000000000002</v>
      </c>
      <c r="AP222" s="11">
        <f t="shared" si="213"/>
        <v>0.90000000000000024</v>
      </c>
      <c r="AQ222" s="11">
        <f t="shared" si="214"/>
        <v>0.95000000000000029</v>
      </c>
      <c r="AR222" s="15">
        <v>1</v>
      </c>
      <c r="AS222" s="10">
        <v>1</v>
      </c>
      <c r="AT222" s="11">
        <v>1</v>
      </c>
      <c r="AU222" s="11">
        <v>1</v>
      </c>
      <c r="AV222" s="11">
        <v>1</v>
      </c>
      <c r="AW222" s="18">
        <v>1</v>
      </c>
      <c r="AX222" s="10">
        <v>1</v>
      </c>
      <c r="AY222" s="11">
        <v>1</v>
      </c>
      <c r="AZ222" s="11">
        <v>1</v>
      </c>
      <c r="BA222" s="11">
        <v>1</v>
      </c>
      <c r="BB222" s="15">
        <v>1</v>
      </c>
      <c r="BC222" s="10">
        <v>1</v>
      </c>
      <c r="BD222" s="11">
        <v>1</v>
      </c>
      <c r="BE222" s="11">
        <v>1</v>
      </c>
      <c r="BF222" s="11">
        <v>1</v>
      </c>
      <c r="BG222" s="18">
        <v>1</v>
      </c>
      <c r="BH222" s="10">
        <v>1</v>
      </c>
      <c r="BI222" s="11">
        <v>1</v>
      </c>
      <c r="BJ222" s="11">
        <v>1</v>
      </c>
      <c r="BK222" s="11">
        <v>1</v>
      </c>
      <c r="BL222" s="15">
        <v>1</v>
      </c>
      <c r="BM222" s="10">
        <v>1</v>
      </c>
      <c r="BN222" s="11">
        <v>1</v>
      </c>
      <c r="BO222" s="11">
        <v>1</v>
      </c>
      <c r="BP222" s="11">
        <v>1</v>
      </c>
      <c r="BQ222" s="18">
        <v>1</v>
      </c>
      <c r="BR222" s="10">
        <v>1</v>
      </c>
      <c r="BS222" s="11">
        <v>1</v>
      </c>
      <c r="BT222" s="11">
        <v>1</v>
      </c>
      <c r="BU222" s="11">
        <v>1</v>
      </c>
      <c r="BV222" s="15">
        <v>1</v>
      </c>
    </row>
    <row r="223" spans="1:74" x14ac:dyDescent="0.25">
      <c r="A223" s="28" t="s">
        <v>139</v>
      </c>
      <c r="B223" s="24" t="s">
        <v>61</v>
      </c>
      <c r="C223" s="1" t="s">
        <v>126</v>
      </c>
      <c r="D223" s="2" t="s">
        <v>5</v>
      </c>
      <c r="E223" s="3" t="s">
        <v>2</v>
      </c>
      <c r="F223" s="3"/>
      <c r="G223" s="3"/>
      <c r="H223" s="3"/>
      <c r="I223" s="15">
        <f t="shared" si="180"/>
        <v>0</v>
      </c>
      <c r="J223" s="10">
        <f t="shared" si="181"/>
        <v>0</v>
      </c>
      <c r="K223" s="11">
        <f t="shared" si="182"/>
        <v>0</v>
      </c>
      <c r="L223" s="11">
        <f t="shared" si="183"/>
        <v>0</v>
      </c>
      <c r="M223" s="11">
        <f t="shared" si="184"/>
        <v>0</v>
      </c>
      <c r="N223" s="15">
        <f t="shared" si="185"/>
        <v>0</v>
      </c>
      <c r="O223" s="10">
        <f t="shared" si="186"/>
        <v>0</v>
      </c>
      <c r="P223" s="11">
        <f t="shared" si="187"/>
        <v>0</v>
      </c>
      <c r="Q223" s="11">
        <f t="shared" si="188"/>
        <v>0</v>
      </c>
      <c r="R223" s="11">
        <f t="shared" si="189"/>
        <v>0</v>
      </c>
      <c r="S223" s="15">
        <f t="shared" si="190"/>
        <v>0</v>
      </c>
      <c r="T223" s="10">
        <f t="shared" si="191"/>
        <v>0</v>
      </c>
      <c r="U223" s="11">
        <f t="shared" si="192"/>
        <v>0</v>
      </c>
      <c r="V223" s="11">
        <f t="shared" si="193"/>
        <v>0</v>
      </c>
      <c r="W223" s="11">
        <f t="shared" si="194"/>
        <v>0</v>
      </c>
      <c r="X223" s="15">
        <f t="shared" si="195"/>
        <v>0</v>
      </c>
      <c r="Y223" s="11">
        <f t="shared" si="196"/>
        <v>0.05</v>
      </c>
      <c r="Z223" s="11">
        <f t="shared" si="197"/>
        <v>0.1</v>
      </c>
      <c r="AA223" s="11">
        <f t="shared" si="198"/>
        <v>0.15000000000000002</v>
      </c>
      <c r="AB223" s="11">
        <f t="shared" si="199"/>
        <v>0.2</v>
      </c>
      <c r="AC223" s="18">
        <f t="shared" si="200"/>
        <v>0.25</v>
      </c>
      <c r="AD223" s="10">
        <f t="shared" si="201"/>
        <v>0.3</v>
      </c>
      <c r="AE223" s="11">
        <f t="shared" si="202"/>
        <v>0.35</v>
      </c>
      <c r="AF223" s="11">
        <f t="shared" si="203"/>
        <v>0.39999999999999997</v>
      </c>
      <c r="AG223" s="11">
        <f t="shared" si="204"/>
        <v>0.44999999999999996</v>
      </c>
      <c r="AH223" s="18">
        <f t="shared" si="205"/>
        <v>0.49999999999999994</v>
      </c>
      <c r="AI223" s="10">
        <f t="shared" si="206"/>
        <v>0.54999999999999993</v>
      </c>
      <c r="AJ223" s="11">
        <f t="shared" si="207"/>
        <v>0.6</v>
      </c>
      <c r="AK223" s="11">
        <f t="shared" si="208"/>
        <v>0.65</v>
      </c>
      <c r="AL223" s="11">
        <f t="shared" si="209"/>
        <v>0.70000000000000007</v>
      </c>
      <c r="AM223" s="18">
        <f t="shared" si="210"/>
        <v>0.75000000000000011</v>
      </c>
      <c r="AN223" s="10">
        <f t="shared" si="211"/>
        <v>0.80000000000000016</v>
      </c>
      <c r="AO223" s="11">
        <f t="shared" si="212"/>
        <v>0.8500000000000002</v>
      </c>
      <c r="AP223" s="11">
        <f t="shared" si="213"/>
        <v>0.90000000000000024</v>
      </c>
      <c r="AQ223" s="11">
        <f t="shared" si="214"/>
        <v>0.95000000000000029</v>
      </c>
      <c r="AR223" s="15">
        <v>1</v>
      </c>
      <c r="AS223" s="10">
        <v>1</v>
      </c>
      <c r="AT223" s="11">
        <v>1</v>
      </c>
      <c r="AU223" s="11">
        <v>1</v>
      </c>
      <c r="AV223" s="11">
        <v>1</v>
      </c>
      <c r="AW223" s="18">
        <v>1</v>
      </c>
      <c r="AX223" s="10">
        <v>1</v>
      </c>
      <c r="AY223" s="11">
        <v>1</v>
      </c>
      <c r="AZ223" s="11">
        <v>1</v>
      </c>
      <c r="BA223" s="11">
        <v>1</v>
      </c>
      <c r="BB223" s="15">
        <v>1</v>
      </c>
      <c r="BC223" s="10">
        <v>1</v>
      </c>
      <c r="BD223" s="11">
        <v>1</v>
      </c>
      <c r="BE223" s="11">
        <v>1</v>
      </c>
      <c r="BF223" s="11">
        <v>1</v>
      </c>
      <c r="BG223" s="18">
        <v>1</v>
      </c>
      <c r="BH223" s="10">
        <v>1</v>
      </c>
      <c r="BI223" s="11">
        <v>1</v>
      </c>
      <c r="BJ223" s="11">
        <v>1</v>
      </c>
      <c r="BK223" s="11">
        <v>1</v>
      </c>
      <c r="BL223" s="15">
        <v>1</v>
      </c>
      <c r="BM223" s="10">
        <v>1</v>
      </c>
      <c r="BN223" s="11">
        <v>1</v>
      </c>
      <c r="BO223" s="11">
        <v>1</v>
      </c>
      <c r="BP223" s="11">
        <v>1</v>
      </c>
      <c r="BQ223" s="18">
        <v>1</v>
      </c>
      <c r="BR223" s="10">
        <v>1</v>
      </c>
      <c r="BS223" s="11">
        <v>1</v>
      </c>
      <c r="BT223" s="11">
        <v>1</v>
      </c>
      <c r="BU223" s="11">
        <v>1</v>
      </c>
      <c r="BV223" s="15">
        <v>1</v>
      </c>
    </row>
    <row r="224" spans="1:74" x14ac:dyDescent="0.25">
      <c r="A224" s="28" t="s">
        <v>139</v>
      </c>
      <c r="B224" s="24" t="s">
        <v>61</v>
      </c>
      <c r="C224" s="1" t="s">
        <v>126</v>
      </c>
      <c r="D224" s="2" t="s">
        <v>5</v>
      </c>
      <c r="E224" s="3" t="s">
        <v>3</v>
      </c>
      <c r="F224" s="3"/>
      <c r="G224" s="3"/>
      <c r="H224" s="3"/>
      <c r="I224" s="15">
        <f t="shared" si="180"/>
        <v>0</v>
      </c>
      <c r="J224" s="10">
        <f t="shared" si="181"/>
        <v>0</v>
      </c>
      <c r="K224" s="11">
        <f t="shared" si="182"/>
        <v>0</v>
      </c>
      <c r="L224" s="11">
        <f t="shared" si="183"/>
        <v>0</v>
      </c>
      <c r="M224" s="11">
        <f t="shared" si="184"/>
        <v>0</v>
      </c>
      <c r="N224" s="15">
        <f t="shared" si="185"/>
        <v>0</v>
      </c>
      <c r="O224" s="10">
        <f t="shared" si="186"/>
        <v>0</v>
      </c>
      <c r="P224" s="11">
        <f t="shared" si="187"/>
        <v>0</v>
      </c>
      <c r="Q224" s="11">
        <f t="shared" si="188"/>
        <v>0</v>
      </c>
      <c r="R224" s="11">
        <f t="shared" si="189"/>
        <v>0</v>
      </c>
      <c r="S224" s="15">
        <f t="shared" si="190"/>
        <v>0</v>
      </c>
      <c r="T224" s="10">
        <f t="shared" si="191"/>
        <v>0</v>
      </c>
      <c r="U224" s="11">
        <f t="shared" si="192"/>
        <v>0</v>
      </c>
      <c r="V224" s="11">
        <f t="shared" si="193"/>
        <v>0</v>
      </c>
      <c r="W224" s="11">
        <f t="shared" si="194"/>
        <v>0</v>
      </c>
      <c r="X224" s="15">
        <f t="shared" si="195"/>
        <v>0</v>
      </c>
      <c r="Y224" s="11">
        <f t="shared" si="196"/>
        <v>0.05</v>
      </c>
      <c r="Z224" s="11">
        <f t="shared" si="197"/>
        <v>0.1</v>
      </c>
      <c r="AA224" s="11">
        <f t="shared" si="198"/>
        <v>0.15000000000000002</v>
      </c>
      <c r="AB224" s="11">
        <f t="shared" si="199"/>
        <v>0.2</v>
      </c>
      <c r="AC224" s="18">
        <f t="shared" si="200"/>
        <v>0.25</v>
      </c>
      <c r="AD224" s="10">
        <f t="shared" si="201"/>
        <v>0.3</v>
      </c>
      <c r="AE224" s="11">
        <f t="shared" si="202"/>
        <v>0.35</v>
      </c>
      <c r="AF224" s="11">
        <f t="shared" si="203"/>
        <v>0.39999999999999997</v>
      </c>
      <c r="AG224" s="11">
        <f t="shared" si="204"/>
        <v>0.44999999999999996</v>
      </c>
      <c r="AH224" s="18">
        <f t="shared" si="205"/>
        <v>0.49999999999999994</v>
      </c>
      <c r="AI224" s="10">
        <f t="shared" si="206"/>
        <v>0.54999999999999993</v>
      </c>
      <c r="AJ224" s="11">
        <f t="shared" si="207"/>
        <v>0.6</v>
      </c>
      <c r="AK224" s="11">
        <f t="shared" si="208"/>
        <v>0.65</v>
      </c>
      <c r="AL224" s="11">
        <f t="shared" si="209"/>
        <v>0.70000000000000007</v>
      </c>
      <c r="AM224" s="18">
        <f t="shared" si="210"/>
        <v>0.75000000000000011</v>
      </c>
      <c r="AN224" s="10">
        <f t="shared" si="211"/>
        <v>0.80000000000000016</v>
      </c>
      <c r="AO224" s="11">
        <f t="shared" si="212"/>
        <v>0.8500000000000002</v>
      </c>
      <c r="AP224" s="11">
        <f t="shared" si="213"/>
        <v>0.90000000000000024</v>
      </c>
      <c r="AQ224" s="11">
        <f t="shared" si="214"/>
        <v>0.95000000000000029</v>
      </c>
      <c r="AR224" s="15">
        <v>1</v>
      </c>
      <c r="AS224" s="10">
        <v>1</v>
      </c>
      <c r="AT224" s="11">
        <v>1</v>
      </c>
      <c r="AU224" s="11">
        <v>1</v>
      </c>
      <c r="AV224" s="11">
        <v>1</v>
      </c>
      <c r="AW224" s="18">
        <v>1</v>
      </c>
      <c r="AX224" s="10">
        <v>1</v>
      </c>
      <c r="AY224" s="11">
        <v>1</v>
      </c>
      <c r="AZ224" s="11">
        <v>1</v>
      </c>
      <c r="BA224" s="11">
        <v>1</v>
      </c>
      <c r="BB224" s="15">
        <v>1</v>
      </c>
      <c r="BC224" s="10">
        <v>1</v>
      </c>
      <c r="BD224" s="11">
        <v>1</v>
      </c>
      <c r="BE224" s="11">
        <v>1</v>
      </c>
      <c r="BF224" s="11">
        <v>1</v>
      </c>
      <c r="BG224" s="18">
        <v>1</v>
      </c>
      <c r="BH224" s="10">
        <v>1</v>
      </c>
      <c r="BI224" s="11">
        <v>1</v>
      </c>
      <c r="BJ224" s="11">
        <v>1</v>
      </c>
      <c r="BK224" s="11">
        <v>1</v>
      </c>
      <c r="BL224" s="15">
        <v>1</v>
      </c>
      <c r="BM224" s="10">
        <v>1</v>
      </c>
      <c r="BN224" s="11">
        <v>1</v>
      </c>
      <c r="BO224" s="11">
        <v>1</v>
      </c>
      <c r="BP224" s="11">
        <v>1</v>
      </c>
      <c r="BQ224" s="18">
        <v>1</v>
      </c>
      <c r="BR224" s="10">
        <v>1</v>
      </c>
      <c r="BS224" s="11">
        <v>1</v>
      </c>
      <c r="BT224" s="11">
        <v>1</v>
      </c>
      <c r="BU224" s="11">
        <v>1</v>
      </c>
      <c r="BV224" s="15">
        <v>1</v>
      </c>
    </row>
    <row r="225" spans="1:74" x14ac:dyDescent="0.25">
      <c r="A225" s="28" t="s">
        <v>139</v>
      </c>
      <c r="B225" s="24" t="s">
        <v>61</v>
      </c>
      <c r="C225" s="1" t="s">
        <v>126</v>
      </c>
      <c r="D225" s="2" t="s">
        <v>5</v>
      </c>
      <c r="E225" s="3" t="s">
        <v>4</v>
      </c>
      <c r="F225" s="3"/>
      <c r="G225" s="3"/>
      <c r="H225" s="3"/>
      <c r="I225" s="15">
        <f t="shared" si="180"/>
        <v>0</v>
      </c>
      <c r="J225" s="10">
        <f t="shared" si="181"/>
        <v>0</v>
      </c>
      <c r="K225" s="11">
        <f t="shared" si="182"/>
        <v>0</v>
      </c>
      <c r="L225" s="11">
        <f t="shared" si="183"/>
        <v>0</v>
      </c>
      <c r="M225" s="11">
        <f t="shared" si="184"/>
        <v>0</v>
      </c>
      <c r="N225" s="15">
        <f t="shared" si="185"/>
        <v>0</v>
      </c>
      <c r="O225" s="10">
        <f t="shared" si="186"/>
        <v>0</v>
      </c>
      <c r="P225" s="11">
        <f t="shared" si="187"/>
        <v>0</v>
      </c>
      <c r="Q225" s="11">
        <f t="shared" si="188"/>
        <v>0</v>
      </c>
      <c r="R225" s="11">
        <f t="shared" si="189"/>
        <v>0</v>
      </c>
      <c r="S225" s="15">
        <f t="shared" si="190"/>
        <v>0</v>
      </c>
      <c r="T225" s="10">
        <f t="shared" si="191"/>
        <v>0</v>
      </c>
      <c r="U225" s="11">
        <f t="shared" si="192"/>
        <v>0</v>
      </c>
      <c r="V225" s="11">
        <f t="shared" si="193"/>
        <v>0</v>
      </c>
      <c r="W225" s="11">
        <f t="shared" si="194"/>
        <v>0</v>
      </c>
      <c r="X225" s="15">
        <f t="shared" si="195"/>
        <v>0</v>
      </c>
      <c r="Y225" s="11">
        <f t="shared" si="196"/>
        <v>0.05</v>
      </c>
      <c r="Z225" s="11">
        <f t="shared" si="197"/>
        <v>0.1</v>
      </c>
      <c r="AA225" s="11">
        <f t="shared" si="198"/>
        <v>0.15000000000000002</v>
      </c>
      <c r="AB225" s="11">
        <f t="shared" si="199"/>
        <v>0.2</v>
      </c>
      <c r="AC225" s="18">
        <f t="shared" si="200"/>
        <v>0.25</v>
      </c>
      <c r="AD225" s="10">
        <f t="shared" si="201"/>
        <v>0.3</v>
      </c>
      <c r="AE225" s="11">
        <f t="shared" si="202"/>
        <v>0.35</v>
      </c>
      <c r="AF225" s="11">
        <f t="shared" si="203"/>
        <v>0.39999999999999997</v>
      </c>
      <c r="AG225" s="11">
        <f t="shared" si="204"/>
        <v>0.44999999999999996</v>
      </c>
      <c r="AH225" s="18">
        <f t="shared" si="205"/>
        <v>0.49999999999999994</v>
      </c>
      <c r="AI225" s="10">
        <f t="shared" si="206"/>
        <v>0.54999999999999993</v>
      </c>
      <c r="AJ225" s="11">
        <f t="shared" si="207"/>
        <v>0.6</v>
      </c>
      <c r="AK225" s="11">
        <f t="shared" si="208"/>
        <v>0.65</v>
      </c>
      <c r="AL225" s="11">
        <f t="shared" si="209"/>
        <v>0.70000000000000007</v>
      </c>
      <c r="AM225" s="18">
        <f t="shared" si="210"/>
        <v>0.75000000000000011</v>
      </c>
      <c r="AN225" s="10">
        <f t="shared" si="211"/>
        <v>0.80000000000000016</v>
      </c>
      <c r="AO225" s="11">
        <f t="shared" si="212"/>
        <v>0.8500000000000002</v>
      </c>
      <c r="AP225" s="11">
        <f t="shared" si="213"/>
        <v>0.90000000000000024</v>
      </c>
      <c r="AQ225" s="11">
        <f t="shared" si="214"/>
        <v>0.95000000000000029</v>
      </c>
      <c r="AR225" s="15">
        <v>1</v>
      </c>
      <c r="AS225" s="10">
        <v>1</v>
      </c>
      <c r="AT225" s="11">
        <v>1</v>
      </c>
      <c r="AU225" s="11">
        <v>1</v>
      </c>
      <c r="AV225" s="11">
        <v>1</v>
      </c>
      <c r="AW225" s="18">
        <v>1</v>
      </c>
      <c r="AX225" s="10">
        <v>1</v>
      </c>
      <c r="AY225" s="11">
        <v>1</v>
      </c>
      <c r="AZ225" s="11">
        <v>1</v>
      </c>
      <c r="BA225" s="11">
        <v>1</v>
      </c>
      <c r="BB225" s="15">
        <v>1</v>
      </c>
      <c r="BC225" s="10">
        <v>1</v>
      </c>
      <c r="BD225" s="11">
        <v>1</v>
      </c>
      <c r="BE225" s="11">
        <v>1</v>
      </c>
      <c r="BF225" s="11">
        <v>1</v>
      </c>
      <c r="BG225" s="18">
        <v>1</v>
      </c>
      <c r="BH225" s="10">
        <v>1</v>
      </c>
      <c r="BI225" s="11">
        <v>1</v>
      </c>
      <c r="BJ225" s="11">
        <v>1</v>
      </c>
      <c r="BK225" s="11">
        <v>1</v>
      </c>
      <c r="BL225" s="15">
        <v>1</v>
      </c>
      <c r="BM225" s="10">
        <v>1</v>
      </c>
      <c r="BN225" s="11">
        <v>1</v>
      </c>
      <c r="BO225" s="11">
        <v>1</v>
      </c>
      <c r="BP225" s="11">
        <v>1</v>
      </c>
      <c r="BQ225" s="18">
        <v>1</v>
      </c>
      <c r="BR225" s="10">
        <v>1</v>
      </c>
      <c r="BS225" s="11">
        <v>1</v>
      </c>
      <c r="BT225" s="11">
        <v>1</v>
      </c>
      <c r="BU225" s="11">
        <v>1</v>
      </c>
      <c r="BV225" s="15">
        <v>1</v>
      </c>
    </row>
    <row r="226" spans="1:74" x14ac:dyDescent="0.25">
      <c r="A226" s="28" t="s">
        <v>139</v>
      </c>
      <c r="B226" s="23" t="s">
        <v>62</v>
      </c>
      <c r="C226" s="1" t="s">
        <v>125</v>
      </c>
      <c r="D226" s="2" t="s">
        <v>0</v>
      </c>
      <c r="E226" s="3" t="s">
        <v>1</v>
      </c>
      <c r="F226" s="3"/>
      <c r="G226" s="3"/>
      <c r="H226" s="3"/>
      <c r="I226" s="15">
        <f t="shared" si="180"/>
        <v>0</v>
      </c>
      <c r="J226" s="10">
        <f t="shared" si="181"/>
        <v>0</v>
      </c>
      <c r="K226" s="11">
        <f t="shared" si="182"/>
        <v>0</v>
      </c>
      <c r="L226" s="11">
        <f t="shared" si="183"/>
        <v>0</v>
      </c>
      <c r="M226" s="11">
        <f t="shared" si="184"/>
        <v>0</v>
      </c>
      <c r="N226" s="15">
        <f t="shared" si="185"/>
        <v>0</v>
      </c>
      <c r="O226" s="10">
        <f t="shared" si="186"/>
        <v>0</v>
      </c>
      <c r="P226" s="11">
        <f t="shared" si="187"/>
        <v>0</v>
      </c>
      <c r="Q226" s="11">
        <f t="shared" si="188"/>
        <v>0</v>
      </c>
      <c r="R226" s="11">
        <f t="shared" si="189"/>
        <v>0</v>
      </c>
      <c r="S226" s="15">
        <f t="shared" si="190"/>
        <v>0</v>
      </c>
      <c r="T226" s="10">
        <f t="shared" si="191"/>
        <v>0</v>
      </c>
      <c r="U226" s="11">
        <f t="shared" si="192"/>
        <v>0</v>
      </c>
      <c r="V226" s="11">
        <f t="shared" si="193"/>
        <v>0</v>
      </c>
      <c r="W226" s="11">
        <f t="shared" si="194"/>
        <v>0</v>
      </c>
      <c r="X226" s="15">
        <f t="shared" si="195"/>
        <v>0</v>
      </c>
      <c r="Y226" s="11">
        <f t="shared" si="196"/>
        <v>0.05</v>
      </c>
      <c r="Z226" s="11">
        <f t="shared" si="197"/>
        <v>0.1</v>
      </c>
      <c r="AA226" s="11">
        <f t="shared" si="198"/>
        <v>0.15000000000000002</v>
      </c>
      <c r="AB226" s="11">
        <f t="shared" si="199"/>
        <v>0.2</v>
      </c>
      <c r="AC226" s="18">
        <f t="shared" si="200"/>
        <v>0.25</v>
      </c>
      <c r="AD226" s="10">
        <f t="shared" si="201"/>
        <v>0.3</v>
      </c>
      <c r="AE226" s="11">
        <f t="shared" si="202"/>
        <v>0.35</v>
      </c>
      <c r="AF226" s="11">
        <f t="shared" si="203"/>
        <v>0.39999999999999997</v>
      </c>
      <c r="AG226" s="11">
        <f t="shared" si="204"/>
        <v>0.44999999999999996</v>
      </c>
      <c r="AH226" s="18">
        <f t="shared" si="205"/>
        <v>0.49999999999999994</v>
      </c>
      <c r="AI226" s="10">
        <f t="shared" si="206"/>
        <v>0.54999999999999993</v>
      </c>
      <c r="AJ226" s="11">
        <f t="shared" si="207"/>
        <v>0.6</v>
      </c>
      <c r="AK226" s="11">
        <f t="shared" si="208"/>
        <v>0.65</v>
      </c>
      <c r="AL226" s="11">
        <f t="shared" si="209"/>
        <v>0.70000000000000007</v>
      </c>
      <c r="AM226" s="18">
        <f t="shared" si="210"/>
        <v>0.75000000000000011</v>
      </c>
      <c r="AN226" s="10">
        <f t="shared" si="211"/>
        <v>0.80000000000000016</v>
      </c>
      <c r="AO226" s="11">
        <f t="shared" si="212"/>
        <v>0.8500000000000002</v>
      </c>
      <c r="AP226" s="11">
        <f t="shared" si="213"/>
        <v>0.90000000000000024</v>
      </c>
      <c r="AQ226" s="11">
        <f t="shared" si="214"/>
        <v>0.95000000000000029</v>
      </c>
      <c r="AR226" s="15">
        <v>1</v>
      </c>
      <c r="AS226" s="10">
        <v>1</v>
      </c>
      <c r="AT226" s="11">
        <v>1</v>
      </c>
      <c r="AU226" s="11">
        <v>1</v>
      </c>
      <c r="AV226" s="11">
        <v>1</v>
      </c>
      <c r="AW226" s="18">
        <v>1</v>
      </c>
      <c r="AX226" s="10">
        <v>1</v>
      </c>
      <c r="AY226" s="11">
        <v>1</v>
      </c>
      <c r="AZ226" s="11">
        <v>1</v>
      </c>
      <c r="BA226" s="11">
        <v>1</v>
      </c>
      <c r="BB226" s="15">
        <v>1</v>
      </c>
      <c r="BC226" s="10">
        <v>1</v>
      </c>
      <c r="BD226" s="11">
        <v>1</v>
      </c>
      <c r="BE226" s="11">
        <v>1</v>
      </c>
      <c r="BF226" s="11">
        <v>1</v>
      </c>
      <c r="BG226" s="18">
        <v>1</v>
      </c>
      <c r="BH226" s="10">
        <v>1</v>
      </c>
      <c r="BI226" s="11">
        <v>1</v>
      </c>
      <c r="BJ226" s="11">
        <v>1</v>
      </c>
      <c r="BK226" s="11">
        <v>1</v>
      </c>
      <c r="BL226" s="15">
        <v>1</v>
      </c>
      <c r="BM226" s="10">
        <v>1</v>
      </c>
      <c r="BN226" s="11">
        <v>1</v>
      </c>
      <c r="BO226" s="11">
        <v>1</v>
      </c>
      <c r="BP226" s="11">
        <v>1</v>
      </c>
      <c r="BQ226" s="18">
        <v>1</v>
      </c>
      <c r="BR226" s="10">
        <v>1</v>
      </c>
      <c r="BS226" s="11">
        <v>1</v>
      </c>
      <c r="BT226" s="11">
        <v>1</v>
      </c>
      <c r="BU226" s="11">
        <v>1</v>
      </c>
      <c r="BV226" s="15">
        <v>1</v>
      </c>
    </row>
    <row r="227" spans="1:74" x14ac:dyDescent="0.25">
      <c r="A227" s="28" t="s">
        <v>139</v>
      </c>
      <c r="B227" s="23" t="s">
        <v>62</v>
      </c>
      <c r="C227" s="1" t="s">
        <v>125</v>
      </c>
      <c r="D227" s="2" t="s">
        <v>0</v>
      </c>
      <c r="E227" s="3" t="s">
        <v>2</v>
      </c>
      <c r="F227" s="3"/>
      <c r="G227" s="3"/>
      <c r="H227" s="3"/>
      <c r="I227" s="15">
        <f t="shared" si="180"/>
        <v>0</v>
      </c>
      <c r="J227" s="10">
        <f t="shared" si="181"/>
        <v>0</v>
      </c>
      <c r="K227" s="11">
        <f t="shared" si="182"/>
        <v>0</v>
      </c>
      <c r="L227" s="11">
        <f t="shared" si="183"/>
        <v>0</v>
      </c>
      <c r="M227" s="11">
        <f t="shared" si="184"/>
        <v>0</v>
      </c>
      <c r="N227" s="15">
        <f t="shared" si="185"/>
        <v>0</v>
      </c>
      <c r="O227" s="10">
        <f t="shared" si="186"/>
        <v>0</v>
      </c>
      <c r="P227" s="11">
        <f t="shared" si="187"/>
        <v>0</v>
      </c>
      <c r="Q227" s="11">
        <f t="shared" si="188"/>
        <v>0</v>
      </c>
      <c r="R227" s="11">
        <f t="shared" si="189"/>
        <v>0</v>
      </c>
      <c r="S227" s="15">
        <f t="shared" si="190"/>
        <v>0</v>
      </c>
      <c r="T227" s="10">
        <f t="shared" si="191"/>
        <v>0</v>
      </c>
      <c r="U227" s="11">
        <f t="shared" si="192"/>
        <v>0</v>
      </c>
      <c r="V227" s="11">
        <f t="shared" si="193"/>
        <v>0</v>
      </c>
      <c r="W227" s="11">
        <f t="shared" si="194"/>
        <v>0</v>
      </c>
      <c r="X227" s="15">
        <f t="shared" si="195"/>
        <v>0</v>
      </c>
      <c r="Y227" s="11">
        <f t="shared" si="196"/>
        <v>0.05</v>
      </c>
      <c r="Z227" s="11">
        <f t="shared" si="197"/>
        <v>0.1</v>
      </c>
      <c r="AA227" s="11">
        <f t="shared" si="198"/>
        <v>0.15000000000000002</v>
      </c>
      <c r="AB227" s="11">
        <f t="shared" si="199"/>
        <v>0.2</v>
      </c>
      <c r="AC227" s="18">
        <f t="shared" si="200"/>
        <v>0.25</v>
      </c>
      <c r="AD227" s="10">
        <f t="shared" si="201"/>
        <v>0.3</v>
      </c>
      <c r="AE227" s="11">
        <f t="shared" si="202"/>
        <v>0.35</v>
      </c>
      <c r="AF227" s="11">
        <f t="shared" si="203"/>
        <v>0.39999999999999997</v>
      </c>
      <c r="AG227" s="11">
        <f t="shared" si="204"/>
        <v>0.44999999999999996</v>
      </c>
      <c r="AH227" s="18">
        <f t="shared" si="205"/>
        <v>0.49999999999999994</v>
      </c>
      <c r="AI227" s="10">
        <f t="shared" si="206"/>
        <v>0.54999999999999993</v>
      </c>
      <c r="AJ227" s="11">
        <f t="shared" si="207"/>
        <v>0.6</v>
      </c>
      <c r="AK227" s="11">
        <f t="shared" si="208"/>
        <v>0.65</v>
      </c>
      <c r="AL227" s="11">
        <f t="shared" si="209"/>
        <v>0.70000000000000007</v>
      </c>
      <c r="AM227" s="18">
        <f t="shared" si="210"/>
        <v>0.75000000000000011</v>
      </c>
      <c r="AN227" s="10">
        <f t="shared" si="211"/>
        <v>0.80000000000000016</v>
      </c>
      <c r="AO227" s="11">
        <f t="shared" si="212"/>
        <v>0.8500000000000002</v>
      </c>
      <c r="AP227" s="11">
        <f t="shared" si="213"/>
        <v>0.90000000000000024</v>
      </c>
      <c r="AQ227" s="11">
        <f t="shared" si="214"/>
        <v>0.95000000000000029</v>
      </c>
      <c r="AR227" s="15">
        <v>1</v>
      </c>
      <c r="AS227" s="10">
        <v>1</v>
      </c>
      <c r="AT227" s="11">
        <v>1</v>
      </c>
      <c r="AU227" s="11">
        <v>1</v>
      </c>
      <c r="AV227" s="11">
        <v>1</v>
      </c>
      <c r="AW227" s="18">
        <v>1</v>
      </c>
      <c r="AX227" s="10">
        <v>1</v>
      </c>
      <c r="AY227" s="11">
        <v>1</v>
      </c>
      <c r="AZ227" s="11">
        <v>1</v>
      </c>
      <c r="BA227" s="11">
        <v>1</v>
      </c>
      <c r="BB227" s="15">
        <v>1</v>
      </c>
      <c r="BC227" s="10">
        <v>1</v>
      </c>
      <c r="BD227" s="11">
        <v>1</v>
      </c>
      <c r="BE227" s="11">
        <v>1</v>
      </c>
      <c r="BF227" s="11">
        <v>1</v>
      </c>
      <c r="BG227" s="18">
        <v>1</v>
      </c>
      <c r="BH227" s="10">
        <v>1</v>
      </c>
      <c r="BI227" s="11">
        <v>1</v>
      </c>
      <c r="BJ227" s="11">
        <v>1</v>
      </c>
      <c r="BK227" s="11">
        <v>1</v>
      </c>
      <c r="BL227" s="15">
        <v>1</v>
      </c>
      <c r="BM227" s="10">
        <v>1</v>
      </c>
      <c r="BN227" s="11">
        <v>1</v>
      </c>
      <c r="BO227" s="11">
        <v>1</v>
      </c>
      <c r="BP227" s="11">
        <v>1</v>
      </c>
      <c r="BQ227" s="18">
        <v>1</v>
      </c>
      <c r="BR227" s="10">
        <v>1</v>
      </c>
      <c r="BS227" s="11">
        <v>1</v>
      </c>
      <c r="BT227" s="11">
        <v>1</v>
      </c>
      <c r="BU227" s="11">
        <v>1</v>
      </c>
      <c r="BV227" s="15">
        <v>1</v>
      </c>
    </row>
    <row r="228" spans="1:74" x14ac:dyDescent="0.25">
      <c r="A228" s="28" t="s">
        <v>139</v>
      </c>
      <c r="B228" s="23" t="s">
        <v>62</v>
      </c>
      <c r="C228" s="1" t="s">
        <v>125</v>
      </c>
      <c r="D228" s="2" t="s">
        <v>0</v>
      </c>
      <c r="E228" s="3" t="s">
        <v>3</v>
      </c>
      <c r="F228" s="3"/>
      <c r="G228" s="3"/>
      <c r="H228" s="3"/>
      <c r="I228" s="15">
        <f t="shared" si="180"/>
        <v>0</v>
      </c>
      <c r="J228" s="10">
        <f t="shared" si="181"/>
        <v>0</v>
      </c>
      <c r="K228" s="11">
        <f t="shared" si="182"/>
        <v>0</v>
      </c>
      <c r="L228" s="11">
        <f t="shared" si="183"/>
        <v>0</v>
      </c>
      <c r="M228" s="11">
        <f t="shared" si="184"/>
        <v>0</v>
      </c>
      <c r="N228" s="15">
        <f t="shared" si="185"/>
        <v>0</v>
      </c>
      <c r="O228" s="10">
        <f t="shared" si="186"/>
        <v>0</v>
      </c>
      <c r="P228" s="11">
        <f t="shared" si="187"/>
        <v>0</v>
      </c>
      <c r="Q228" s="11">
        <f t="shared" si="188"/>
        <v>0</v>
      </c>
      <c r="R228" s="11">
        <f t="shared" si="189"/>
        <v>0</v>
      </c>
      <c r="S228" s="15">
        <f t="shared" si="190"/>
        <v>0</v>
      </c>
      <c r="T228" s="10">
        <f t="shared" si="191"/>
        <v>0</v>
      </c>
      <c r="U228" s="11">
        <f t="shared" si="192"/>
        <v>0</v>
      </c>
      <c r="V228" s="11">
        <f t="shared" si="193"/>
        <v>0</v>
      </c>
      <c r="W228" s="11">
        <f t="shared" si="194"/>
        <v>0</v>
      </c>
      <c r="X228" s="15">
        <f t="shared" si="195"/>
        <v>0</v>
      </c>
      <c r="Y228" s="11">
        <f t="shared" si="196"/>
        <v>0.05</v>
      </c>
      <c r="Z228" s="11">
        <f t="shared" si="197"/>
        <v>0.1</v>
      </c>
      <c r="AA228" s="11">
        <f t="shared" si="198"/>
        <v>0.15000000000000002</v>
      </c>
      <c r="AB228" s="11">
        <f t="shared" si="199"/>
        <v>0.2</v>
      </c>
      <c r="AC228" s="18">
        <f t="shared" si="200"/>
        <v>0.25</v>
      </c>
      <c r="AD228" s="10">
        <f t="shared" si="201"/>
        <v>0.3</v>
      </c>
      <c r="AE228" s="11">
        <f t="shared" si="202"/>
        <v>0.35</v>
      </c>
      <c r="AF228" s="11">
        <f t="shared" si="203"/>
        <v>0.39999999999999997</v>
      </c>
      <c r="AG228" s="11">
        <f t="shared" si="204"/>
        <v>0.44999999999999996</v>
      </c>
      <c r="AH228" s="18">
        <f t="shared" si="205"/>
        <v>0.49999999999999994</v>
      </c>
      <c r="AI228" s="10">
        <f t="shared" si="206"/>
        <v>0.54999999999999993</v>
      </c>
      <c r="AJ228" s="11">
        <f t="shared" si="207"/>
        <v>0.6</v>
      </c>
      <c r="AK228" s="11">
        <f t="shared" si="208"/>
        <v>0.65</v>
      </c>
      <c r="AL228" s="11">
        <f t="shared" si="209"/>
        <v>0.70000000000000007</v>
      </c>
      <c r="AM228" s="18">
        <f t="shared" si="210"/>
        <v>0.75000000000000011</v>
      </c>
      <c r="AN228" s="10">
        <f t="shared" si="211"/>
        <v>0.80000000000000016</v>
      </c>
      <c r="AO228" s="11">
        <f t="shared" si="212"/>
        <v>0.8500000000000002</v>
      </c>
      <c r="AP228" s="11">
        <f t="shared" si="213"/>
        <v>0.90000000000000024</v>
      </c>
      <c r="AQ228" s="11">
        <f t="shared" si="214"/>
        <v>0.95000000000000029</v>
      </c>
      <c r="AR228" s="15">
        <v>1</v>
      </c>
      <c r="AS228" s="10">
        <v>1</v>
      </c>
      <c r="AT228" s="11">
        <v>1</v>
      </c>
      <c r="AU228" s="11">
        <v>1</v>
      </c>
      <c r="AV228" s="11">
        <v>1</v>
      </c>
      <c r="AW228" s="18">
        <v>1</v>
      </c>
      <c r="AX228" s="10">
        <v>1</v>
      </c>
      <c r="AY228" s="11">
        <v>1</v>
      </c>
      <c r="AZ228" s="11">
        <v>1</v>
      </c>
      <c r="BA228" s="11">
        <v>1</v>
      </c>
      <c r="BB228" s="15">
        <v>1</v>
      </c>
      <c r="BC228" s="10">
        <v>1</v>
      </c>
      <c r="BD228" s="11">
        <v>1</v>
      </c>
      <c r="BE228" s="11">
        <v>1</v>
      </c>
      <c r="BF228" s="11">
        <v>1</v>
      </c>
      <c r="BG228" s="18">
        <v>1</v>
      </c>
      <c r="BH228" s="10">
        <v>1</v>
      </c>
      <c r="BI228" s="11">
        <v>1</v>
      </c>
      <c r="BJ228" s="11">
        <v>1</v>
      </c>
      <c r="BK228" s="11">
        <v>1</v>
      </c>
      <c r="BL228" s="15">
        <v>1</v>
      </c>
      <c r="BM228" s="10">
        <v>1</v>
      </c>
      <c r="BN228" s="11">
        <v>1</v>
      </c>
      <c r="BO228" s="11">
        <v>1</v>
      </c>
      <c r="BP228" s="11">
        <v>1</v>
      </c>
      <c r="BQ228" s="18">
        <v>1</v>
      </c>
      <c r="BR228" s="10">
        <v>1</v>
      </c>
      <c r="BS228" s="11">
        <v>1</v>
      </c>
      <c r="BT228" s="11">
        <v>1</v>
      </c>
      <c r="BU228" s="11">
        <v>1</v>
      </c>
      <c r="BV228" s="15">
        <v>1</v>
      </c>
    </row>
    <row r="229" spans="1:74" x14ac:dyDescent="0.25">
      <c r="A229" s="28" t="s">
        <v>139</v>
      </c>
      <c r="B229" s="23" t="s">
        <v>62</v>
      </c>
      <c r="C229" s="1" t="s">
        <v>125</v>
      </c>
      <c r="D229" s="2" t="s">
        <v>0</v>
      </c>
      <c r="E229" s="3" t="s">
        <v>4</v>
      </c>
      <c r="F229" s="3"/>
      <c r="G229" s="3"/>
      <c r="H229" s="3"/>
      <c r="I229" s="15">
        <f t="shared" si="180"/>
        <v>0</v>
      </c>
      <c r="J229" s="10">
        <f t="shared" si="181"/>
        <v>0</v>
      </c>
      <c r="K229" s="11">
        <f t="shared" si="182"/>
        <v>0</v>
      </c>
      <c r="L229" s="11">
        <f t="shared" si="183"/>
        <v>0</v>
      </c>
      <c r="M229" s="11">
        <f t="shared" si="184"/>
        <v>0</v>
      </c>
      <c r="N229" s="15">
        <f t="shared" si="185"/>
        <v>0</v>
      </c>
      <c r="O229" s="10">
        <f t="shared" si="186"/>
        <v>0</v>
      </c>
      <c r="P229" s="11">
        <f t="shared" si="187"/>
        <v>0</v>
      </c>
      <c r="Q229" s="11">
        <f t="shared" si="188"/>
        <v>0</v>
      </c>
      <c r="R229" s="11">
        <f t="shared" si="189"/>
        <v>0</v>
      </c>
      <c r="S229" s="15">
        <f t="shared" si="190"/>
        <v>0</v>
      </c>
      <c r="T229" s="10">
        <f t="shared" si="191"/>
        <v>0</v>
      </c>
      <c r="U229" s="11">
        <f t="shared" si="192"/>
        <v>0</v>
      </c>
      <c r="V229" s="11">
        <f t="shared" si="193"/>
        <v>0</v>
      </c>
      <c r="W229" s="11">
        <f t="shared" si="194"/>
        <v>0</v>
      </c>
      <c r="X229" s="15">
        <f t="shared" si="195"/>
        <v>0</v>
      </c>
      <c r="Y229" s="11">
        <f t="shared" si="196"/>
        <v>0.05</v>
      </c>
      <c r="Z229" s="11">
        <f t="shared" si="197"/>
        <v>0.1</v>
      </c>
      <c r="AA229" s="11">
        <f t="shared" si="198"/>
        <v>0.15000000000000002</v>
      </c>
      <c r="AB229" s="11">
        <f t="shared" si="199"/>
        <v>0.2</v>
      </c>
      <c r="AC229" s="18">
        <f t="shared" si="200"/>
        <v>0.25</v>
      </c>
      <c r="AD229" s="10">
        <f t="shared" si="201"/>
        <v>0.3</v>
      </c>
      <c r="AE229" s="11">
        <f t="shared" si="202"/>
        <v>0.35</v>
      </c>
      <c r="AF229" s="11">
        <f t="shared" si="203"/>
        <v>0.39999999999999997</v>
      </c>
      <c r="AG229" s="11">
        <f t="shared" si="204"/>
        <v>0.44999999999999996</v>
      </c>
      <c r="AH229" s="18">
        <f t="shared" si="205"/>
        <v>0.49999999999999994</v>
      </c>
      <c r="AI229" s="10">
        <f t="shared" si="206"/>
        <v>0.54999999999999993</v>
      </c>
      <c r="AJ229" s="11">
        <f t="shared" si="207"/>
        <v>0.6</v>
      </c>
      <c r="AK229" s="11">
        <f t="shared" si="208"/>
        <v>0.65</v>
      </c>
      <c r="AL229" s="11">
        <f t="shared" si="209"/>
        <v>0.70000000000000007</v>
      </c>
      <c r="AM229" s="18">
        <f t="shared" si="210"/>
        <v>0.75000000000000011</v>
      </c>
      <c r="AN229" s="10">
        <f t="shared" si="211"/>
        <v>0.80000000000000016</v>
      </c>
      <c r="AO229" s="11">
        <f t="shared" si="212"/>
        <v>0.8500000000000002</v>
      </c>
      <c r="AP229" s="11">
        <f t="shared" si="213"/>
        <v>0.90000000000000024</v>
      </c>
      <c r="AQ229" s="11">
        <f t="shared" si="214"/>
        <v>0.95000000000000029</v>
      </c>
      <c r="AR229" s="15">
        <v>1</v>
      </c>
      <c r="AS229" s="10">
        <v>1</v>
      </c>
      <c r="AT229" s="11">
        <v>1</v>
      </c>
      <c r="AU229" s="11">
        <v>1</v>
      </c>
      <c r="AV229" s="11">
        <v>1</v>
      </c>
      <c r="AW229" s="18">
        <v>1</v>
      </c>
      <c r="AX229" s="10">
        <v>1</v>
      </c>
      <c r="AY229" s="11">
        <v>1</v>
      </c>
      <c r="AZ229" s="11">
        <v>1</v>
      </c>
      <c r="BA229" s="11">
        <v>1</v>
      </c>
      <c r="BB229" s="15">
        <v>1</v>
      </c>
      <c r="BC229" s="10">
        <v>1</v>
      </c>
      <c r="BD229" s="11">
        <v>1</v>
      </c>
      <c r="BE229" s="11">
        <v>1</v>
      </c>
      <c r="BF229" s="11">
        <v>1</v>
      </c>
      <c r="BG229" s="18">
        <v>1</v>
      </c>
      <c r="BH229" s="10">
        <v>1</v>
      </c>
      <c r="BI229" s="11">
        <v>1</v>
      </c>
      <c r="BJ229" s="11">
        <v>1</v>
      </c>
      <c r="BK229" s="11">
        <v>1</v>
      </c>
      <c r="BL229" s="15">
        <v>1</v>
      </c>
      <c r="BM229" s="10">
        <v>1</v>
      </c>
      <c r="BN229" s="11">
        <v>1</v>
      </c>
      <c r="BO229" s="11">
        <v>1</v>
      </c>
      <c r="BP229" s="11">
        <v>1</v>
      </c>
      <c r="BQ229" s="18">
        <v>1</v>
      </c>
      <c r="BR229" s="10">
        <v>1</v>
      </c>
      <c r="BS229" s="11">
        <v>1</v>
      </c>
      <c r="BT229" s="11">
        <v>1</v>
      </c>
      <c r="BU229" s="11">
        <v>1</v>
      </c>
      <c r="BV229" s="15">
        <v>1</v>
      </c>
    </row>
    <row r="230" spans="1:74" x14ac:dyDescent="0.25">
      <c r="A230" s="28" t="s">
        <v>139</v>
      </c>
      <c r="B230" s="23" t="s">
        <v>62</v>
      </c>
      <c r="C230" s="1" t="s">
        <v>125</v>
      </c>
      <c r="D230" s="2" t="s">
        <v>5</v>
      </c>
      <c r="E230" s="3" t="s">
        <v>1</v>
      </c>
      <c r="F230" s="3"/>
      <c r="G230" s="3"/>
      <c r="H230" s="3"/>
      <c r="I230" s="15">
        <f t="shared" si="180"/>
        <v>0</v>
      </c>
      <c r="J230" s="10">
        <f t="shared" si="181"/>
        <v>0</v>
      </c>
      <c r="K230" s="11">
        <f t="shared" si="182"/>
        <v>0</v>
      </c>
      <c r="L230" s="11">
        <f t="shared" si="183"/>
        <v>0</v>
      </c>
      <c r="M230" s="11">
        <f t="shared" si="184"/>
        <v>0</v>
      </c>
      <c r="N230" s="15">
        <f t="shared" si="185"/>
        <v>0</v>
      </c>
      <c r="O230" s="10">
        <f t="shared" si="186"/>
        <v>0</v>
      </c>
      <c r="P230" s="11">
        <f t="shared" si="187"/>
        <v>0</v>
      </c>
      <c r="Q230" s="11">
        <f t="shared" si="188"/>
        <v>0</v>
      </c>
      <c r="R230" s="11">
        <f t="shared" si="189"/>
        <v>0</v>
      </c>
      <c r="S230" s="15">
        <f t="shared" si="190"/>
        <v>0</v>
      </c>
      <c r="T230" s="10">
        <f t="shared" si="191"/>
        <v>0</v>
      </c>
      <c r="U230" s="11">
        <f t="shared" si="192"/>
        <v>0</v>
      </c>
      <c r="V230" s="11">
        <f t="shared" si="193"/>
        <v>0</v>
      </c>
      <c r="W230" s="11">
        <f t="shared" si="194"/>
        <v>0</v>
      </c>
      <c r="X230" s="15">
        <f t="shared" si="195"/>
        <v>0</v>
      </c>
      <c r="Y230" s="11">
        <f t="shared" si="196"/>
        <v>0.05</v>
      </c>
      <c r="Z230" s="11">
        <f t="shared" si="197"/>
        <v>0.1</v>
      </c>
      <c r="AA230" s="11">
        <f t="shared" si="198"/>
        <v>0.15000000000000002</v>
      </c>
      <c r="AB230" s="11">
        <f t="shared" si="199"/>
        <v>0.2</v>
      </c>
      <c r="AC230" s="18">
        <f t="shared" si="200"/>
        <v>0.25</v>
      </c>
      <c r="AD230" s="10">
        <f t="shared" si="201"/>
        <v>0.3</v>
      </c>
      <c r="AE230" s="11">
        <f t="shared" si="202"/>
        <v>0.35</v>
      </c>
      <c r="AF230" s="11">
        <f t="shared" si="203"/>
        <v>0.39999999999999997</v>
      </c>
      <c r="AG230" s="11">
        <f t="shared" si="204"/>
        <v>0.44999999999999996</v>
      </c>
      <c r="AH230" s="18">
        <f t="shared" si="205"/>
        <v>0.49999999999999994</v>
      </c>
      <c r="AI230" s="10">
        <f t="shared" si="206"/>
        <v>0.54999999999999993</v>
      </c>
      <c r="AJ230" s="11">
        <f t="shared" si="207"/>
        <v>0.6</v>
      </c>
      <c r="AK230" s="11">
        <f t="shared" si="208"/>
        <v>0.65</v>
      </c>
      <c r="AL230" s="11">
        <f t="shared" si="209"/>
        <v>0.70000000000000007</v>
      </c>
      <c r="AM230" s="18">
        <f t="shared" si="210"/>
        <v>0.75000000000000011</v>
      </c>
      <c r="AN230" s="10">
        <f t="shared" si="211"/>
        <v>0.80000000000000016</v>
      </c>
      <c r="AO230" s="11">
        <f t="shared" si="212"/>
        <v>0.8500000000000002</v>
      </c>
      <c r="AP230" s="11">
        <f t="shared" si="213"/>
        <v>0.90000000000000024</v>
      </c>
      <c r="AQ230" s="11">
        <f t="shared" si="214"/>
        <v>0.95000000000000029</v>
      </c>
      <c r="AR230" s="15">
        <v>1</v>
      </c>
      <c r="AS230" s="10">
        <v>1</v>
      </c>
      <c r="AT230" s="11">
        <v>1</v>
      </c>
      <c r="AU230" s="11">
        <v>1</v>
      </c>
      <c r="AV230" s="11">
        <v>1</v>
      </c>
      <c r="AW230" s="18">
        <v>1</v>
      </c>
      <c r="AX230" s="10">
        <v>1</v>
      </c>
      <c r="AY230" s="11">
        <v>1</v>
      </c>
      <c r="AZ230" s="11">
        <v>1</v>
      </c>
      <c r="BA230" s="11">
        <v>1</v>
      </c>
      <c r="BB230" s="15">
        <v>1</v>
      </c>
      <c r="BC230" s="10">
        <v>1</v>
      </c>
      <c r="BD230" s="11">
        <v>1</v>
      </c>
      <c r="BE230" s="11">
        <v>1</v>
      </c>
      <c r="BF230" s="11">
        <v>1</v>
      </c>
      <c r="BG230" s="18">
        <v>1</v>
      </c>
      <c r="BH230" s="10">
        <v>1</v>
      </c>
      <c r="BI230" s="11">
        <v>1</v>
      </c>
      <c r="BJ230" s="11">
        <v>1</v>
      </c>
      <c r="BK230" s="11">
        <v>1</v>
      </c>
      <c r="BL230" s="15">
        <v>1</v>
      </c>
      <c r="BM230" s="10">
        <v>1</v>
      </c>
      <c r="BN230" s="11">
        <v>1</v>
      </c>
      <c r="BO230" s="11">
        <v>1</v>
      </c>
      <c r="BP230" s="11">
        <v>1</v>
      </c>
      <c r="BQ230" s="18">
        <v>1</v>
      </c>
      <c r="BR230" s="10">
        <v>1</v>
      </c>
      <c r="BS230" s="11">
        <v>1</v>
      </c>
      <c r="BT230" s="11">
        <v>1</v>
      </c>
      <c r="BU230" s="11">
        <v>1</v>
      </c>
      <c r="BV230" s="15">
        <v>1</v>
      </c>
    </row>
    <row r="231" spans="1:74" x14ac:dyDescent="0.25">
      <c r="A231" s="28" t="s">
        <v>139</v>
      </c>
      <c r="B231" s="23" t="s">
        <v>62</v>
      </c>
      <c r="C231" s="1" t="s">
        <v>125</v>
      </c>
      <c r="D231" s="2" t="s">
        <v>5</v>
      </c>
      <c r="E231" s="3" t="s">
        <v>2</v>
      </c>
      <c r="F231" s="3"/>
      <c r="G231" s="3"/>
      <c r="H231" s="3"/>
      <c r="I231" s="15">
        <f t="shared" si="180"/>
        <v>0</v>
      </c>
      <c r="J231" s="10">
        <f t="shared" si="181"/>
        <v>0</v>
      </c>
      <c r="K231" s="11">
        <f t="shared" si="182"/>
        <v>0</v>
      </c>
      <c r="L231" s="11">
        <f t="shared" si="183"/>
        <v>0</v>
      </c>
      <c r="M231" s="11">
        <f t="shared" si="184"/>
        <v>0</v>
      </c>
      <c r="N231" s="15">
        <f t="shared" si="185"/>
        <v>0</v>
      </c>
      <c r="O231" s="10">
        <f t="shared" si="186"/>
        <v>0</v>
      </c>
      <c r="P231" s="11">
        <f t="shared" si="187"/>
        <v>0</v>
      </c>
      <c r="Q231" s="11">
        <f t="shared" si="188"/>
        <v>0</v>
      </c>
      <c r="R231" s="11">
        <f t="shared" si="189"/>
        <v>0</v>
      </c>
      <c r="S231" s="15">
        <f t="shared" si="190"/>
        <v>0</v>
      </c>
      <c r="T231" s="10">
        <f t="shared" si="191"/>
        <v>0</v>
      </c>
      <c r="U231" s="11">
        <f t="shared" si="192"/>
        <v>0</v>
      </c>
      <c r="V231" s="11">
        <f t="shared" si="193"/>
        <v>0</v>
      </c>
      <c r="W231" s="11">
        <f t="shared" si="194"/>
        <v>0</v>
      </c>
      <c r="X231" s="15">
        <f t="shared" si="195"/>
        <v>0</v>
      </c>
      <c r="Y231" s="11">
        <f t="shared" si="196"/>
        <v>0.05</v>
      </c>
      <c r="Z231" s="11">
        <f t="shared" si="197"/>
        <v>0.1</v>
      </c>
      <c r="AA231" s="11">
        <f t="shared" si="198"/>
        <v>0.15000000000000002</v>
      </c>
      <c r="AB231" s="11">
        <f t="shared" si="199"/>
        <v>0.2</v>
      </c>
      <c r="AC231" s="18">
        <f t="shared" si="200"/>
        <v>0.25</v>
      </c>
      <c r="AD231" s="10">
        <f t="shared" si="201"/>
        <v>0.3</v>
      </c>
      <c r="AE231" s="11">
        <f t="shared" si="202"/>
        <v>0.35</v>
      </c>
      <c r="AF231" s="11">
        <f t="shared" si="203"/>
        <v>0.39999999999999997</v>
      </c>
      <c r="AG231" s="11">
        <f t="shared" si="204"/>
        <v>0.44999999999999996</v>
      </c>
      <c r="AH231" s="18">
        <f t="shared" si="205"/>
        <v>0.49999999999999994</v>
      </c>
      <c r="AI231" s="10">
        <f t="shared" si="206"/>
        <v>0.54999999999999993</v>
      </c>
      <c r="AJ231" s="11">
        <f t="shared" si="207"/>
        <v>0.6</v>
      </c>
      <c r="AK231" s="11">
        <f t="shared" si="208"/>
        <v>0.65</v>
      </c>
      <c r="AL231" s="11">
        <f t="shared" si="209"/>
        <v>0.70000000000000007</v>
      </c>
      <c r="AM231" s="18">
        <f t="shared" si="210"/>
        <v>0.75000000000000011</v>
      </c>
      <c r="AN231" s="10">
        <f t="shared" si="211"/>
        <v>0.80000000000000016</v>
      </c>
      <c r="AO231" s="11">
        <f t="shared" si="212"/>
        <v>0.8500000000000002</v>
      </c>
      <c r="AP231" s="11">
        <f t="shared" si="213"/>
        <v>0.90000000000000024</v>
      </c>
      <c r="AQ231" s="11">
        <f t="shared" si="214"/>
        <v>0.95000000000000029</v>
      </c>
      <c r="AR231" s="15">
        <v>1</v>
      </c>
      <c r="AS231" s="10">
        <v>1</v>
      </c>
      <c r="AT231" s="11">
        <v>1</v>
      </c>
      <c r="AU231" s="11">
        <v>1</v>
      </c>
      <c r="AV231" s="11">
        <v>1</v>
      </c>
      <c r="AW231" s="18">
        <v>1</v>
      </c>
      <c r="AX231" s="10">
        <v>1</v>
      </c>
      <c r="AY231" s="11">
        <v>1</v>
      </c>
      <c r="AZ231" s="11">
        <v>1</v>
      </c>
      <c r="BA231" s="11">
        <v>1</v>
      </c>
      <c r="BB231" s="15">
        <v>1</v>
      </c>
      <c r="BC231" s="10">
        <v>1</v>
      </c>
      <c r="BD231" s="11">
        <v>1</v>
      </c>
      <c r="BE231" s="11">
        <v>1</v>
      </c>
      <c r="BF231" s="11">
        <v>1</v>
      </c>
      <c r="BG231" s="18">
        <v>1</v>
      </c>
      <c r="BH231" s="10">
        <v>1</v>
      </c>
      <c r="BI231" s="11">
        <v>1</v>
      </c>
      <c r="BJ231" s="11">
        <v>1</v>
      </c>
      <c r="BK231" s="11">
        <v>1</v>
      </c>
      <c r="BL231" s="15">
        <v>1</v>
      </c>
      <c r="BM231" s="10">
        <v>1</v>
      </c>
      <c r="BN231" s="11">
        <v>1</v>
      </c>
      <c r="BO231" s="11">
        <v>1</v>
      </c>
      <c r="BP231" s="11">
        <v>1</v>
      </c>
      <c r="BQ231" s="18">
        <v>1</v>
      </c>
      <c r="BR231" s="10">
        <v>1</v>
      </c>
      <c r="BS231" s="11">
        <v>1</v>
      </c>
      <c r="BT231" s="11">
        <v>1</v>
      </c>
      <c r="BU231" s="11">
        <v>1</v>
      </c>
      <c r="BV231" s="15">
        <v>1</v>
      </c>
    </row>
    <row r="232" spans="1:74" x14ac:dyDescent="0.25">
      <c r="A232" s="28" t="s">
        <v>139</v>
      </c>
      <c r="B232" s="23" t="s">
        <v>62</v>
      </c>
      <c r="C232" s="1" t="s">
        <v>125</v>
      </c>
      <c r="D232" s="2" t="s">
        <v>5</v>
      </c>
      <c r="E232" s="3" t="s">
        <v>3</v>
      </c>
      <c r="F232" s="3"/>
      <c r="G232" s="3"/>
      <c r="H232" s="3"/>
      <c r="I232" s="15">
        <f t="shared" si="180"/>
        <v>0</v>
      </c>
      <c r="J232" s="10">
        <f t="shared" si="181"/>
        <v>0</v>
      </c>
      <c r="K232" s="11">
        <f t="shared" si="182"/>
        <v>0</v>
      </c>
      <c r="L232" s="11">
        <f t="shared" si="183"/>
        <v>0</v>
      </c>
      <c r="M232" s="11">
        <f t="shared" si="184"/>
        <v>0</v>
      </c>
      <c r="N232" s="15">
        <f t="shared" si="185"/>
        <v>0</v>
      </c>
      <c r="O232" s="10">
        <f t="shared" si="186"/>
        <v>0</v>
      </c>
      <c r="P232" s="11">
        <f t="shared" si="187"/>
        <v>0</v>
      </c>
      <c r="Q232" s="11">
        <f t="shared" si="188"/>
        <v>0</v>
      </c>
      <c r="R232" s="11">
        <f t="shared" si="189"/>
        <v>0</v>
      </c>
      <c r="S232" s="15">
        <f t="shared" si="190"/>
        <v>0</v>
      </c>
      <c r="T232" s="10">
        <f t="shared" si="191"/>
        <v>0</v>
      </c>
      <c r="U232" s="11">
        <f t="shared" si="192"/>
        <v>0</v>
      </c>
      <c r="V232" s="11">
        <f t="shared" si="193"/>
        <v>0</v>
      </c>
      <c r="W232" s="11">
        <f t="shared" si="194"/>
        <v>0</v>
      </c>
      <c r="X232" s="15">
        <f t="shared" si="195"/>
        <v>0</v>
      </c>
      <c r="Y232" s="11">
        <f t="shared" si="196"/>
        <v>0.05</v>
      </c>
      <c r="Z232" s="11">
        <f t="shared" si="197"/>
        <v>0.1</v>
      </c>
      <c r="AA232" s="11">
        <f t="shared" si="198"/>
        <v>0.15000000000000002</v>
      </c>
      <c r="AB232" s="11">
        <f t="shared" si="199"/>
        <v>0.2</v>
      </c>
      <c r="AC232" s="18">
        <f t="shared" si="200"/>
        <v>0.25</v>
      </c>
      <c r="AD232" s="10">
        <f t="shared" si="201"/>
        <v>0.3</v>
      </c>
      <c r="AE232" s="11">
        <f t="shared" si="202"/>
        <v>0.35</v>
      </c>
      <c r="AF232" s="11">
        <f t="shared" si="203"/>
        <v>0.39999999999999997</v>
      </c>
      <c r="AG232" s="11">
        <f t="shared" si="204"/>
        <v>0.44999999999999996</v>
      </c>
      <c r="AH232" s="18">
        <f t="shared" si="205"/>
        <v>0.49999999999999994</v>
      </c>
      <c r="AI232" s="10">
        <f t="shared" si="206"/>
        <v>0.54999999999999993</v>
      </c>
      <c r="AJ232" s="11">
        <f t="shared" si="207"/>
        <v>0.6</v>
      </c>
      <c r="AK232" s="11">
        <f t="shared" si="208"/>
        <v>0.65</v>
      </c>
      <c r="AL232" s="11">
        <f t="shared" si="209"/>
        <v>0.70000000000000007</v>
      </c>
      <c r="AM232" s="18">
        <f t="shared" si="210"/>
        <v>0.75000000000000011</v>
      </c>
      <c r="AN232" s="10">
        <f t="shared" si="211"/>
        <v>0.80000000000000016</v>
      </c>
      <c r="AO232" s="11">
        <f t="shared" si="212"/>
        <v>0.8500000000000002</v>
      </c>
      <c r="AP232" s="11">
        <f t="shared" si="213"/>
        <v>0.90000000000000024</v>
      </c>
      <c r="AQ232" s="11">
        <f t="shared" si="214"/>
        <v>0.95000000000000029</v>
      </c>
      <c r="AR232" s="15">
        <v>1</v>
      </c>
      <c r="AS232" s="10">
        <v>1</v>
      </c>
      <c r="AT232" s="11">
        <v>1</v>
      </c>
      <c r="AU232" s="11">
        <v>1</v>
      </c>
      <c r="AV232" s="11">
        <v>1</v>
      </c>
      <c r="AW232" s="18">
        <v>1</v>
      </c>
      <c r="AX232" s="10">
        <v>1</v>
      </c>
      <c r="AY232" s="11">
        <v>1</v>
      </c>
      <c r="AZ232" s="11">
        <v>1</v>
      </c>
      <c r="BA232" s="11">
        <v>1</v>
      </c>
      <c r="BB232" s="15">
        <v>1</v>
      </c>
      <c r="BC232" s="10">
        <v>1</v>
      </c>
      <c r="BD232" s="11">
        <v>1</v>
      </c>
      <c r="BE232" s="11">
        <v>1</v>
      </c>
      <c r="BF232" s="11">
        <v>1</v>
      </c>
      <c r="BG232" s="18">
        <v>1</v>
      </c>
      <c r="BH232" s="10">
        <v>1</v>
      </c>
      <c r="BI232" s="11">
        <v>1</v>
      </c>
      <c r="BJ232" s="11">
        <v>1</v>
      </c>
      <c r="BK232" s="11">
        <v>1</v>
      </c>
      <c r="BL232" s="15">
        <v>1</v>
      </c>
      <c r="BM232" s="10">
        <v>1</v>
      </c>
      <c r="BN232" s="11">
        <v>1</v>
      </c>
      <c r="BO232" s="11">
        <v>1</v>
      </c>
      <c r="BP232" s="11">
        <v>1</v>
      </c>
      <c r="BQ232" s="18">
        <v>1</v>
      </c>
      <c r="BR232" s="10">
        <v>1</v>
      </c>
      <c r="BS232" s="11">
        <v>1</v>
      </c>
      <c r="BT232" s="11">
        <v>1</v>
      </c>
      <c r="BU232" s="11">
        <v>1</v>
      </c>
      <c r="BV232" s="15">
        <v>1</v>
      </c>
    </row>
    <row r="233" spans="1:74" x14ac:dyDescent="0.25">
      <c r="A233" s="28" t="s">
        <v>139</v>
      </c>
      <c r="B233" s="23" t="s">
        <v>62</v>
      </c>
      <c r="C233" s="1" t="s">
        <v>125</v>
      </c>
      <c r="D233" s="2" t="s">
        <v>5</v>
      </c>
      <c r="E233" s="3" t="s">
        <v>4</v>
      </c>
      <c r="F233" s="3"/>
      <c r="G233" s="3"/>
      <c r="H233" s="3"/>
      <c r="I233" s="15">
        <f t="shared" si="180"/>
        <v>0</v>
      </c>
      <c r="J233" s="10">
        <f t="shared" si="181"/>
        <v>0</v>
      </c>
      <c r="K233" s="11">
        <f t="shared" si="182"/>
        <v>0</v>
      </c>
      <c r="L233" s="11">
        <f t="shared" si="183"/>
        <v>0</v>
      </c>
      <c r="M233" s="11">
        <f t="shared" si="184"/>
        <v>0</v>
      </c>
      <c r="N233" s="15">
        <f t="shared" si="185"/>
        <v>0</v>
      </c>
      <c r="O233" s="10">
        <f t="shared" si="186"/>
        <v>0</v>
      </c>
      <c r="P233" s="11">
        <f t="shared" si="187"/>
        <v>0</v>
      </c>
      <c r="Q233" s="11">
        <f t="shared" si="188"/>
        <v>0</v>
      </c>
      <c r="R233" s="11">
        <f t="shared" si="189"/>
        <v>0</v>
      </c>
      <c r="S233" s="15">
        <f t="shared" si="190"/>
        <v>0</v>
      </c>
      <c r="T233" s="10">
        <f t="shared" si="191"/>
        <v>0</v>
      </c>
      <c r="U233" s="11">
        <f t="shared" si="192"/>
        <v>0</v>
      </c>
      <c r="V233" s="11">
        <f t="shared" si="193"/>
        <v>0</v>
      </c>
      <c r="W233" s="11">
        <f t="shared" si="194"/>
        <v>0</v>
      </c>
      <c r="X233" s="15">
        <f t="shared" si="195"/>
        <v>0</v>
      </c>
      <c r="Y233" s="11">
        <f t="shared" si="196"/>
        <v>0.05</v>
      </c>
      <c r="Z233" s="11">
        <f t="shared" si="197"/>
        <v>0.1</v>
      </c>
      <c r="AA233" s="11">
        <f t="shared" si="198"/>
        <v>0.15000000000000002</v>
      </c>
      <c r="AB233" s="11">
        <f t="shared" si="199"/>
        <v>0.2</v>
      </c>
      <c r="AC233" s="18">
        <f t="shared" si="200"/>
        <v>0.25</v>
      </c>
      <c r="AD233" s="10">
        <f t="shared" si="201"/>
        <v>0.3</v>
      </c>
      <c r="AE233" s="11">
        <f t="shared" si="202"/>
        <v>0.35</v>
      </c>
      <c r="AF233" s="11">
        <f t="shared" si="203"/>
        <v>0.39999999999999997</v>
      </c>
      <c r="AG233" s="11">
        <f t="shared" si="204"/>
        <v>0.44999999999999996</v>
      </c>
      <c r="AH233" s="18">
        <f t="shared" si="205"/>
        <v>0.49999999999999994</v>
      </c>
      <c r="AI233" s="10">
        <f t="shared" si="206"/>
        <v>0.54999999999999993</v>
      </c>
      <c r="AJ233" s="11">
        <f t="shared" si="207"/>
        <v>0.6</v>
      </c>
      <c r="AK233" s="11">
        <f t="shared" si="208"/>
        <v>0.65</v>
      </c>
      <c r="AL233" s="11">
        <f t="shared" si="209"/>
        <v>0.70000000000000007</v>
      </c>
      <c r="AM233" s="18">
        <f t="shared" si="210"/>
        <v>0.75000000000000011</v>
      </c>
      <c r="AN233" s="10">
        <f t="shared" si="211"/>
        <v>0.80000000000000016</v>
      </c>
      <c r="AO233" s="11">
        <f t="shared" si="212"/>
        <v>0.8500000000000002</v>
      </c>
      <c r="AP233" s="11">
        <f t="shared" si="213"/>
        <v>0.90000000000000024</v>
      </c>
      <c r="AQ233" s="11">
        <f t="shared" si="214"/>
        <v>0.95000000000000029</v>
      </c>
      <c r="AR233" s="15">
        <v>1</v>
      </c>
      <c r="AS233" s="10">
        <v>1</v>
      </c>
      <c r="AT233" s="11">
        <v>1</v>
      </c>
      <c r="AU233" s="11">
        <v>1</v>
      </c>
      <c r="AV233" s="11">
        <v>1</v>
      </c>
      <c r="AW233" s="18">
        <v>1</v>
      </c>
      <c r="AX233" s="10">
        <v>1</v>
      </c>
      <c r="AY233" s="11">
        <v>1</v>
      </c>
      <c r="AZ233" s="11">
        <v>1</v>
      </c>
      <c r="BA233" s="11">
        <v>1</v>
      </c>
      <c r="BB233" s="15">
        <v>1</v>
      </c>
      <c r="BC233" s="10">
        <v>1</v>
      </c>
      <c r="BD233" s="11">
        <v>1</v>
      </c>
      <c r="BE233" s="11">
        <v>1</v>
      </c>
      <c r="BF233" s="11">
        <v>1</v>
      </c>
      <c r="BG233" s="18">
        <v>1</v>
      </c>
      <c r="BH233" s="10">
        <v>1</v>
      </c>
      <c r="BI233" s="11">
        <v>1</v>
      </c>
      <c r="BJ233" s="11">
        <v>1</v>
      </c>
      <c r="BK233" s="11">
        <v>1</v>
      </c>
      <c r="BL233" s="15">
        <v>1</v>
      </c>
      <c r="BM233" s="10">
        <v>1</v>
      </c>
      <c r="BN233" s="11">
        <v>1</v>
      </c>
      <c r="BO233" s="11">
        <v>1</v>
      </c>
      <c r="BP233" s="11">
        <v>1</v>
      </c>
      <c r="BQ233" s="18">
        <v>1</v>
      </c>
      <c r="BR233" s="10">
        <v>1</v>
      </c>
      <c r="BS233" s="11">
        <v>1</v>
      </c>
      <c r="BT233" s="11">
        <v>1</v>
      </c>
      <c r="BU233" s="11">
        <v>1</v>
      </c>
      <c r="BV233" s="15">
        <v>1</v>
      </c>
    </row>
    <row r="234" spans="1:74" x14ac:dyDescent="0.25">
      <c r="A234" s="28" t="s">
        <v>139</v>
      </c>
      <c r="B234" s="23" t="s">
        <v>62</v>
      </c>
      <c r="C234" s="1" t="s">
        <v>126</v>
      </c>
      <c r="D234" s="2" t="s">
        <v>0</v>
      </c>
      <c r="E234" s="3" t="s">
        <v>1</v>
      </c>
      <c r="F234" s="3"/>
      <c r="G234" s="3"/>
      <c r="H234" s="3"/>
      <c r="I234" s="15">
        <f t="shared" si="180"/>
        <v>0</v>
      </c>
      <c r="J234" s="10">
        <f t="shared" si="181"/>
        <v>0</v>
      </c>
      <c r="K234" s="11">
        <f t="shared" si="182"/>
        <v>0</v>
      </c>
      <c r="L234" s="11">
        <f t="shared" si="183"/>
        <v>0</v>
      </c>
      <c r="M234" s="11">
        <f t="shared" si="184"/>
        <v>0</v>
      </c>
      <c r="N234" s="15">
        <f t="shared" si="185"/>
        <v>0</v>
      </c>
      <c r="O234" s="10">
        <f t="shared" si="186"/>
        <v>0</v>
      </c>
      <c r="P234" s="11">
        <f t="shared" si="187"/>
        <v>0</v>
      </c>
      <c r="Q234" s="11">
        <f t="shared" si="188"/>
        <v>0</v>
      </c>
      <c r="R234" s="11">
        <f t="shared" si="189"/>
        <v>0</v>
      </c>
      <c r="S234" s="15">
        <f t="shared" si="190"/>
        <v>0</v>
      </c>
      <c r="T234" s="10">
        <f t="shared" si="191"/>
        <v>0</v>
      </c>
      <c r="U234" s="11">
        <f t="shared" si="192"/>
        <v>0</v>
      </c>
      <c r="V234" s="11">
        <f t="shared" si="193"/>
        <v>0</v>
      </c>
      <c r="W234" s="11">
        <f t="shared" si="194"/>
        <v>0</v>
      </c>
      <c r="X234" s="15">
        <f t="shared" si="195"/>
        <v>0</v>
      </c>
      <c r="Y234" s="11">
        <f t="shared" si="196"/>
        <v>0.05</v>
      </c>
      <c r="Z234" s="11">
        <f t="shared" si="197"/>
        <v>0.1</v>
      </c>
      <c r="AA234" s="11">
        <f t="shared" si="198"/>
        <v>0.15000000000000002</v>
      </c>
      <c r="AB234" s="11">
        <f t="shared" si="199"/>
        <v>0.2</v>
      </c>
      <c r="AC234" s="18">
        <f t="shared" si="200"/>
        <v>0.25</v>
      </c>
      <c r="AD234" s="10">
        <f t="shared" si="201"/>
        <v>0.3</v>
      </c>
      <c r="AE234" s="11">
        <f t="shared" si="202"/>
        <v>0.35</v>
      </c>
      <c r="AF234" s="11">
        <f t="shared" si="203"/>
        <v>0.39999999999999997</v>
      </c>
      <c r="AG234" s="11">
        <f t="shared" si="204"/>
        <v>0.44999999999999996</v>
      </c>
      <c r="AH234" s="18">
        <f t="shared" si="205"/>
        <v>0.49999999999999994</v>
      </c>
      <c r="AI234" s="10">
        <f t="shared" si="206"/>
        <v>0.54999999999999993</v>
      </c>
      <c r="AJ234" s="11">
        <f t="shared" si="207"/>
        <v>0.6</v>
      </c>
      <c r="AK234" s="11">
        <f t="shared" si="208"/>
        <v>0.65</v>
      </c>
      <c r="AL234" s="11">
        <f t="shared" si="209"/>
        <v>0.70000000000000007</v>
      </c>
      <c r="AM234" s="18">
        <f t="shared" si="210"/>
        <v>0.75000000000000011</v>
      </c>
      <c r="AN234" s="10">
        <f t="shared" si="211"/>
        <v>0.80000000000000016</v>
      </c>
      <c r="AO234" s="11">
        <f t="shared" si="212"/>
        <v>0.8500000000000002</v>
      </c>
      <c r="AP234" s="11">
        <f t="shared" si="213"/>
        <v>0.90000000000000024</v>
      </c>
      <c r="AQ234" s="11">
        <f t="shared" si="214"/>
        <v>0.95000000000000029</v>
      </c>
      <c r="AR234" s="15">
        <v>1</v>
      </c>
      <c r="AS234" s="10">
        <v>1</v>
      </c>
      <c r="AT234" s="11">
        <v>1</v>
      </c>
      <c r="AU234" s="11">
        <v>1</v>
      </c>
      <c r="AV234" s="11">
        <v>1</v>
      </c>
      <c r="AW234" s="18">
        <v>1</v>
      </c>
      <c r="AX234" s="10">
        <v>1</v>
      </c>
      <c r="AY234" s="11">
        <v>1</v>
      </c>
      <c r="AZ234" s="11">
        <v>1</v>
      </c>
      <c r="BA234" s="11">
        <v>1</v>
      </c>
      <c r="BB234" s="15">
        <v>1</v>
      </c>
      <c r="BC234" s="10">
        <v>1</v>
      </c>
      <c r="BD234" s="11">
        <v>1</v>
      </c>
      <c r="BE234" s="11">
        <v>1</v>
      </c>
      <c r="BF234" s="11">
        <v>1</v>
      </c>
      <c r="BG234" s="18">
        <v>1</v>
      </c>
      <c r="BH234" s="10">
        <v>1</v>
      </c>
      <c r="BI234" s="11">
        <v>1</v>
      </c>
      <c r="BJ234" s="11">
        <v>1</v>
      </c>
      <c r="BK234" s="11">
        <v>1</v>
      </c>
      <c r="BL234" s="15">
        <v>1</v>
      </c>
      <c r="BM234" s="10">
        <v>1</v>
      </c>
      <c r="BN234" s="11">
        <v>1</v>
      </c>
      <c r="BO234" s="11">
        <v>1</v>
      </c>
      <c r="BP234" s="11">
        <v>1</v>
      </c>
      <c r="BQ234" s="18">
        <v>1</v>
      </c>
      <c r="BR234" s="10">
        <v>1</v>
      </c>
      <c r="BS234" s="11">
        <v>1</v>
      </c>
      <c r="BT234" s="11">
        <v>1</v>
      </c>
      <c r="BU234" s="11">
        <v>1</v>
      </c>
      <c r="BV234" s="15">
        <v>1</v>
      </c>
    </row>
    <row r="235" spans="1:74" x14ac:dyDescent="0.25">
      <c r="A235" s="28" t="s">
        <v>139</v>
      </c>
      <c r="B235" s="23" t="s">
        <v>62</v>
      </c>
      <c r="C235" s="1" t="s">
        <v>126</v>
      </c>
      <c r="D235" s="2" t="s">
        <v>0</v>
      </c>
      <c r="E235" s="3" t="s">
        <v>2</v>
      </c>
      <c r="F235" s="3"/>
      <c r="G235" s="3"/>
      <c r="H235" s="3"/>
      <c r="I235" s="15">
        <f t="shared" si="180"/>
        <v>0</v>
      </c>
      <c r="J235" s="10">
        <f t="shared" si="181"/>
        <v>0</v>
      </c>
      <c r="K235" s="11">
        <f t="shared" si="182"/>
        <v>0</v>
      </c>
      <c r="L235" s="11">
        <f t="shared" si="183"/>
        <v>0</v>
      </c>
      <c r="M235" s="11">
        <f t="shared" si="184"/>
        <v>0</v>
      </c>
      <c r="N235" s="15">
        <f t="shared" si="185"/>
        <v>0</v>
      </c>
      <c r="O235" s="10">
        <f t="shared" si="186"/>
        <v>0</v>
      </c>
      <c r="P235" s="11">
        <f t="shared" si="187"/>
        <v>0</v>
      </c>
      <c r="Q235" s="11">
        <f t="shared" si="188"/>
        <v>0</v>
      </c>
      <c r="R235" s="11">
        <f t="shared" si="189"/>
        <v>0</v>
      </c>
      <c r="S235" s="15">
        <f t="shared" si="190"/>
        <v>0</v>
      </c>
      <c r="T235" s="10">
        <f t="shared" si="191"/>
        <v>0</v>
      </c>
      <c r="U235" s="11">
        <f t="shared" si="192"/>
        <v>0</v>
      </c>
      <c r="V235" s="11">
        <f t="shared" si="193"/>
        <v>0</v>
      </c>
      <c r="W235" s="11">
        <f t="shared" si="194"/>
        <v>0</v>
      </c>
      <c r="X235" s="15">
        <f t="shared" si="195"/>
        <v>0</v>
      </c>
      <c r="Y235" s="11">
        <f t="shared" si="196"/>
        <v>0.05</v>
      </c>
      <c r="Z235" s="11">
        <f t="shared" si="197"/>
        <v>0.1</v>
      </c>
      <c r="AA235" s="11">
        <f t="shared" si="198"/>
        <v>0.15000000000000002</v>
      </c>
      <c r="AB235" s="11">
        <f t="shared" si="199"/>
        <v>0.2</v>
      </c>
      <c r="AC235" s="18">
        <f t="shared" si="200"/>
        <v>0.25</v>
      </c>
      <c r="AD235" s="10">
        <f t="shared" si="201"/>
        <v>0.3</v>
      </c>
      <c r="AE235" s="11">
        <f t="shared" si="202"/>
        <v>0.35</v>
      </c>
      <c r="AF235" s="11">
        <f t="shared" si="203"/>
        <v>0.39999999999999997</v>
      </c>
      <c r="AG235" s="11">
        <f t="shared" si="204"/>
        <v>0.44999999999999996</v>
      </c>
      <c r="AH235" s="18">
        <f t="shared" si="205"/>
        <v>0.49999999999999994</v>
      </c>
      <c r="AI235" s="10">
        <f t="shared" si="206"/>
        <v>0.54999999999999993</v>
      </c>
      <c r="AJ235" s="11">
        <f t="shared" si="207"/>
        <v>0.6</v>
      </c>
      <c r="AK235" s="11">
        <f t="shared" si="208"/>
        <v>0.65</v>
      </c>
      <c r="AL235" s="11">
        <f t="shared" si="209"/>
        <v>0.70000000000000007</v>
      </c>
      <c r="AM235" s="18">
        <f t="shared" si="210"/>
        <v>0.75000000000000011</v>
      </c>
      <c r="AN235" s="10">
        <f t="shared" si="211"/>
        <v>0.80000000000000016</v>
      </c>
      <c r="AO235" s="11">
        <f t="shared" si="212"/>
        <v>0.8500000000000002</v>
      </c>
      <c r="AP235" s="11">
        <f t="shared" si="213"/>
        <v>0.90000000000000024</v>
      </c>
      <c r="AQ235" s="11">
        <f t="shared" si="214"/>
        <v>0.95000000000000029</v>
      </c>
      <c r="AR235" s="15">
        <v>1</v>
      </c>
      <c r="AS235" s="10">
        <v>1</v>
      </c>
      <c r="AT235" s="11">
        <v>1</v>
      </c>
      <c r="AU235" s="11">
        <v>1</v>
      </c>
      <c r="AV235" s="11">
        <v>1</v>
      </c>
      <c r="AW235" s="18">
        <v>1</v>
      </c>
      <c r="AX235" s="10">
        <v>1</v>
      </c>
      <c r="AY235" s="11">
        <v>1</v>
      </c>
      <c r="AZ235" s="11">
        <v>1</v>
      </c>
      <c r="BA235" s="11">
        <v>1</v>
      </c>
      <c r="BB235" s="15">
        <v>1</v>
      </c>
      <c r="BC235" s="10">
        <v>1</v>
      </c>
      <c r="BD235" s="11">
        <v>1</v>
      </c>
      <c r="BE235" s="11">
        <v>1</v>
      </c>
      <c r="BF235" s="11">
        <v>1</v>
      </c>
      <c r="BG235" s="18">
        <v>1</v>
      </c>
      <c r="BH235" s="10">
        <v>1</v>
      </c>
      <c r="BI235" s="11">
        <v>1</v>
      </c>
      <c r="BJ235" s="11">
        <v>1</v>
      </c>
      <c r="BK235" s="11">
        <v>1</v>
      </c>
      <c r="BL235" s="15">
        <v>1</v>
      </c>
      <c r="BM235" s="10">
        <v>1</v>
      </c>
      <c r="BN235" s="11">
        <v>1</v>
      </c>
      <c r="BO235" s="11">
        <v>1</v>
      </c>
      <c r="BP235" s="11">
        <v>1</v>
      </c>
      <c r="BQ235" s="18">
        <v>1</v>
      </c>
      <c r="BR235" s="10">
        <v>1</v>
      </c>
      <c r="BS235" s="11">
        <v>1</v>
      </c>
      <c r="BT235" s="11">
        <v>1</v>
      </c>
      <c r="BU235" s="11">
        <v>1</v>
      </c>
      <c r="BV235" s="15">
        <v>1</v>
      </c>
    </row>
    <row r="236" spans="1:74" x14ac:dyDescent="0.25">
      <c r="A236" s="28" t="s">
        <v>139</v>
      </c>
      <c r="B236" s="23" t="s">
        <v>62</v>
      </c>
      <c r="C236" s="1" t="s">
        <v>126</v>
      </c>
      <c r="D236" s="2" t="s">
        <v>0</v>
      </c>
      <c r="E236" s="3" t="s">
        <v>3</v>
      </c>
      <c r="F236" s="3"/>
      <c r="G236" s="3"/>
      <c r="H236" s="3"/>
      <c r="I236" s="15">
        <f t="shared" si="180"/>
        <v>0</v>
      </c>
      <c r="J236" s="10">
        <f t="shared" si="181"/>
        <v>0</v>
      </c>
      <c r="K236" s="11">
        <f t="shared" si="182"/>
        <v>0</v>
      </c>
      <c r="L236" s="11">
        <f t="shared" si="183"/>
        <v>0</v>
      </c>
      <c r="M236" s="11">
        <f t="shared" si="184"/>
        <v>0</v>
      </c>
      <c r="N236" s="15">
        <f t="shared" si="185"/>
        <v>0</v>
      </c>
      <c r="O236" s="10">
        <f t="shared" si="186"/>
        <v>0</v>
      </c>
      <c r="P236" s="11">
        <f t="shared" si="187"/>
        <v>0</v>
      </c>
      <c r="Q236" s="11">
        <f t="shared" si="188"/>
        <v>0</v>
      </c>
      <c r="R236" s="11">
        <f t="shared" si="189"/>
        <v>0</v>
      </c>
      <c r="S236" s="15">
        <f t="shared" si="190"/>
        <v>0</v>
      </c>
      <c r="T236" s="10">
        <f t="shared" si="191"/>
        <v>0</v>
      </c>
      <c r="U236" s="11">
        <f t="shared" si="192"/>
        <v>0</v>
      </c>
      <c r="V236" s="11">
        <f t="shared" si="193"/>
        <v>0</v>
      </c>
      <c r="W236" s="11">
        <f t="shared" si="194"/>
        <v>0</v>
      </c>
      <c r="X236" s="15">
        <f t="shared" si="195"/>
        <v>0</v>
      </c>
      <c r="Y236" s="11">
        <f t="shared" si="196"/>
        <v>0.05</v>
      </c>
      <c r="Z236" s="11">
        <f t="shared" si="197"/>
        <v>0.1</v>
      </c>
      <c r="AA236" s="11">
        <f t="shared" si="198"/>
        <v>0.15000000000000002</v>
      </c>
      <c r="AB236" s="11">
        <f t="shared" si="199"/>
        <v>0.2</v>
      </c>
      <c r="AC236" s="18">
        <f t="shared" si="200"/>
        <v>0.25</v>
      </c>
      <c r="AD236" s="10">
        <f t="shared" si="201"/>
        <v>0.3</v>
      </c>
      <c r="AE236" s="11">
        <f t="shared" si="202"/>
        <v>0.35</v>
      </c>
      <c r="AF236" s="11">
        <f t="shared" si="203"/>
        <v>0.39999999999999997</v>
      </c>
      <c r="AG236" s="11">
        <f t="shared" si="204"/>
        <v>0.44999999999999996</v>
      </c>
      <c r="AH236" s="18">
        <f t="shared" si="205"/>
        <v>0.49999999999999994</v>
      </c>
      <c r="AI236" s="10">
        <f t="shared" si="206"/>
        <v>0.54999999999999993</v>
      </c>
      <c r="AJ236" s="11">
        <f t="shared" si="207"/>
        <v>0.6</v>
      </c>
      <c r="AK236" s="11">
        <f t="shared" si="208"/>
        <v>0.65</v>
      </c>
      <c r="AL236" s="11">
        <f t="shared" si="209"/>
        <v>0.70000000000000007</v>
      </c>
      <c r="AM236" s="18">
        <f t="shared" si="210"/>
        <v>0.75000000000000011</v>
      </c>
      <c r="AN236" s="10">
        <f t="shared" si="211"/>
        <v>0.80000000000000016</v>
      </c>
      <c r="AO236" s="11">
        <f t="shared" si="212"/>
        <v>0.8500000000000002</v>
      </c>
      <c r="AP236" s="11">
        <f t="shared" si="213"/>
        <v>0.90000000000000024</v>
      </c>
      <c r="AQ236" s="11">
        <f t="shared" si="214"/>
        <v>0.95000000000000029</v>
      </c>
      <c r="AR236" s="15">
        <v>1</v>
      </c>
      <c r="AS236" s="10">
        <v>1</v>
      </c>
      <c r="AT236" s="11">
        <v>1</v>
      </c>
      <c r="AU236" s="11">
        <v>1</v>
      </c>
      <c r="AV236" s="11">
        <v>1</v>
      </c>
      <c r="AW236" s="18">
        <v>1</v>
      </c>
      <c r="AX236" s="10">
        <v>1</v>
      </c>
      <c r="AY236" s="11">
        <v>1</v>
      </c>
      <c r="AZ236" s="11">
        <v>1</v>
      </c>
      <c r="BA236" s="11">
        <v>1</v>
      </c>
      <c r="BB236" s="15">
        <v>1</v>
      </c>
      <c r="BC236" s="10">
        <v>1</v>
      </c>
      <c r="BD236" s="11">
        <v>1</v>
      </c>
      <c r="BE236" s="11">
        <v>1</v>
      </c>
      <c r="BF236" s="11">
        <v>1</v>
      </c>
      <c r="BG236" s="18">
        <v>1</v>
      </c>
      <c r="BH236" s="10">
        <v>1</v>
      </c>
      <c r="BI236" s="11">
        <v>1</v>
      </c>
      <c r="BJ236" s="11">
        <v>1</v>
      </c>
      <c r="BK236" s="11">
        <v>1</v>
      </c>
      <c r="BL236" s="15">
        <v>1</v>
      </c>
      <c r="BM236" s="10">
        <v>1</v>
      </c>
      <c r="BN236" s="11">
        <v>1</v>
      </c>
      <c r="BO236" s="11">
        <v>1</v>
      </c>
      <c r="BP236" s="11">
        <v>1</v>
      </c>
      <c r="BQ236" s="18">
        <v>1</v>
      </c>
      <c r="BR236" s="10">
        <v>1</v>
      </c>
      <c r="BS236" s="11">
        <v>1</v>
      </c>
      <c r="BT236" s="11">
        <v>1</v>
      </c>
      <c r="BU236" s="11">
        <v>1</v>
      </c>
      <c r="BV236" s="15">
        <v>1</v>
      </c>
    </row>
    <row r="237" spans="1:74" x14ac:dyDescent="0.25">
      <c r="A237" s="28" t="s">
        <v>139</v>
      </c>
      <c r="B237" s="23" t="s">
        <v>62</v>
      </c>
      <c r="C237" s="1" t="s">
        <v>126</v>
      </c>
      <c r="D237" s="2" t="s">
        <v>0</v>
      </c>
      <c r="E237" s="3" t="s">
        <v>4</v>
      </c>
      <c r="F237" s="3"/>
      <c r="G237" s="3"/>
      <c r="H237" s="3"/>
      <c r="I237" s="15">
        <f t="shared" si="180"/>
        <v>0</v>
      </c>
      <c r="J237" s="10">
        <f t="shared" si="181"/>
        <v>0</v>
      </c>
      <c r="K237" s="11">
        <f t="shared" si="182"/>
        <v>0</v>
      </c>
      <c r="L237" s="11">
        <f t="shared" si="183"/>
        <v>0</v>
      </c>
      <c r="M237" s="11">
        <f t="shared" si="184"/>
        <v>0</v>
      </c>
      <c r="N237" s="15">
        <f t="shared" si="185"/>
        <v>0</v>
      </c>
      <c r="O237" s="10">
        <f t="shared" si="186"/>
        <v>0</v>
      </c>
      <c r="P237" s="11">
        <f t="shared" si="187"/>
        <v>0</v>
      </c>
      <c r="Q237" s="11">
        <f t="shared" si="188"/>
        <v>0</v>
      </c>
      <c r="R237" s="11">
        <f t="shared" si="189"/>
        <v>0</v>
      </c>
      <c r="S237" s="15">
        <f t="shared" si="190"/>
        <v>0</v>
      </c>
      <c r="T237" s="10">
        <f t="shared" si="191"/>
        <v>0</v>
      </c>
      <c r="U237" s="11">
        <f t="shared" si="192"/>
        <v>0</v>
      </c>
      <c r="V237" s="11">
        <f t="shared" si="193"/>
        <v>0</v>
      </c>
      <c r="W237" s="11">
        <f t="shared" si="194"/>
        <v>0</v>
      </c>
      <c r="X237" s="15">
        <f t="shared" si="195"/>
        <v>0</v>
      </c>
      <c r="Y237" s="11">
        <f t="shared" si="196"/>
        <v>0.05</v>
      </c>
      <c r="Z237" s="11">
        <f t="shared" si="197"/>
        <v>0.1</v>
      </c>
      <c r="AA237" s="11">
        <f t="shared" si="198"/>
        <v>0.15000000000000002</v>
      </c>
      <c r="AB237" s="11">
        <f t="shared" si="199"/>
        <v>0.2</v>
      </c>
      <c r="AC237" s="18">
        <f t="shared" si="200"/>
        <v>0.25</v>
      </c>
      <c r="AD237" s="10">
        <f t="shared" si="201"/>
        <v>0.3</v>
      </c>
      <c r="AE237" s="11">
        <f t="shared" si="202"/>
        <v>0.35</v>
      </c>
      <c r="AF237" s="11">
        <f t="shared" si="203"/>
        <v>0.39999999999999997</v>
      </c>
      <c r="AG237" s="11">
        <f t="shared" si="204"/>
        <v>0.44999999999999996</v>
      </c>
      <c r="AH237" s="18">
        <f t="shared" si="205"/>
        <v>0.49999999999999994</v>
      </c>
      <c r="AI237" s="10">
        <f t="shared" si="206"/>
        <v>0.54999999999999993</v>
      </c>
      <c r="AJ237" s="11">
        <f t="shared" si="207"/>
        <v>0.6</v>
      </c>
      <c r="AK237" s="11">
        <f t="shared" si="208"/>
        <v>0.65</v>
      </c>
      <c r="AL237" s="11">
        <f t="shared" si="209"/>
        <v>0.70000000000000007</v>
      </c>
      <c r="AM237" s="18">
        <f t="shared" si="210"/>
        <v>0.75000000000000011</v>
      </c>
      <c r="AN237" s="10">
        <f t="shared" si="211"/>
        <v>0.80000000000000016</v>
      </c>
      <c r="AO237" s="11">
        <f t="shared" si="212"/>
        <v>0.8500000000000002</v>
      </c>
      <c r="AP237" s="11">
        <f t="shared" si="213"/>
        <v>0.90000000000000024</v>
      </c>
      <c r="AQ237" s="11">
        <f t="shared" si="214"/>
        <v>0.95000000000000029</v>
      </c>
      <c r="AR237" s="15">
        <v>1</v>
      </c>
      <c r="AS237" s="10">
        <v>1</v>
      </c>
      <c r="AT237" s="11">
        <v>1</v>
      </c>
      <c r="AU237" s="11">
        <v>1</v>
      </c>
      <c r="AV237" s="11">
        <v>1</v>
      </c>
      <c r="AW237" s="18">
        <v>1</v>
      </c>
      <c r="AX237" s="10">
        <v>1</v>
      </c>
      <c r="AY237" s="11">
        <v>1</v>
      </c>
      <c r="AZ237" s="11">
        <v>1</v>
      </c>
      <c r="BA237" s="11">
        <v>1</v>
      </c>
      <c r="BB237" s="15">
        <v>1</v>
      </c>
      <c r="BC237" s="10">
        <v>1</v>
      </c>
      <c r="BD237" s="11">
        <v>1</v>
      </c>
      <c r="BE237" s="11">
        <v>1</v>
      </c>
      <c r="BF237" s="11">
        <v>1</v>
      </c>
      <c r="BG237" s="18">
        <v>1</v>
      </c>
      <c r="BH237" s="10">
        <v>1</v>
      </c>
      <c r="BI237" s="11">
        <v>1</v>
      </c>
      <c r="BJ237" s="11">
        <v>1</v>
      </c>
      <c r="BK237" s="11">
        <v>1</v>
      </c>
      <c r="BL237" s="15">
        <v>1</v>
      </c>
      <c r="BM237" s="10">
        <v>1</v>
      </c>
      <c r="BN237" s="11">
        <v>1</v>
      </c>
      <c r="BO237" s="11">
        <v>1</v>
      </c>
      <c r="BP237" s="11">
        <v>1</v>
      </c>
      <c r="BQ237" s="18">
        <v>1</v>
      </c>
      <c r="BR237" s="10">
        <v>1</v>
      </c>
      <c r="BS237" s="11">
        <v>1</v>
      </c>
      <c r="BT237" s="11">
        <v>1</v>
      </c>
      <c r="BU237" s="11">
        <v>1</v>
      </c>
      <c r="BV237" s="15">
        <v>1</v>
      </c>
    </row>
    <row r="238" spans="1:74" x14ac:dyDescent="0.25">
      <c r="A238" s="28" t="s">
        <v>139</v>
      </c>
      <c r="B238" s="23" t="s">
        <v>62</v>
      </c>
      <c r="C238" s="1" t="s">
        <v>126</v>
      </c>
      <c r="D238" s="2" t="s">
        <v>5</v>
      </c>
      <c r="E238" s="3" t="s">
        <v>1</v>
      </c>
      <c r="F238" s="3"/>
      <c r="G238" s="3"/>
      <c r="H238" s="3"/>
      <c r="I238" s="15">
        <f t="shared" si="180"/>
        <v>0</v>
      </c>
      <c r="J238" s="10">
        <f t="shared" si="181"/>
        <v>0</v>
      </c>
      <c r="K238" s="11">
        <f t="shared" si="182"/>
        <v>0</v>
      </c>
      <c r="L238" s="11">
        <f t="shared" si="183"/>
        <v>0</v>
      </c>
      <c r="M238" s="11">
        <f t="shared" si="184"/>
        <v>0</v>
      </c>
      <c r="N238" s="15">
        <f t="shared" si="185"/>
        <v>0</v>
      </c>
      <c r="O238" s="10">
        <f t="shared" si="186"/>
        <v>0</v>
      </c>
      <c r="P238" s="11">
        <f t="shared" si="187"/>
        <v>0</v>
      </c>
      <c r="Q238" s="11">
        <f t="shared" si="188"/>
        <v>0</v>
      </c>
      <c r="R238" s="11">
        <f t="shared" si="189"/>
        <v>0</v>
      </c>
      <c r="S238" s="15">
        <f t="shared" si="190"/>
        <v>0</v>
      </c>
      <c r="T238" s="10">
        <f t="shared" si="191"/>
        <v>0</v>
      </c>
      <c r="U238" s="11">
        <f t="shared" si="192"/>
        <v>0</v>
      </c>
      <c r="V238" s="11">
        <f t="shared" si="193"/>
        <v>0</v>
      </c>
      <c r="W238" s="11">
        <f t="shared" si="194"/>
        <v>0</v>
      </c>
      <c r="X238" s="15">
        <f t="shared" si="195"/>
        <v>0</v>
      </c>
      <c r="Y238" s="11">
        <f t="shared" si="196"/>
        <v>0.05</v>
      </c>
      <c r="Z238" s="11">
        <f t="shared" si="197"/>
        <v>0.1</v>
      </c>
      <c r="AA238" s="11">
        <f t="shared" si="198"/>
        <v>0.15000000000000002</v>
      </c>
      <c r="AB238" s="11">
        <f t="shared" si="199"/>
        <v>0.2</v>
      </c>
      <c r="AC238" s="18">
        <f t="shared" si="200"/>
        <v>0.25</v>
      </c>
      <c r="AD238" s="10">
        <f t="shared" si="201"/>
        <v>0.3</v>
      </c>
      <c r="AE238" s="11">
        <f t="shared" si="202"/>
        <v>0.35</v>
      </c>
      <c r="AF238" s="11">
        <f t="shared" si="203"/>
        <v>0.39999999999999997</v>
      </c>
      <c r="AG238" s="11">
        <f t="shared" si="204"/>
        <v>0.44999999999999996</v>
      </c>
      <c r="AH238" s="18">
        <f t="shared" si="205"/>
        <v>0.49999999999999994</v>
      </c>
      <c r="AI238" s="10">
        <f t="shared" si="206"/>
        <v>0.54999999999999993</v>
      </c>
      <c r="AJ238" s="11">
        <f t="shared" si="207"/>
        <v>0.6</v>
      </c>
      <c r="AK238" s="11">
        <f t="shared" si="208"/>
        <v>0.65</v>
      </c>
      <c r="AL238" s="11">
        <f t="shared" si="209"/>
        <v>0.70000000000000007</v>
      </c>
      <c r="AM238" s="18">
        <f t="shared" si="210"/>
        <v>0.75000000000000011</v>
      </c>
      <c r="AN238" s="10">
        <f t="shared" si="211"/>
        <v>0.80000000000000016</v>
      </c>
      <c r="AO238" s="11">
        <f t="shared" si="212"/>
        <v>0.8500000000000002</v>
      </c>
      <c r="AP238" s="11">
        <f t="shared" si="213"/>
        <v>0.90000000000000024</v>
      </c>
      <c r="AQ238" s="11">
        <f t="shared" si="214"/>
        <v>0.95000000000000029</v>
      </c>
      <c r="AR238" s="15">
        <v>1</v>
      </c>
      <c r="AS238" s="10">
        <v>1</v>
      </c>
      <c r="AT238" s="11">
        <v>1</v>
      </c>
      <c r="AU238" s="11">
        <v>1</v>
      </c>
      <c r="AV238" s="11">
        <v>1</v>
      </c>
      <c r="AW238" s="18">
        <v>1</v>
      </c>
      <c r="AX238" s="10">
        <v>1</v>
      </c>
      <c r="AY238" s="11">
        <v>1</v>
      </c>
      <c r="AZ238" s="11">
        <v>1</v>
      </c>
      <c r="BA238" s="11">
        <v>1</v>
      </c>
      <c r="BB238" s="15">
        <v>1</v>
      </c>
      <c r="BC238" s="10">
        <v>1</v>
      </c>
      <c r="BD238" s="11">
        <v>1</v>
      </c>
      <c r="BE238" s="11">
        <v>1</v>
      </c>
      <c r="BF238" s="11">
        <v>1</v>
      </c>
      <c r="BG238" s="18">
        <v>1</v>
      </c>
      <c r="BH238" s="10">
        <v>1</v>
      </c>
      <c r="BI238" s="11">
        <v>1</v>
      </c>
      <c r="BJ238" s="11">
        <v>1</v>
      </c>
      <c r="BK238" s="11">
        <v>1</v>
      </c>
      <c r="BL238" s="15">
        <v>1</v>
      </c>
      <c r="BM238" s="10">
        <v>1</v>
      </c>
      <c r="BN238" s="11">
        <v>1</v>
      </c>
      <c r="BO238" s="11">
        <v>1</v>
      </c>
      <c r="BP238" s="11">
        <v>1</v>
      </c>
      <c r="BQ238" s="18">
        <v>1</v>
      </c>
      <c r="BR238" s="10">
        <v>1</v>
      </c>
      <c r="BS238" s="11">
        <v>1</v>
      </c>
      <c r="BT238" s="11">
        <v>1</v>
      </c>
      <c r="BU238" s="11">
        <v>1</v>
      </c>
      <c r="BV238" s="15">
        <v>1</v>
      </c>
    </row>
    <row r="239" spans="1:74" x14ac:dyDescent="0.25">
      <c r="A239" s="28" t="s">
        <v>139</v>
      </c>
      <c r="B239" s="23" t="s">
        <v>62</v>
      </c>
      <c r="C239" s="1" t="s">
        <v>126</v>
      </c>
      <c r="D239" s="2" t="s">
        <v>5</v>
      </c>
      <c r="E239" s="3" t="s">
        <v>2</v>
      </c>
      <c r="F239" s="3"/>
      <c r="G239" s="3"/>
      <c r="H239" s="3"/>
      <c r="I239" s="15">
        <f t="shared" si="180"/>
        <v>0</v>
      </c>
      <c r="J239" s="10">
        <f t="shared" si="181"/>
        <v>0</v>
      </c>
      <c r="K239" s="11">
        <f t="shared" si="182"/>
        <v>0</v>
      </c>
      <c r="L239" s="11">
        <f t="shared" si="183"/>
        <v>0</v>
      </c>
      <c r="M239" s="11">
        <f t="shared" si="184"/>
        <v>0</v>
      </c>
      <c r="N239" s="15">
        <f t="shared" si="185"/>
        <v>0</v>
      </c>
      <c r="O239" s="10">
        <f t="shared" si="186"/>
        <v>0</v>
      </c>
      <c r="P239" s="11">
        <f t="shared" si="187"/>
        <v>0</v>
      </c>
      <c r="Q239" s="11">
        <f t="shared" si="188"/>
        <v>0</v>
      </c>
      <c r="R239" s="11">
        <f t="shared" si="189"/>
        <v>0</v>
      </c>
      <c r="S239" s="15">
        <f t="shared" si="190"/>
        <v>0</v>
      </c>
      <c r="T239" s="10">
        <f t="shared" si="191"/>
        <v>0</v>
      </c>
      <c r="U239" s="11">
        <f t="shared" si="192"/>
        <v>0</v>
      </c>
      <c r="V239" s="11">
        <f t="shared" si="193"/>
        <v>0</v>
      </c>
      <c r="W239" s="11">
        <f t="shared" si="194"/>
        <v>0</v>
      </c>
      <c r="X239" s="15">
        <f t="shared" si="195"/>
        <v>0</v>
      </c>
      <c r="Y239" s="11">
        <f t="shared" si="196"/>
        <v>0.05</v>
      </c>
      <c r="Z239" s="11">
        <f t="shared" si="197"/>
        <v>0.1</v>
      </c>
      <c r="AA239" s="11">
        <f t="shared" si="198"/>
        <v>0.15000000000000002</v>
      </c>
      <c r="AB239" s="11">
        <f t="shared" si="199"/>
        <v>0.2</v>
      </c>
      <c r="AC239" s="18">
        <f t="shared" si="200"/>
        <v>0.25</v>
      </c>
      <c r="AD239" s="10">
        <f t="shared" si="201"/>
        <v>0.3</v>
      </c>
      <c r="AE239" s="11">
        <f t="shared" si="202"/>
        <v>0.35</v>
      </c>
      <c r="AF239" s="11">
        <f t="shared" si="203"/>
        <v>0.39999999999999997</v>
      </c>
      <c r="AG239" s="11">
        <f t="shared" si="204"/>
        <v>0.44999999999999996</v>
      </c>
      <c r="AH239" s="18">
        <f t="shared" si="205"/>
        <v>0.49999999999999994</v>
      </c>
      <c r="AI239" s="10">
        <f t="shared" si="206"/>
        <v>0.54999999999999993</v>
      </c>
      <c r="AJ239" s="11">
        <f t="shared" si="207"/>
        <v>0.6</v>
      </c>
      <c r="AK239" s="11">
        <f t="shared" si="208"/>
        <v>0.65</v>
      </c>
      <c r="AL239" s="11">
        <f t="shared" si="209"/>
        <v>0.70000000000000007</v>
      </c>
      <c r="AM239" s="18">
        <f t="shared" si="210"/>
        <v>0.75000000000000011</v>
      </c>
      <c r="AN239" s="10">
        <f t="shared" si="211"/>
        <v>0.80000000000000016</v>
      </c>
      <c r="AO239" s="11">
        <f t="shared" si="212"/>
        <v>0.8500000000000002</v>
      </c>
      <c r="AP239" s="11">
        <f t="shared" si="213"/>
        <v>0.90000000000000024</v>
      </c>
      <c r="AQ239" s="11">
        <f t="shared" si="214"/>
        <v>0.95000000000000029</v>
      </c>
      <c r="AR239" s="15">
        <v>1</v>
      </c>
      <c r="AS239" s="10">
        <v>1</v>
      </c>
      <c r="AT239" s="11">
        <v>1</v>
      </c>
      <c r="AU239" s="11">
        <v>1</v>
      </c>
      <c r="AV239" s="11">
        <v>1</v>
      </c>
      <c r="AW239" s="18">
        <v>1</v>
      </c>
      <c r="AX239" s="10">
        <v>1</v>
      </c>
      <c r="AY239" s="11">
        <v>1</v>
      </c>
      <c r="AZ239" s="11">
        <v>1</v>
      </c>
      <c r="BA239" s="11">
        <v>1</v>
      </c>
      <c r="BB239" s="15">
        <v>1</v>
      </c>
      <c r="BC239" s="10">
        <v>1</v>
      </c>
      <c r="BD239" s="11">
        <v>1</v>
      </c>
      <c r="BE239" s="11">
        <v>1</v>
      </c>
      <c r="BF239" s="11">
        <v>1</v>
      </c>
      <c r="BG239" s="18">
        <v>1</v>
      </c>
      <c r="BH239" s="10">
        <v>1</v>
      </c>
      <c r="BI239" s="11">
        <v>1</v>
      </c>
      <c r="BJ239" s="11">
        <v>1</v>
      </c>
      <c r="BK239" s="11">
        <v>1</v>
      </c>
      <c r="BL239" s="15">
        <v>1</v>
      </c>
      <c r="BM239" s="10">
        <v>1</v>
      </c>
      <c r="BN239" s="11">
        <v>1</v>
      </c>
      <c r="BO239" s="11">
        <v>1</v>
      </c>
      <c r="BP239" s="11">
        <v>1</v>
      </c>
      <c r="BQ239" s="18">
        <v>1</v>
      </c>
      <c r="BR239" s="10">
        <v>1</v>
      </c>
      <c r="BS239" s="11">
        <v>1</v>
      </c>
      <c r="BT239" s="11">
        <v>1</v>
      </c>
      <c r="BU239" s="11">
        <v>1</v>
      </c>
      <c r="BV239" s="15">
        <v>1</v>
      </c>
    </row>
    <row r="240" spans="1:74" x14ac:dyDescent="0.25">
      <c r="A240" s="28" t="s">
        <v>139</v>
      </c>
      <c r="B240" s="23" t="s">
        <v>62</v>
      </c>
      <c r="C240" s="1" t="s">
        <v>126</v>
      </c>
      <c r="D240" s="2" t="s">
        <v>5</v>
      </c>
      <c r="E240" s="3" t="s">
        <v>3</v>
      </c>
      <c r="F240" s="3"/>
      <c r="G240" s="3"/>
      <c r="H240" s="3"/>
      <c r="I240" s="15">
        <f t="shared" si="180"/>
        <v>0</v>
      </c>
      <c r="J240" s="10">
        <f t="shared" si="181"/>
        <v>0</v>
      </c>
      <c r="K240" s="11">
        <f t="shared" si="182"/>
        <v>0</v>
      </c>
      <c r="L240" s="11">
        <f t="shared" si="183"/>
        <v>0</v>
      </c>
      <c r="M240" s="11">
        <f t="shared" si="184"/>
        <v>0</v>
      </c>
      <c r="N240" s="15">
        <f t="shared" si="185"/>
        <v>0</v>
      </c>
      <c r="O240" s="10">
        <f t="shared" si="186"/>
        <v>0</v>
      </c>
      <c r="P240" s="11">
        <f t="shared" si="187"/>
        <v>0</v>
      </c>
      <c r="Q240" s="11">
        <f t="shared" si="188"/>
        <v>0</v>
      </c>
      <c r="R240" s="11">
        <f t="shared" si="189"/>
        <v>0</v>
      </c>
      <c r="S240" s="15">
        <f t="shared" si="190"/>
        <v>0</v>
      </c>
      <c r="T240" s="10">
        <f t="shared" si="191"/>
        <v>0</v>
      </c>
      <c r="U240" s="11">
        <f t="shared" si="192"/>
        <v>0</v>
      </c>
      <c r="V240" s="11">
        <f t="shared" si="193"/>
        <v>0</v>
      </c>
      <c r="W240" s="11">
        <f t="shared" si="194"/>
        <v>0</v>
      </c>
      <c r="X240" s="15">
        <f t="shared" si="195"/>
        <v>0</v>
      </c>
      <c r="Y240" s="11">
        <f t="shared" si="196"/>
        <v>0.05</v>
      </c>
      <c r="Z240" s="11">
        <f t="shared" si="197"/>
        <v>0.1</v>
      </c>
      <c r="AA240" s="11">
        <f t="shared" si="198"/>
        <v>0.15000000000000002</v>
      </c>
      <c r="AB240" s="11">
        <f t="shared" si="199"/>
        <v>0.2</v>
      </c>
      <c r="AC240" s="18">
        <f t="shared" si="200"/>
        <v>0.25</v>
      </c>
      <c r="AD240" s="10">
        <f t="shared" si="201"/>
        <v>0.3</v>
      </c>
      <c r="AE240" s="11">
        <f t="shared" si="202"/>
        <v>0.35</v>
      </c>
      <c r="AF240" s="11">
        <f t="shared" si="203"/>
        <v>0.39999999999999997</v>
      </c>
      <c r="AG240" s="11">
        <f t="shared" si="204"/>
        <v>0.44999999999999996</v>
      </c>
      <c r="AH240" s="18">
        <f t="shared" si="205"/>
        <v>0.49999999999999994</v>
      </c>
      <c r="AI240" s="10">
        <f t="shared" si="206"/>
        <v>0.54999999999999993</v>
      </c>
      <c r="AJ240" s="11">
        <f t="shared" si="207"/>
        <v>0.6</v>
      </c>
      <c r="AK240" s="11">
        <f t="shared" si="208"/>
        <v>0.65</v>
      </c>
      <c r="AL240" s="11">
        <f t="shared" si="209"/>
        <v>0.70000000000000007</v>
      </c>
      <c r="AM240" s="18">
        <f t="shared" si="210"/>
        <v>0.75000000000000011</v>
      </c>
      <c r="AN240" s="10">
        <f t="shared" si="211"/>
        <v>0.80000000000000016</v>
      </c>
      <c r="AO240" s="11">
        <f t="shared" si="212"/>
        <v>0.8500000000000002</v>
      </c>
      <c r="AP240" s="11">
        <f t="shared" si="213"/>
        <v>0.90000000000000024</v>
      </c>
      <c r="AQ240" s="11">
        <f t="shared" si="214"/>
        <v>0.95000000000000029</v>
      </c>
      <c r="AR240" s="15">
        <v>1</v>
      </c>
      <c r="AS240" s="10">
        <v>1</v>
      </c>
      <c r="AT240" s="11">
        <v>1</v>
      </c>
      <c r="AU240" s="11">
        <v>1</v>
      </c>
      <c r="AV240" s="11">
        <v>1</v>
      </c>
      <c r="AW240" s="18">
        <v>1</v>
      </c>
      <c r="AX240" s="10">
        <v>1</v>
      </c>
      <c r="AY240" s="11">
        <v>1</v>
      </c>
      <c r="AZ240" s="11">
        <v>1</v>
      </c>
      <c r="BA240" s="11">
        <v>1</v>
      </c>
      <c r="BB240" s="15">
        <v>1</v>
      </c>
      <c r="BC240" s="10">
        <v>1</v>
      </c>
      <c r="BD240" s="11">
        <v>1</v>
      </c>
      <c r="BE240" s="11">
        <v>1</v>
      </c>
      <c r="BF240" s="11">
        <v>1</v>
      </c>
      <c r="BG240" s="18">
        <v>1</v>
      </c>
      <c r="BH240" s="10">
        <v>1</v>
      </c>
      <c r="BI240" s="11">
        <v>1</v>
      </c>
      <c r="BJ240" s="11">
        <v>1</v>
      </c>
      <c r="BK240" s="11">
        <v>1</v>
      </c>
      <c r="BL240" s="15">
        <v>1</v>
      </c>
      <c r="BM240" s="10">
        <v>1</v>
      </c>
      <c r="BN240" s="11">
        <v>1</v>
      </c>
      <c r="BO240" s="11">
        <v>1</v>
      </c>
      <c r="BP240" s="11">
        <v>1</v>
      </c>
      <c r="BQ240" s="18">
        <v>1</v>
      </c>
      <c r="BR240" s="10">
        <v>1</v>
      </c>
      <c r="BS240" s="11">
        <v>1</v>
      </c>
      <c r="BT240" s="11">
        <v>1</v>
      </c>
      <c r="BU240" s="11">
        <v>1</v>
      </c>
      <c r="BV240" s="15">
        <v>1</v>
      </c>
    </row>
    <row r="241" spans="1:74" x14ac:dyDescent="0.25">
      <c r="A241" s="28" t="s">
        <v>139</v>
      </c>
      <c r="B241" s="23" t="s">
        <v>62</v>
      </c>
      <c r="C241" s="1" t="s">
        <v>126</v>
      </c>
      <c r="D241" s="2" t="s">
        <v>5</v>
      </c>
      <c r="E241" s="3" t="s">
        <v>4</v>
      </c>
      <c r="F241" s="3"/>
      <c r="G241" s="3"/>
      <c r="H241" s="3"/>
      <c r="I241" s="15">
        <f t="shared" si="180"/>
        <v>0</v>
      </c>
      <c r="J241" s="10">
        <f t="shared" si="181"/>
        <v>0</v>
      </c>
      <c r="K241" s="11">
        <f t="shared" si="182"/>
        <v>0</v>
      </c>
      <c r="L241" s="11">
        <f t="shared" si="183"/>
        <v>0</v>
      </c>
      <c r="M241" s="11">
        <f t="shared" si="184"/>
        <v>0</v>
      </c>
      <c r="N241" s="15">
        <f t="shared" si="185"/>
        <v>0</v>
      </c>
      <c r="O241" s="10">
        <f t="shared" si="186"/>
        <v>0</v>
      </c>
      <c r="P241" s="11">
        <f t="shared" si="187"/>
        <v>0</v>
      </c>
      <c r="Q241" s="11">
        <f t="shared" si="188"/>
        <v>0</v>
      </c>
      <c r="R241" s="11">
        <f t="shared" si="189"/>
        <v>0</v>
      </c>
      <c r="S241" s="15">
        <f t="shared" si="190"/>
        <v>0</v>
      </c>
      <c r="T241" s="10">
        <f t="shared" si="191"/>
        <v>0</v>
      </c>
      <c r="U241" s="11">
        <f t="shared" si="192"/>
        <v>0</v>
      </c>
      <c r="V241" s="11">
        <f t="shared" si="193"/>
        <v>0</v>
      </c>
      <c r="W241" s="11">
        <f t="shared" si="194"/>
        <v>0</v>
      </c>
      <c r="X241" s="15">
        <f t="shared" si="195"/>
        <v>0</v>
      </c>
      <c r="Y241" s="11">
        <f t="shared" si="196"/>
        <v>0.05</v>
      </c>
      <c r="Z241" s="11">
        <f t="shared" si="197"/>
        <v>0.1</v>
      </c>
      <c r="AA241" s="11">
        <f t="shared" si="198"/>
        <v>0.15000000000000002</v>
      </c>
      <c r="AB241" s="11">
        <f t="shared" si="199"/>
        <v>0.2</v>
      </c>
      <c r="AC241" s="18">
        <f t="shared" si="200"/>
        <v>0.25</v>
      </c>
      <c r="AD241" s="10">
        <f t="shared" si="201"/>
        <v>0.3</v>
      </c>
      <c r="AE241" s="11">
        <f t="shared" si="202"/>
        <v>0.35</v>
      </c>
      <c r="AF241" s="11">
        <f t="shared" si="203"/>
        <v>0.39999999999999997</v>
      </c>
      <c r="AG241" s="11">
        <f t="shared" si="204"/>
        <v>0.44999999999999996</v>
      </c>
      <c r="AH241" s="18">
        <f t="shared" si="205"/>
        <v>0.49999999999999994</v>
      </c>
      <c r="AI241" s="10">
        <f t="shared" si="206"/>
        <v>0.54999999999999993</v>
      </c>
      <c r="AJ241" s="11">
        <f t="shared" si="207"/>
        <v>0.6</v>
      </c>
      <c r="AK241" s="11">
        <f t="shared" si="208"/>
        <v>0.65</v>
      </c>
      <c r="AL241" s="11">
        <f t="shared" si="209"/>
        <v>0.70000000000000007</v>
      </c>
      <c r="AM241" s="18">
        <f t="shared" si="210"/>
        <v>0.75000000000000011</v>
      </c>
      <c r="AN241" s="10">
        <f t="shared" si="211"/>
        <v>0.80000000000000016</v>
      </c>
      <c r="AO241" s="11">
        <f t="shared" si="212"/>
        <v>0.8500000000000002</v>
      </c>
      <c r="AP241" s="11">
        <f t="shared" si="213"/>
        <v>0.90000000000000024</v>
      </c>
      <c r="AQ241" s="11">
        <f t="shared" si="214"/>
        <v>0.95000000000000029</v>
      </c>
      <c r="AR241" s="15">
        <v>1</v>
      </c>
      <c r="AS241" s="10">
        <v>1</v>
      </c>
      <c r="AT241" s="11">
        <v>1</v>
      </c>
      <c r="AU241" s="11">
        <v>1</v>
      </c>
      <c r="AV241" s="11">
        <v>1</v>
      </c>
      <c r="AW241" s="18">
        <v>1</v>
      </c>
      <c r="AX241" s="10">
        <v>1</v>
      </c>
      <c r="AY241" s="11">
        <v>1</v>
      </c>
      <c r="AZ241" s="11">
        <v>1</v>
      </c>
      <c r="BA241" s="11">
        <v>1</v>
      </c>
      <c r="BB241" s="15">
        <v>1</v>
      </c>
      <c r="BC241" s="10">
        <v>1</v>
      </c>
      <c r="BD241" s="11">
        <v>1</v>
      </c>
      <c r="BE241" s="11">
        <v>1</v>
      </c>
      <c r="BF241" s="11">
        <v>1</v>
      </c>
      <c r="BG241" s="18">
        <v>1</v>
      </c>
      <c r="BH241" s="10">
        <v>1</v>
      </c>
      <c r="BI241" s="11">
        <v>1</v>
      </c>
      <c r="BJ241" s="11">
        <v>1</v>
      </c>
      <c r="BK241" s="11">
        <v>1</v>
      </c>
      <c r="BL241" s="15">
        <v>1</v>
      </c>
      <c r="BM241" s="10">
        <v>1</v>
      </c>
      <c r="BN241" s="11">
        <v>1</v>
      </c>
      <c r="BO241" s="11">
        <v>1</v>
      </c>
      <c r="BP241" s="11">
        <v>1</v>
      </c>
      <c r="BQ241" s="18">
        <v>1</v>
      </c>
      <c r="BR241" s="10">
        <v>1</v>
      </c>
      <c r="BS241" s="11">
        <v>1</v>
      </c>
      <c r="BT241" s="11">
        <v>1</v>
      </c>
      <c r="BU241" s="11">
        <v>1</v>
      </c>
      <c r="BV241" s="15">
        <v>1</v>
      </c>
    </row>
    <row r="242" spans="1:74" x14ac:dyDescent="0.25">
      <c r="A242" s="27" t="s">
        <v>138</v>
      </c>
      <c r="B242" s="25" t="s">
        <v>64</v>
      </c>
      <c r="C242" s="1" t="s">
        <v>127</v>
      </c>
      <c r="D242" s="2" t="s">
        <v>11</v>
      </c>
      <c r="E242" s="3" t="s">
        <v>12</v>
      </c>
      <c r="F242" s="3">
        <f>'Proxy inputs'!I4</f>
        <v>0.62333800700792663</v>
      </c>
      <c r="G242" s="3">
        <f>'Proxy inputs'!J4</f>
        <v>0.93426879238818428</v>
      </c>
      <c r="H242" s="3">
        <f>'Proxy inputs'!K4</f>
        <v>1</v>
      </c>
      <c r="I242" s="18">
        <f>F242</f>
        <v>0.62333800700792663</v>
      </c>
      <c r="J242" s="10">
        <f>($AR242-$I242)/(2050-2015)+I242</f>
        <v>0.63409977823627162</v>
      </c>
      <c r="K242" s="11">
        <f t="shared" ref="K242:AQ242" si="215">($AR242-$I242)/(2050-2015)+J242</f>
        <v>0.6448615494646166</v>
      </c>
      <c r="L242" s="11">
        <f t="shared" si="215"/>
        <v>0.65562332069296159</v>
      </c>
      <c r="M242" s="11">
        <f t="shared" si="215"/>
        <v>0.66638509192130657</v>
      </c>
      <c r="N242" s="18">
        <f t="shared" si="215"/>
        <v>0.67714686314965156</v>
      </c>
      <c r="O242" s="10">
        <f t="shared" si="215"/>
        <v>0.68790863437799654</v>
      </c>
      <c r="P242" s="11">
        <f t="shared" si="215"/>
        <v>0.69867040560634153</v>
      </c>
      <c r="Q242" s="11">
        <f t="shared" si="215"/>
        <v>0.70943217683468651</v>
      </c>
      <c r="R242" s="11">
        <f t="shared" si="215"/>
        <v>0.7201939480630315</v>
      </c>
      <c r="S242" s="18">
        <f t="shared" si="215"/>
        <v>0.73095571929137648</v>
      </c>
      <c r="T242" s="10">
        <f t="shared" si="215"/>
        <v>0.74171749051972147</v>
      </c>
      <c r="U242" s="11">
        <f t="shared" si="215"/>
        <v>0.75247926174806645</v>
      </c>
      <c r="V242" s="11">
        <f t="shared" si="215"/>
        <v>0.76324103297641144</v>
      </c>
      <c r="W242" s="11">
        <f t="shared" si="215"/>
        <v>0.77400280420475642</v>
      </c>
      <c r="X242" s="18">
        <f t="shared" si="215"/>
        <v>0.78476457543310141</v>
      </c>
      <c r="Y242" s="10">
        <f t="shared" si="215"/>
        <v>0.79552634666144639</v>
      </c>
      <c r="Z242" s="11">
        <f t="shared" si="215"/>
        <v>0.80628811788979138</v>
      </c>
      <c r="AA242" s="11">
        <f t="shared" si="215"/>
        <v>0.81704988911813636</v>
      </c>
      <c r="AB242" s="11">
        <f t="shared" si="215"/>
        <v>0.82781166034648135</v>
      </c>
      <c r="AC242" s="18">
        <f t="shared" si="215"/>
        <v>0.83857343157482633</v>
      </c>
      <c r="AD242" s="10">
        <f t="shared" si="215"/>
        <v>0.84933520280317132</v>
      </c>
      <c r="AE242" s="11">
        <f t="shared" si="215"/>
        <v>0.8600969740315163</v>
      </c>
      <c r="AF242" s="11">
        <f t="shared" si="215"/>
        <v>0.87085874525986129</v>
      </c>
      <c r="AG242" s="11">
        <f t="shared" si="215"/>
        <v>0.88162051648820627</v>
      </c>
      <c r="AH242" s="18">
        <f t="shared" si="215"/>
        <v>0.89238228771655126</v>
      </c>
      <c r="AI242" s="10">
        <f t="shared" si="215"/>
        <v>0.90314405894489624</v>
      </c>
      <c r="AJ242" s="11">
        <f t="shared" si="215"/>
        <v>0.91390583017324123</v>
      </c>
      <c r="AK242" s="11">
        <f t="shared" si="215"/>
        <v>0.92466760140158621</v>
      </c>
      <c r="AL242" s="11">
        <f t="shared" si="215"/>
        <v>0.9354293726299312</v>
      </c>
      <c r="AM242" s="18">
        <f t="shared" si="215"/>
        <v>0.94619114385827618</v>
      </c>
      <c r="AN242" s="10">
        <f t="shared" si="215"/>
        <v>0.95695291508662117</v>
      </c>
      <c r="AO242" s="11">
        <f t="shared" si="215"/>
        <v>0.96771468631496615</v>
      </c>
      <c r="AP242" s="11">
        <f t="shared" si="215"/>
        <v>0.97847645754331114</v>
      </c>
      <c r="AQ242" s="11">
        <f t="shared" si="215"/>
        <v>0.98923822877165613</v>
      </c>
      <c r="AR242" s="15">
        <v>1</v>
      </c>
      <c r="AS242" s="10">
        <v>1</v>
      </c>
      <c r="AT242" s="11">
        <v>1</v>
      </c>
      <c r="AU242" s="11">
        <v>1</v>
      </c>
      <c r="AV242" s="11">
        <v>1</v>
      </c>
      <c r="AW242" s="18">
        <v>1</v>
      </c>
      <c r="AX242" s="10">
        <v>1</v>
      </c>
      <c r="AY242" s="11">
        <v>1</v>
      </c>
      <c r="AZ242" s="11">
        <v>1</v>
      </c>
      <c r="BA242" s="11">
        <v>1</v>
      </c>
      <c r="BB242" s="15">
        <v>1</v>
      </c>
      <c r="BC242" s="10">
        <v>1</v>
      </c>
      <c r="BD242" s="11">
        <v>1</v>
      </c>
      <c r="BE242" s="11">
        <v>1</v>
      </c>
      <c r="BF242" s="11">
        <v>1</v>
      </c>
      <c r="BG242" s="18">
        <v>1</v>
      </c>
      <c r="BH242" s="10">
        <v>1</v>
      </c>
      <c r="BI242" s="11">
        <v>1</v>
      </c>
      <c r="BJ242" s="11">
        <v>1</v>
      </c>
      <c r="BK242" s="11">
        <v>1</v>
      </c>
      <c r="BL242" s="15">
        <v>1</v>
      </c>
      <c r="BM242" s="10">
        <v>1</v>
      </c>
      <c r="BN242" s="11">
        <v>1</v>
      </c>
      <c r="BO242" s="11">
        <v>1</v>
      </c>
      <c r="BP242" s="11">
        <v>1</v>
      </c>
      <c r="BQ242" s="18">
        <v>1</v>
      </c>
      <c r="BR242" s="10">
        <v>1</v>
      </c>
      <c r="BS242" s="11">
        <v>1</v>
      </c>
      <c r="BT242" s="11">
        <v>1</v>
      </c>
      <c r="BU242" s="11">
        <v>1</v>
      </c>
      <c r="BV242" s="15">
        <v>1</v>
      </c>
    </row>
    <row r="243" spans="1:74" x14ac:dyDescent="0.25">
      <c r="A243" s="27" t="s">
        <v>138</v>
      </c>
      <c r="B243" s="25" t="s">
        <v>64</v>
      </c>
      <c r="C243" s="1" t="s">
        <v>127</v>
      </c>
      <c r="D243" s="2" t="s">
        <v>11</v>
      </c>
      <c r="E243" s="3" t="s">
        <v>13</v>
      </c>
      <c r="F243" s="3">
        <f>'Proxy inputs'!I5</f>
        <v>8.8568823307522084</v>
      </c>
      <c r="G243" s="3">
        <f>'Proxy inputs'!J5</f>
        <v>0.62492798603902866</v>
      </c>
      <c r="H243" s="3">
        <f>'Proxy inputs'!K5</f>
        <v>1</v>
      </c>
      <c r="I243" s="18">
        <f t="shared" ref="I243:I305" si="216">F243</f>
        <v>8.8568823307522084</v>
      </c>
      <c r="J243" s="10">
        <f t="shared" ref="J243:AQ243" si="217">($AR243-$I243)/(2050-2015)+I243</f>
        <v>8.6323999784450027</v>
      </c>
      <c r="K243" s="11">
        <f t="shared" si="217"/>
        <v>8.407917626137797</v>
      </c>
      <c r="L243" s="11">
        <f t="shared" si="217"/>
        <v>8.1834352738305913</v>
      </c>
      <c r="M243" s="11">
        <f t="shared" si="217"/>
        <v>7.9589529215233856</v>
      </c>
      <c r="N243" s="18">
        <f t="shared" si="217"/>
        <v>7.7344705692161799</v>
      </c>
      <c r="O243" s="10">
        <f t="shared" si="217"/>
        <v>7.5099882169089742</v>
      </c>
      <c r="P243" s="11">
        <f t="shared" si="217"/>
        <v>7.2855058646017685</v>
      </c>
      <c r="Q243" s="11">
        <f t="shared" si="217"/>
        <v>7.0610235122945628</v>
      </c>
      <c r="R243" s="11">
        <f t="shared" si="217"/>
        <v>6.8365411599873571</v>
      </c>
      <c r="S243" s="18">
        <f t="shared" si="217"/>
        <v>6.6120588076801514</v>
      </c>
      <c r="T243" s="10">
        <f t="shared" si="217"/>
        <v>6.3875764553729457</v>
      </c>
      <c r="U243" s="11">
        <f t="shared" si="217"/>
        <v>6.16309410306574</v>
      </c>
      <c r="V243" s="11">
        <f t="shared" si="217"/>
        <v>5.9386117507585343</v>
      </c>
      <c r="W243" s="11">
        <f t="shared" si="217"/>
        <v>5.7141293984513286</v>
      </c>
      <c r="X243" s="18">
        <f t="shared" si="217"/>
        <v>5.4896470461441229</v>
      </c>
      <c r="Y243" s="10">
        <f t="shared" si="217"/>
        <v>5.2651646938369172</v>
      </c>
      <c r="Z243" s="11">
        <f t="shared" si="217"/>
        <v>5.0406823415297115</v>
      </c>
      <c r="AA243" s="11">
        <f t="shared" si="217"/>
        <v>4.8161999892225058</v>
      </c>
      <c r="AB243" s="11">
        <f t="shared" si="217"/>
        <v>4.5917176369153001</v>
      </c>
      <c r="AC243" s="18">
        <f t="shared" si="217"/>
        <v>4.3672352846080944</v>
      </c>
      <c r="AD243" s="10">
        <f t="shared" si="217"/>
        <v>4.1427529323008887</v>
      </c>
      <c r="AE243" s="11">
        <f t="shared" si="217"/>
        <v>3.9182705799936826</v>
      </c>
      <c r="AF243" s="11">
        <f t="shared" si="217"/>
        <v>3.6937882276864764</v>
      </c>
      <c r="AG243" s="11">
        <f t="shared" si="217"/>
        <v>3.4693058753792703</v>
      </c>
      <c r="AH243" s="18">
        <f t="shared" si="217"/>
        <v>3.2448235230720641</v>
      </c>
      <c r="AI243" s="10">
        <f t="shared" si="217"/>
        <v>3.020341170764858</v>
      </c>
      <c r="AJ243" s="11">
        <f t="shared" si="217"/>
        <v>2.7958588184576518</v>
      </c>
      <c r="AK243" s="11">
        <f t="shared" si="217"/>
        <v>2.5713764661504457</v>
      </c>
      <c r="AL243" s="11">
        <f t="shared" si="217"/>
        <v>2.3468941138432395</v>
      </c>
      <c r="AM243" s="18">
        <f t="shared" si="217"/>
        <v>2.1224117615360334</v>
      </c>
      <c r="AN243" s="10">
        <f t="shared" si="217"/>
        <v>1.8979294092288275</v>
      </c>
      <c r="AO243" s="11">
        <f t="shared" si="217"/>
        <v>1.6734470569216215</v>
      </c>
      <c r="AP243" s="11">
        <f t="shared" si="217"/>
        <v>1.4489647046144156</v>
      </c>
      <c r="AQ243" s="11">
        <f t="shared" si="217"/>
        <v>1.2244823523072097</v>
      </c>
      <c r="AR243" s="15">
        <v>1</v>
      </c>
      <c r="AS243" s="10">
        <v>1</v>
      </c>
      <c r="AT243" s="11">
        <v>1</v>
      </c>
      <c r="AU243" s="11">
        <v>1</v>
      </c>
      <c r="AV243" s="11">
        <v>1</v>
      </c>
      <c r="AW243" s="18">
        <v>1</v>
      </c>
      <c r="AX243" s="10">
        <v>1</v>
      </c>
      <c r="AY243" s="11">
        <v>1</v>
      </c>
      <c r="AZ243" s="11">
        <v>1</v>
      </c>
      <c r="BA243" s="11">
        <v>1</v>
      </c>
      <c r="BB243" s="15">
        <v>1</v>
      </c>
      <c r="BC243" s="10">
        <v>1</v>
      </c>
      <c r="BD243" s="11">
        <v>1</v>
      </c>
      <c r="BE243" s="11">
        <v>1</v>
      </c>
      <c r="BF243" s="11">
        <v>1</v>
      </c>
      <c r="BG243" s="18">
        <v>1</v>
      </c>
      <c r="BH243" s="10">
        <v>1</v>
      </c>
      <c r="BI243" s="11">
        <v>1</v>
      </c>
      <c r="BJ243" s="11">
        <v>1</v>
      </c>
      <c r="BK243" s="11">
        <v>1</v>
      </c>
      <c r="BL243" s="15">
        <v>1</v>
      </c>
      <c r="BM243" s="10">
        <v>1</v>
      </c>
      <c r="BN243" s="11">
        <v>1</v>
      </c>
      <c r="BO243" s="11">
        <v>1</v>
      </c>
      <c r="BP243" s="11">
        <v>1</v>
      </c>
      <c r="BQ243" s="18">
        <v>1</v>
      </c>
      <c r="BR243" s="10">
        <v>1</v>
      </c>
      <c r="BS243" s="11">
        <v>1</v>
      </c>
      <c r="BT243" s="11">
        <v>1</v>
      </c>
      <c r="BU243" s="11">
        <v>1</v>
      </c>
      <c r="BV243" s="15">
        <v>1</v>
      </c>
    </row>
    <row r="244" spans="1:74" x14ac:dyDescent="0.25">
      <c r="A244" s="27" t="s">
        <v>138</v>
      </c>
      <c r="B244" s="25" t="s">
        <v>64</v>
      </c>
      <c r="C244" s="1" t="s">
        <v>127</v>
      </c>
      <c r="D244" s="2" t="s">
        <v>11</v>
      </c>
      <c r="E244" s="3" t="s">
        <v>14</v>
      </c>
      <c r="F244" s="3">
        <f>'Proxy inputs'!I6</f>
        <v>0.99369871144990041</v>
      </c>
      <c r="G244" s="3">
        <f>'Proxy inputs'!J6</f>
        <v>0.89974872362088465</v>
      </c>
      <c r="H244" s="3">
        <f>'Proxy inputs'!K6</f>
        <v>1</v>
      </c>
      <c r="I244" s="18">
        <f t="shared" si="216"/>
        <v>0.99369871144990041</v>
      </c>
      <c r="J244" s="10">
        <f t="shared" ref="J244:AQ244" si="218">($AR244-$I244)/(2050-2015)+I244</f>
        <v>0.99387874826561751</v>
      </c>
      <c r="K244" s="11">
        <f t="shared" si="218"/>
        <v>0.99405878508133461</v>
      </c>
      <c r="L244" s="11">
        <f t="shared" si="218"/>
        <v>0.99423882189705171</v>
      </c>
      <c r="M244" s="11">
        <f t="shared" si="218"/>
        <v>0.99441885871276881</v>
      </c>
      <c r="N244" s="18">
        <f t="shared" si="218"/>
        <v>0.9945988955284859</v>
      </c>
      <c r="O244" s="10">
        <f t="shared" si="218"/>
        <v>0.994778932344203</v>
      </c>
      <c r="P244" s="11">
        <f t="shared" si="218"/>
        <v>0.9949589691599201</v>
      </c>
      <c r="Q244" s="11">
        <f t="shared" si="218"/>
        <v>0.9951390059756372</v>
      </c>
      <c r="R244" s="11">
        <f t="shared" si="218"/>
        <v>0.9953190427913543</v>
      </c>
      <c r="S244" s="18">
        <f t="shared" si="218"/>
        <v>0.9954990796070714</v>
      </c>
      <c r="T244" s="10">
        <f t="shared" si="218"/>
        <v>0.9956791164227885</v>
      </c>
      <c r="U244" s="11">
        <f t="shared" si="218"/>
        <v>0.9958591532385056</v>
      </c>
      <c r="V244" s="11">
        <f t="shared" si="218"/>
        <v>0.9960391900542227</v>
      </c>
      <c r="W244" s="11">
        <f t="shared" si="218"/>
        <v>0.9962192268699398</v>
      </c>
      <c r="X244" s="18">
        <f t="shared" si="218"/>
        <v>0.9963992636856569</v>
      </c>
      <c r="Y244" s="10">
        <f t="shared" si="218"/>
        <v>0.996579300501374</v>
      </c>
      <c r="Z244" s="11">
        <f t="shared" si="218"/>
        <v>0.9967593373170911</v>
      </c>
      <c r="AA244" s="11">
        <f t="shared" si="218"/>
        <v>0.9969393741328082</v>
      </c>
      <c r="AB244" s="11">
        <f t="shared" si="218"/>
        <v>0.9971194109485253</v>
      </c>
      <c r="AC244" s="18">
        <f t="shared" si="218"/>
        <v>0.9972994477642424</v>
      </c>
      <c r="AD244" s="10">
        <f t="shared" si="218"/>
        <v>0.9974794845799595</v>
      </c>
      <c r="AE244" s="11">
        <f t="shared" si="218"/>
        <v>0.9976595213956766</v>
      </c>
      <c r="AF244" s="11">
        <f t="shared" si="218"/>
        <v>0.9978395582113937</v>
      </c>
      <c r="AG244" s="11">
        <f t="shared" si="218"/>
        <v>0.9980195950271108</v>
      </c>
      <c r="AH244" s="18">
        <f t="shared" si="218"/>
        <v>0.99819963184282789</v>
      </c>
      <c r="AI244" s="10">
        <f t="shared" si="218"/>
        <v>0.99837966865854499</v>
      </c>
      <c r="AJ244" s="11">
        <f t="shared" si="218"/>
        <v>0.99855970547426209</v>
      </c>
      <c r="AK244" s="11">
        <f t="shared" si="218"/>
        <v>0.99873974228997919</v>
      </c>
      <c r="AL244" s="11">
        <f t="shared" si="218"/>
        <v>0.99891977910569629</v>
      </c>
      <c r="AM244" s="18">
        <f t="shared" si="218"/>
        <v>0.99909981592141339</v>
      </c>
      <c r="AN244" s="10">
        <f t="shared" si="218"/>
        <v>0.99927985273713049</v>
      </c>
      <c r="AO244" s="11">
        <f t="shared" si="218"/>
        <v>0.99945988955284759</v>
      </c>
      <c r="AP244" s="11">
        <f t="shared" si="218"/>
        <v>0.99963992636856469</v>
      </c>
      <c r="AQ244" s="11">
        <f t="shared" si="218"/>
        <v>0.99981996318428179</v>
      </c>
      <c r="AR244" s="15">
        <v>1</v>
      </c>
      <c r="AS244" s="10">
        <v>1</v>
      </c>
      <c r="AT244" s="11">
        <v>1</v>
      </c>
      <c r="AU244" s="11">
        <v>1</v>
      </c>
      <c r="AV244" s="11">
        <v>1</v>
      </c>
      <c r="AW244" s="18">
        <v>1</v>
      </c>
      <c r="AX244" s="10">
        <v>1</v>
      </c>
      <c r="AY244" s="11">
        <v>1</v>
      </c>
      <c r="AZ244" s="11">
        <v>1</v>
      </c>
      <c r="BA244" s="11">
        <v>1</v>
      </c>
      <c r="BB244" s="15">
        <v>1</v>
      </c>
      <c r="BC244" s="10">
        <v>1</v>
      </c>
      <c r="BD244" s="11">
        <v>1</v>
      </c>
      <c r="BE244" s="11">
        <v>1</v>
      </c>
      <c r="BF244" s="11">
        <v>1</v>
      </c>
      <c r="BG244" s="18">
        <v>1</v>
      </c>
      <c r="BH244" s="10">
        <v>1</v>
      </c>
      <c r="BI244" s="11">
        <v>1</v>
      </c>
      <c r="BJ244" s="11">
        <v>1</v>
      </c>
      <c r="BK244" s="11">
        <v>1</v>
      </c>
      <c r="BL244" s="15">
        <v>1</v>
      </c>
      <c r="BM244" s="10">
        <v>1</v>
      </c>
      <c r="BN244" s="11">
        <v>1</v>
      </c>
      <c r="BO244" s="11">
        <v>1</v>
      </c>
      <c r="BP244" s="11">
        <v>1</v>
      </c>
      <c r="BQ244" s="18">
        <v>1</v>
      </c>
      <c r="BR244" s="10">
        <v>1</v>
      </c>
      <c r="BS244" s="11">
        <v>1</v>
      </c>
      <c r="BT244" s="11">
        <v>1</v>
      </c>
      <c r="BU244" s="11">
        <v>1</v>
      </c>
      <c r="BV244" s="15">
        <v>1</v>
      </c>
    </row>
    <row r="245" spans="1:74" x14ac:dyDescent="0.25">
      <c r="A245" s="27" t="s">
        <v>138</v>
      </c>
      <c r="B245" s="25" t="s">
        <v>64</v>
      </c>
      <c r="C245" s="1" t="s">
        <v>127</v>
      </c>
      <c r="D245" s="2" t="s">
        <v>11</v>
      </c>
      <c r="E245" s="3" t="s">
        <v>15</v>
      </c>
      <c r="F245" s="3">
        <f>'Proxy inputs'!I7</f>
        <v>0.62658962600611234</v>
      </c>
      <c r="G245" s="3">
        <f>'Proxy inputs'!J7</f>
        <v>0.98810023247532164</v>
      </c>
      <c r="H245" s="3">
        <f>'Proxy inputs'!K7</f>
        <v>1</v>
      </c>
      <c r="I245" s="18">
        <f t="shared" si="216"/>
        <v>0.62658962600611234</v>
      </c>
      <c r="J245" s="10">
        <f t="shared" ref="J245:AQ245" si="219">($AR245-$I245)/(2050-2015)+I245</f>
        <v>0.63725849383450917</v>
      </c>
      <c r="K245" s="11">
        <f t="shared" si="219"/>
        <v>0.64792736166290599</v>
      </c>
      <c r="L245" s="11">
        <f t="shared" si="219"/>
        <v>0.65859622949130281</v>
      </c>
      <c r="M245" s="11">
        <f t="shared" si="219"/>
        <v>0.66926509731969963</v>
      </c>
      <c r="N245" s="18">
        <f t="shared" si="219"/>
        <v>0.67993396514809645</v>
      </c>
      <c r="O245" s="10">
        <f t="shared" si="219"/>
        <v>0.69060283297649327</v>
      </c>
      <c r="P245" s="11">
        <f t="shared" si="219"/>
        <v>0.7012717008048901</v>
      </c>
      <c r="Q245" s="11">
        <f t="shared" si="219"/>
        <v>0.71194056863328692</v>
      </c>
      <c r="R245" s="11">
        <f t="shared" si="219"/>
        <v>0.72260943646168374</v>
      </c>
      <c r="S245" s="18">
        <f t="shared" si="219"/>
        <v>0.73327830429008056</v>
      </c>
      <c r="T245" s="10">
        <f t="shared" si="219"/>
        <v>0.74394717211847738</v>
      </c>
      <c r="U245" s="11">
        <f t="shared" si="219"/>
        <v>0.75461603994687421</v>
      </c>
      <c r="V245" s="11">
        <f t="shared" si="219"/>
        <v>0.76528490777527103</v>
      </c>
      <c r="W245" s="11">
        <f t="shared" si="219"/>
        <v>0.77595377560366785</v>
      </c>
      <c r="X245" s="18">
        <f t="shared" si="219"/>
        <v>0.78662264343206467</v>
      </c>
      <c r="Y245" s="10">
        <f t="shared" si="219"/>
        <v>0.79729151126046149</v>
      </c>
      <c r="Z245" s="11">
        <f t="shared" si="219"/>
        <v>0.80796037908885832</v>
      </c>
      <c r="AA245" s="11">
        <f t="shared" si="219"/>
        <v>0.81862924691725514</v>
      </c>
      <c r="AB245" s="11">
        <f t="shared" si="219"/>
        <v>0.82929811474565196</v>
      </c>
      <c r="AC245" s="18">
        <f t="shared" si="219"/>
        <v>0.83996698257404878</v>
      </c>
      <c r="AD245" s="10">
        <f t="shared" si="219"/>
        <v>0.8506358504024456</v>
      </c>
      <c r="AE245" s="11">
        <f t="shared" si="219"/>
        <v>0.86130471823084243</v>
      </c>
      <c r="AF245" s="11">
        <f t="shared" si="219"/>
        <v>0.87197358605923925</v>
      </c>
      <c r="AG245" s="11">
        <f t="shared" si="219"/>
        <v>0.88264245388763607</v>
      </c>
      <c r="AH245" s="18">
        <f t="shared" si="219"/>
        <v>0.89331132171603289</v>
      </c>
      <c r="AI245" s="10">
        <f t="shared" si="219"/>
        <v>0.90398018954442971</v>
      </c>
      <c r="AJ245" s="11">
        <f t="shared" si="219"/>
        <v>0.91464905737282653</v>
      </c>
      <c r="AK245" s="11">
        <f t="shared" si="219"/>
        <v>0.92531792520122336</v>
      </c>
      <c r="AL245" s="11">
        <f t="shared" si="219"/>
        <v>0.93598679302962018</v>
      </c>
      <c r="AM245" s="18">
        <f t="shared" si="219"/>
        <v>0.946655660858017</v>
      </c>
      <c r="AN245" s="10">
        <f t="shared" si="219"/>
        <v>0.95732452868641382</v>
      </c>
      <c r="AO245" s="11">
        <f t="shared" si="219"/>
        <v>0.96799339651481064</v>
      </c>
      <c r="AP245" s="11">
        <f t="shared" si="219"/>
        <v>0.97866226434320747</v>
      </c>
      <c r="AQ245" s="11">
        <f t="shared" si="219"/>
        <v>0.98933113217160429</v>
      </c>
      <c r="AR245" s="15">
        <v>1</v>
      </c>
      <c r="AS245" s="10">
        <v>1</v>
      </c>
      <c r="AT245" s="11">
        <v>1</v>
      </c>
      <c r="AU245" s="11">
        <v>1</v>
      </c>
      <c r="AV245" s="11">
        <v>1</v>
      </c>
      <c r="AW245" s="18">
        <v>1</v>
      </c>
      <c r="AX245" s="10">
        <v>1</v>
      </c>
      <c r="AY245" s="11">
        <v>1</v>
      </c>
      <c r="AZ245" s="11">
        <v>1</v>
      </c>
      <c r="BA245" s="11">
        <v>1</v>
      </c>
      <c r="BB245" s="15">
        <v>1</v>
      </c>
      <c r="BC245" s="10">
        <v>1</v>
      </c>
      <c r="BD245" s="11">
        <v>1</v>
      </c>
      <c r="BE245" s="11">
        <v>1</v>
      </c>
      <c r="BF245" s="11">
        <v>1</v>
      </c>
      <c r="BG245" s="18">
        <v>1</v>
      </c>
      <c r="BH245" s="10">
        <v>1</v>
      </c>
      <c r="BI245" s="11">
        <v>1</v>
      </c>
      <c r="BJ245" s="11">
        <v>1</v>
      </c>
      <c r="BK245" s="11">
        <v>1</v>
      </c>
      <c r="BL245" s="15">
        <v>1</v>
      </c>
      <c r="BM245" s="10">
        <v>1</v>
      </c>
      <c r="BN245" s="11">
        <v>1</v>
      </c>
      <c r="BO245" s="11">
        <v>1</v>
      </c>
      <c r="BP245" s="11">
        <v>1</v>
      </c>
      <c r="BQ245" s="18">
        <v>1</v>
      </c>
      <c r="BR245" s="10">
        <v>1</v>
      </c>
      <c r="BS245" s="11">
        <v>1</v>
      </c>
      <c r="BT245" s="11">
        <v>1</v>
      </c>
      <c r="BU245" s="11">
        <v>1</v>
      </c>
      <c r="BV245" s="15">
        <v>1</v>
      </c>
    </row>
    <row r="246" spans="1:74" x14ac:dyDescent="0.25">
      <c r="A246" s="27" t="s">
        <v>138</v>
      </c>
      <c r="B246" s="25" t="s">
        <v>64</v>
      </c>
      <c r="C246" s="1" t="s">
        <v>127</v>
      </c>
      <c r="D246" s="2" t="s">
        <v>11</v>
      </c>
      <c r="E246" s="3" t="s">
        <v>16</v>
      </c>
      <c r="F246" s="3">
        <f>'Proxy inputs'!I8</f>
        <v>0.14733693891893629</v>
      </c>
      <c r="G246" s="3">
        <f>'Proxy inputs'!J8</f>
        <v>0.79138844248538287</v>
      </c>
      <c r="H246" s="3">
        <f>'Proxy inputs'!K8</f>
        <v>1</v>
      </c>
      <c r="I246" s="18">
        <f t="shared" si="216"/>
        <v>0.14733693891893629</v>
      </c>
      <c r="J246" s="10">
        <f t="shared" ref="J246:AQ246" si="220">($AR246-$I246)/(2050-2015)+I246</f>
        <v>0.17169874066410953</v>
      </c>
      <c r="K246" s="11">
        <f t="shared" si="220"/>
        <v>0.19606054240928278</v>
      </c>
      <c r="L246" s="11">
        <f t="shared" si="220"/>
        <v>0.22042234415445602</v>
      </c>
      <c r="M246" s="11">
        <f t="shared" si="220"/>
        <v>0.24478414589962927</v>
      </c>
      <c r="N246" s="18">
        <f t="shared" si="220"/>
        <v>0.26914594764480254</v>
      </c>
      <c r="O246" s="10">
        <f t="shared" si="220"/>
        <v>0.29350774938997581</v>
      </c>
      <c r="P246" s="11">
        <f t="shared" si="220"/>
        <v>0.31786955113514909</v>
      </c>
      <c r="Q246" s="11">
        <f t="shared" si="220"/>
        <v>0.34223135288032236</v>
      </c>
      <c r="R246" s="11">
        <f t="shared" si="220"/>
        <v>0.36659315462549563</v>
      </c>
      <c r="S246" s="18">
        <f t="shared" si="220"/>
        <v>0.3909549563706689</v>
      </c>
      <c r="T246" s="10">
        <f t="shared" si="220"/>
        <v>0.41531675811584218</v>
      </c>
      <c r="U246" s="11">
        <f t="shared" si="220"/>
        <v>0.43967855986101545</v>
      </c>
      <c r="V246" s="11">
        <f t="shared" si="220"/>
        <v>0.46404036160618872</v>
      </c>
      <c r="W246" s="11">
        <f t="shared" si="220"/>
        <v>0.488402163351362</v>
      </c>
      <c r="X246" s="18">
        <f t="shared" si="220"/>
        <v>0.51276396509653521</v>
      </c>
      <c r="Y246" s="10">
        <f t="shared" si="220"/>
        <v>0.53712576684170843</v>
      </c>
      <c r="Z246" s="11">
        <f t="shared" si="220"/>
        <v>0.56148756858688165</v>
      </c>
      <c r="AA246" s="11">
        <f t="shared" si="220"/>
        <v>0.58584937033205486</v>
      </c>
      <c r="AB246" s="11">
        <f t="shared" si="220"/>
        <v>0.61021117207722808</v>
      </c>
      <c r="AC246" s="18">
        <f t="shared" si="220"/>
        <v>0.6345729738224013</v>
      </c>
      <c r="AD246" s="10">
        <f t="shared" si="220"/>
        <v>0.65893477556757452</v>
      </c>
      <c r="AE246" s="11">
        <f t="shared" si="220"/>
        <v>0.68329657731274773</v>
      </c>
      <c r="AF246" s="11">
        <f t="shared" si="220"/>
        <v>0.70765837905792095</v>
      </c>
      <c r="AG246" s="11">
        <f t="shared" si="220"/>
        <v>0.73202018080309417</v>
      </c>
      <c r="AH246" s="18">
        <f t="shared" si="220"/>
        <v>0.75638198254826738</v>
      </c>
      <c r="AI246" s="10">
        <f t="shared" si="220"/>
        <v>0.7807437842934406</v>
      </c>
      <c r="AJ246" s="11">
        <f t="shared" si="220"/>
        <v>0.80510558603861382</v>
      </c>
      <c r="AK246" s="11">
        <f t="shared" si="220"/>
        <v>0.82946738778378704</v>
      </c>
      <c r="AL246" s="11">
        <f t="shared" si="220"/>
        <v>0.85382918952896025</v>
      </c>
      <c r="AM246" s="18">
        <f t="shared" si="220"/>
        <v>0.87819099127413347</v>
      </c>
      <c r="AN246" s="10">
        <f t="shared" si="220"/>
        <v>0.90255279301930669</v>
      </c>
      <c r="AO246" s="11">
        <f t="shared" si="220"/>
        <v>0.9269145947644799</v>
      </c>
      <c r="AP246" s="11">
        <f t="shared" si="220"/>
        <v>0.95127639650965312</v>
      </c>
      <c r="AQ246" s="11">
        <f t="shared" si="220"/>
        <v>0.97563819825482634</v>
      </c>
      <c r="AR246" s="15">
        <v>1</v>
      </c>
      <c r="AS246" s="10">
        <v>1</v>
      </c>
      <c r="AT246" s="11">
        <v>1</v>
      </c>
      <c r="AU246" s="11">
        <v>1</v>
      </c>
      <c r="AV246" s="11">
        <v>1</v>
      </c>
      <c r="AW246" s="18">
        <v>1</v>
      </c>
      <c r="AX246" s="10">
        <v>1</v>
      </c>
      <c r="AY246" s="11">
        <v>1</v>
      </c>
      <c r="AZ246" s="11">
        <v>1</v>
      </c>
      <c r="BA246" s="11">
        <v>1</v>
      </c>
      <c r="BB246" s="15">
        <v>1</v>
      </c>
      <c r="BC246" s="10">
        <v>1</v>
      </c>
      <c r="BD246" s="11">
        <v>1</v>
      </c>
      <c r="BE246" s="11">
        <v>1</v>
      </c>
      <c r="BF246" s="11">
        <v>1</v>
      </c>
      <c r="BG246" s="18">
        <v>1</v>
      </c>
      <c r="BH246" s="10">
        <v>1</v>
      </c>
      <c r="BI246" s="11">
        <v>1</v>
      </c>
      <c r="BJ246" s="11">
        <v>1</v>
      </c>
      <c r="BK246" s="11">
        <v>1</v>
      </c>
      <c r="BL246" s="15">
        <v>1</v>
      </c>
      <c r="BM246" s="10">
        <v>1</v>
      </c>
      <c r="BN246" s="11">
        <v>1</v>
      </c>
      <c r="BO246" s="11">
        <v>1</v>
      </c>
      <c r="BP246" s="11">
        <v>1</v>
      </c>
      <c r="BQ246" s="18">
        <v>1</v>
      </c>
      <c r="BR246" s="10">
        <v>1</v>
      </c>
      <c r="BS246" s="11">
        <v>1</v>
      </c>
      <c r="BT246" s="11">
        <v>1</v>
      </c>
      <c r="BU246" s="11">
        <v>1</v>
      </c>
      <c r="BV246" s="15">
        <v>1</v>
      </c>
    </row>
    <row r="247" spans="1:74" x14ac:dyDescent="0.25">
      <c r="A247" s="27" t="s">
        <v>138</v>
      </c>
      <c r="B247" s="25" t="s">
        <v>64</v>
      </c>
      <c r="C247" s="1" t="s">
        <v>127</v>
      </c>
      <c r="D247" s="2" t="s">
        <v>11</v>
      </c>
      <c r="E247" s="3" t="s">
        <v>17</v>
      </c>
      <c r="F247" s="3">
        <f>'Proxy inputs'!I9</f>
        <v>7.6581927165817534E-3</v>
      </c>
      <c r="G247" s="3">
        <f>'Proxy inputs'!J9</f>
        <v>1.00521782113394</v>
      </c>
      <c r="H247" s="3">
        <f>'Proxy inputs'!K9</f>
        <v>1</v>
      </c>
      <c r="I247" s="18">
        <f t="shared" si="216"/>
        <v>7.6581927165817534E-3</v>
      </c>
      <c r="J247" s="10">
        <f t="shared" ref="J247:AQ247" si="221">($AR247-$I247)/(2050-2015)+I247</f>
        <v>3.6010815781822275E-2</v>
      </c>
      <c r="K247" s="11">
        <f t="shared" si="221"/>
        <v>6.4363438847062804E-2</v>
      </c>
      <c r="L247" s="11">
        <f t="shared" si="221"/>
        <v>9.2716061912303332E-2</v>
      </c>
      <c r="M247" s="11">
        <f t="shared" si="221"/>
        <v>0.12106868497754386</v>
      </c>
      <c r="N247" s="18">
        <f t="shared" si="221"/>
        <v>0.14942130804278439</v>
      </c>
      <c r="O247" s="10">
        <f t="shared" si="221"/>
        <v>0.17777393110802492</v>
      </c>
      <c r="P247" s="11">
        <f t="shared" si="221"/>
        <v>0.20612655417326545</v>
      </c>
      <c r="Q247" s="11">
        <f t="shared" si="221"/>
        <v>0.23447917723850598</v>
      </c>
      <c r="R247" s="11">
        <f t="shared" si="221"/>
        <v>0.26283180030374648</v>
      </c>
      <c r="S247" s="18">
        <f t="shared" si="221"/>
        <v>0.29118442336898698</v>
      </c>
      <c r="T247" s="10">
        <f t="shared" si="221"/>
        <v>0.31953704643422748</v>
      </c>
      <c r="U247" s="11">
        <f t="shared" si="221"/>
        <v>0.34788966949946798</v>
      </c>
      <c r="V247" s="11">
        <f t="shared" si="221"/>
        <v>0.37624229256470848</v>
      </c>
      <c r="W247" s="11">
        <f t="shared" si="221"/>
        <v>0.40459491562994898</v>
      </c>
      <c r="X247" s="18">
        <f t="shared" si="221"/>
        <v>0.43294753869518948</v>
      </c>
      <c r="Y247" s="10">
        <f t="shared" si="221"/>
        <v>0.46130016176042998</v>
      </c>
      <c r="Z247" s="11">
        <f t="shared" si="221"/>
        <v>0.48965278482567048</v>
      </c>
      <c r="AA247" s="11">
        <f t="shared" si="221"/>
        <v>0.51800540789091098</v>
      </c>
      <c r="AB247" s="11">
        <f t="shared" si="221"/>
        <v>0.54635803095615154</v>
      </c>
      <c r="AC247" s="18">
        <f t="shared" si="221"/>
        <v>0.5747106540213921</v>
      </c>
      <c r="AD247" s="10">
        <f t="shared" si="221"/>
        <v>0.60306327708663265</v>
      </c>
      <c r="AE247" s="11">
        <f t="shared" si="221"/>
        <v>0.63141590015187321</v>
      </c>
      <c r="AF247" s="11">
        <f t="shared" si="221"/>
        <v>0.65976852321711377</v>
      </c>
      <c r="AG247" s="11">
        <f t="shared" si="221"/>
        <v>0.68812114628235432</v>
      </c>
      <c r="AH247" s="18">
        <f t="shared" si="221"/>
        <v>0.71647376934759488</v>
      </c>
      <c r="AI247" s="10">
        <f t="shared" si="221"/>
        <v>0.74482639241283544</v>
      </c>
      <c r="AJ247" s="11">
        <f t="shared" si="221"/>
        <v>0.77317901547807599</v>
      </c>
      <c r="AK247" s="11">
        <f t="shared" si="221"/>
        <v>0.80153163854331655</v>
      </c>
      <c r="AL247" s="11">
        <f t="shared" si="221"/>
        <v>0.82988426160855711</v>
      </c>
      <c r="AM247" s="18">
        <f t="shared" si="221"/>
        <v>0.85823688467379766</v>
      </c>
      <c r="AN247" s="10">
        <f t="shared" si="221"/>
        <v>0.88658950773903822</v>
      </c>
      <c r="AO247" s="11">
        <f t="shared" si="221"/>
        <v>0.91494213080427877</v>
      </c>
      <c r="AP247" s="11">
        <f t="shared" si="221"/>
        <v>0.94329475386951933</v>
      </c>
      <c r="AQ247" s="11">
        <f t="shared" si="221"/>
        <v>0.97164737693475989</v>
      </c>
      <c r="AR247" s="15">
        <v>1</v>
      </c>
      <c r="AS247" s="10">
        <v>1</v>
      </c>
      <c r="AT247" s="11">
        <v>1</v>
      </c>
      <c r="AU247" s="11">
        <v>1</v>
      </c>
      <c r="AV247" s="11">
        <v>1</v>
      </c>
      <c r="AW247" s="18">
        <v>1</v>
      </c>
      <c r="AX247" s="10">
        <v>1</v>
      </c>
      <c r="AY247" s="11">
        <v>1</v>
      </c>
      <c r="AZ247" s="11">
        <v>1</v>
      </c>
      <c r="BA247" s="11">
        <v>1</v>
      </c>
      <c r="BB247" s="15">
        <v>1</v>
      </c>
      <c r="BC247" s="10">
        <v>1</v>
      </c>
      <c r="BD247" s="11">
        <v>1</v>
      </c>
      <c r="BE247" s="11">
        <v>1</v>
      </c>
      <c r="BF247" s="11">
        <v>1</v>
      </c>
      <c r="BG247" s="18">
        <v>1</v>
      </c>
      <c r="BH247" s="10">
        <v>1</v>
      </c>
      <c r="BI247" s="11">
        <v>1</v>
      </c>
      <c r="BJ247" s="11">
        <v>1</v>
      </c>
      <c r="BK247" s="11">
        <v>1</v>
      </c>
      <c r="BL247" s="15">
        <v>1</v>
      </c>
      <c r="BM247" s="10">
        <v>1</v>
      </c>
      <c r="BN247" s="11">
        <v>1</v>
      </c>
      <c r="BO247" s="11">
        <v>1</v>
      </c>
      <c r="BP247" s="11">
        <v>1</v>
      </c>
      <c r="BQ247" s="18">
        <v>1</v>
      </c>
      <c r="BR247" s="10">
        <v>1</v>
      </c>
      <c r="BS247" s="11">
        <v>1</v>
      </c>
      <c r="BT247" s="11">
        <v>1</v>
      </c>
      <c r="BU247" s="11">
        <v>1</v>
      </c>
      <c r="BV247" s="15">
        <v>1</v>
      </c>
    </row>
    <row r="248" spans="1:74" x14ac:dyDescent="0.25">
      <c r="A248" s="27" t="s">
        <v>138</v>
      </c>
      <c r="B248" s="25" t="s">
        <v>64</v>
      </c>
      <c r="C248" s="1" t="s">
        <v>127</v>
      </c>
      <c r="D248" s="2" t="s">
        <v>128</v>
      </c>
      <c r="E248" s="3" t="s">
        <v>6</v>
      </c>
      <c r="F248" s="3">
        <f>'Proxy inputs'!I10</f>
        <v>0.38849097897115076</v>
      </c>
      <c r="G248" s="3">
        <f>'Proxy inputs'!J10</f>
        <v>0.65791797999350721</v>
      </c>
      <c r="H248" s="3">
        <f>'Proxy inputs'!K10</f>
        <v>1</v>
      </c>
      <c r="I248" s="18">
        <f t="shared" si="216"/>
        <v>0.38849097897115076</v>
      </c>
      <c r="J248" s="10">
        <f t="shared" ref="J248:AQ248" si="222">($AR248-$I248)/(2050-2015)+I248</f>
        <v>0.40596266528626074</v>
      </c>
      <c r="K248" s="11">
        <f t="shared" si="222"/>
        <v>0.42343435160137072</v>
      </c>
      <c r="L248" s="11">
        <f t="shared" si="222"/>
        <v>0.4409060379164807</v>
      </c>
      <c r="M248" s="11">
        <f t="shared" si="222"/>
        <v>0.45837772423159068</v>
      </c>
      <c r="N248" s="18">
        <f t="shared" si="222"/>
        <v>0.47584941054670066</v>
      </c>
      <c r="O248" s="10">
        <f t="shared" si="222"/>
        <v>0.49332109686181064</v>
      </c>
      <c r="P248" s="11">
        <f t="shared" si="222"/>
        <v>0.51079278317692056</v>
      </c>
      <c r="Q248" s="11">
        <f t="shared" si="222"/>
        <v>0.52826446949203054</v>
      </c>
      <c r="R248" s="11">
        <f t="shared" si="222"/>
        <v>0.54573615580714052</v>
      </c>
      <c r="S248" s="18">
        <f t="shared" si="222"/>
        <v>0.5632078421222505</v>
      </c>
      <c r="T248" s="10">
        <f t="shared" si="222"/>
        <v>0.58067952843736048</v>
      </c>
      <c r="U248" s="11">
        <f t="shared" si="222"/>
        <v>0.59815121475247046</v>
      </c>
      <c r="V248" s="11">
        <f t="shared" si="222"/>
        <v>0.61562290106758044</v>
      </c>
      <c r="W248" s="11">
        <f t="shared" si="222"/>
        <v>0.63309458738269042</v>
      </c>
      <c r="X248" s="18">
        <f t="shared" si="222"/>
        <v>0.6505662736978004</v>
      </c>
      <c r="Y248" s="10">
        <f t="shared" si="222"/>
        <v>0.66803796001291038</v>
      </c>
      <c r="Z248" s="11">
        <f t="shared" si="222"/>
        <v>0.68550964632802036</v>
      </c>
      <c r="AA248" s="11">
        <f t="shared" si="222"/>
        <v>0.70298133264313034</v>
      </c>
      <c r="AB248" s="11">
        <f t="shared" si="222"/>
        <v>0.72045301895824032</v>
      </c>
      <c r="AC248" s="18">
        <f t="shared" si="222"/>
        <v>0.7379247052733503</v>
      </c>
      <c r="AD248" s="10">
        <f t="shared" si="222"/>
        <v>0.75539639158846028</v>
      </c>
      <c r="AE248" s="11">
        <f t="shared" si="222"/>
        <v>0.77286807790357026</v>
      </c>
      <c r="AF248" s="11">
        <f t="shared" si="222"/>
        <v>0.79033976421868024</v>
      </c>
      <c r="AG248" s="11">
        <f t="shared" si="222"/>
        <v>0.80781145053379022</v>
      </c>
      <c r="AH248" s="18">
        <f t="shared" si="222"/>
        <v>0.8252831368489002</v>
      </c>
      <c r="AI248" s="10">
        <f t="shared" si="222"/>
        <v>0.84275482316401018</v>
      </c>
      <c r="AJ248" s="11">
        <f t="shared" si="222"/>
        <v>0.86022650947912016</v>
      </c>
      <c r="AK248" s="11">
        <f t="shared" si="222"/>
        <v>0.87769819579423014</v>
      </c>
      <c r="AL248" s="11">
        <f t="shared" si="222"/>
        <v>0.89516988210934012</v>
      </c>
      <c r="AM248" s="18">
        <f t="shared" si="222"/>
        <v>0.9126415684244501</v>
      </c>
      <c r="AN248" s="10">
        <f t="shared" si="222"/>
        <v>0.93011325473956008</v>
      </c>
      <c r="AO248" s="11">
        <f t="shared" si="222"/>
        <v>0.94758494105467006</v>
      </c>
      <c r="AP248" s="11">
        <f t="shared" si="222"/>
        <v>0.96505662736978004</v>
      </c>
      <c r="AQ248" s="11">
        <f t="shared" si="222"/>
        <v>0.98252831368489002</v>
      </c>
      <c r="AR248" s="15">
        <v>1</v>
      </c>
      <c r="AS248" s="10">
        <v>1</v>
      </c>
      <c r="AT248" s="11">
        <v>1</v>
      </c>
      <c r="AU248" s="11">
        <v>1</v>
      </c>
      <c r="AV248" s="11">
        <v>1</v>
      </c>
      <c r="AW248" s="18">
        <v>1</v>
      </c>
      <c r="AX248" s="10">
        <v>1</v>
      </c>
      <c r="AY248" s="11">
        <v>1</v>
      </c>
      <c r="AZ248" s="11">
        <v>1</v>
      </c>
      <c r="BA248" s="11">
        <v>1</v>
      </c>
      <c r="BB248" s="15">
        <v>1</v>
      </c>
      <c r="BC248" s="10">
        <v>1</v>
      </c>
      <c r="BD248" s="11">
        <v>1</v>
      </c>
      <c r="BE248" s="11">
        <v>1</v>
      </c>
      <c r="BF248" s="11">
        <v>1</v>
      </c>
      <c r="BG248" s="18">
        <v>1</v>
      </c>
      <c r="BH248" s="10">
        <v>1</v>
      </c>
      <c r="BI248" s="11">
        <v>1</v>
      </c>
      <c r="BJ248" s="11">
        <v>1</v>
      </c>
      <c r="BK248" s="11">
        <v>1</v>
      </c>
      <c r="BL248" s="15">
        <v>1</v>
      </c>
      <c r="BM248" s="10">
        <v>1</v>
      </c>
      <c r="BN248" s="11">
        <v>1</v>
      </c>
      <c r="BO248" s="11">
        <v>1</v>
      </c>
      <c r="BP248" s="11">
        <v>1</v>
      </c>
      <c r="BQ248" s="18">
        <v>1</v>
      </c>
      <c r="BR248" s="10">
        <v>1</v>
      </c>
      <c r="BS248" s="11">
        <v>1</v>
      </c>
      <c r="BT248" s="11">
        <v>1</v>
      </c>
      <c r="BU248" s="11">
        <v>1</v>
      </c>
      <c r="BV248" s="15">
        <v>1</v>
      </c>
    </row>
    <row r="249" spans="1:74" x14ac:dyDescent="0.25">
      <c r="A249" s="27" t="s">
        <v>138</v>
      </c>
      <c r="B249" s="25" t="s">
        <v>64</v>
      </c>
      <c r="C249" s="1" t="s">
        <v>127</v>
      </c>
      <c r="D249" s="2" t="s">
        <v>128</v>
      </c>
      <c r="E249" s="3" t="s">
        <v>7</v>
      </c>
      <c r="F249" s="3">
        <f>'Proxy inputs'!I11</f>
        <v>1.8369954273699154</v>
      </c>
      <c r="G249" s="3">
        <f>'Proxy inputs'!J11</f>
        <v>1.7462405920269033</v>
      </c>
      <c r="H249" s="3">
        <f>'Proxy inputs'!K11</f>
        <v>1</v>
      </c>
      <c r="I249" s="18">
        <f t="shared" si="216"/>
        <v>1.8369954273699154</v>
      </c>
      <c r="J249" s="10">
        <f t="shared" ref="J249:AQ249" si="223">($AR249-$I249)/(2050-2015)+I249</f>
        <v>1.8130812723022036</v>
      </c>
      <c r="K249" s="11">
        <f t="shared" si="223"/>
        <v>1.7891671172344918</v>
      </c>
      <c r="L249" s="11">
        <f t="shared" si="223"/>
        <v>1.7652529621667801</v>
      </c>
      <c r="M249" s="11">
        <f t="shared" si="223"/>
        <v>1.7413388070990683</v>
      </c>
      <c r="N249" s="18">
        <f t="shared" si="223"/>
        <v>1.7174246520313565</v>
      </c>
      <c r="O249" s="10">
        <f t="shared" si="223"/>
        <v>1.6935104969636448</v>
      </c>
      <c r="P249" s="11">
        <f t="shared" si="223"/>
        <v>1.669596341895933</v>
      </c>
      <c r="Q249" s="11">
        <f t="shared" si="223"/>
        <v>1.6456821868282212</v>
      </c>
      <c r="R249" s="11">
        <f t="shared" si="223"/>
        <v>1.6217680317605094</v>
      </c>
      <c r="S249" s="18">
        <f t="shared" si="223"/>
        <v>1.5978538766927977</v>
      </c>
      <c r="T249" s="10">
        <f t="shared" si="223"/>
        <v>1.5739397216250859</v>
      </c>
      <c r="U249" s="11">
        <f t="shared" si="223"/>
        <v>1.5500255665573741</v>
      </c>
      <c r="V249" s="11">
        <f t="shared" si="223"/>
        <v>1.5261114114896623</v>
      </c>
      <c r="W249" s="11">
        <f t="shared" si="223"/>
        <v>1.5021972564219506</v>
      </c>
      <c r="X249" s="18">
        <f t="shared" si="223"/>
        <v>1.4782831013542388</v>
      </c>
      <c r="Y249" s="10">
        <f t="shared" si="223"/>
        <v>1.454368946286527</v>
      </c>
      <c r="Z249" s="11">
        <f t="shared" si="223"/>
        <v>1.4304547912188152</v>
      </c>
      <c r="AA249" s="11">
        <f t="shared" si="223"/>
        <v>1.4065406361511035</v>
      </c>
      <c r="AB249" s="11">
        <f t="shared" si="223"/>
        <v>1.3826264810833917</v>
      </c>
      <c r="AC249" s="18">
        <f t="shared" si="223"/>
        <v>1.3587123260156799</v>
      </c>
      <c r="AD249" s="10">
        <f t="shared" si="223"/>
        <v>1.3347981709479682</v>
      </c>
      <c r="AE249" s="11">
        <f t="shared" si="223"/>
        <v>1.3108840158802564</v>
      </c>
      <c r="AF249" s="11">
        <f t="shared" si="223"/>
        <v>1.2869698608125446</v>
      </c>
      <c r="AG249" s="11">
        <f t="shared" si="223"/>
        <v>1.2630557057448328</v>
      </c>
      <c r="AH249" s="18">
        <f t="shared" si="223"/>
        <v>1.2391415506771211</v>
      </c>
      <c r="AI249" s="10">
        <f t="shared" si="223"/>
        <v>1.2152273956094093</v>
      </c>
      <c r="AJ249" s="11">
        <f t="shared" si="223"/>
        <v>1.1913132405416975</v>
      </c>
      <c r="AK249" s="11">
        <f t="shared" si="223"/>
        <v>1.1673990854739857</v>
      </c>
      <c r="AL249" s="11">
        <f t="shared" si="223"/>
        <v>1.143484930406274</v>
      </c>
      <c r="AM249" s="18">
        <f t="shared" si="223"/>
        <v>1.1195707753385622</v>
      </c>
      <c r="AN249" s="10">
        <f t="shared" si="223"/>
        <v>1.0956566202708504</v>
      </c>
      <c r="AO249" s="11">
        <f t="shared" si="223"/>
        <v>1.0717424652031387</v>
      </c>
      <c r="AP249" s="11">
        <f t="shared" si="223"/>
        <v>1.0478283101354269</v>
      </c>
      <c r="AQ249" s="11">
        <f t="shared" si="223"/>
        <v>1.0239141550677151</v>
      </c>
      <c r="AR249" s="15">
        <v>1</v>
      </c>
      <c r="AS249" s="10">
        <v>1</v>
      </c>
      <c r="AT249" s="11">
        <v>1</v>
      </c>
      <c r="AU249" s="11">
        <v>1</v>
      </c>
      <c r="AV249" s="11">
        <v>1</v>
      </c>
      <c r="AW249" s="18">
        <v>1</v>
      </c>
      <c r="AX249" s="10">
        <v>1</v>
      </c>
      <c r="AY249" s="11">
        <v>1</v>
      </c>
      <c r="AZ249" s="11">
        <v>1</v>
      </c>
      <c r="BA249" s="11">
        <v>1</v>
      </c>
      <c r="BB249" s="15">
        <v>1</v>
      </c>
      <c r="BC249" s="10">
        <v>1</v>
      </c>
      <c r="BD249" s="11">
        <v>1</v>
      </c>
      <c r="BE249" s="11">
        <v>1</v>
      </c>
      <c r="BF249" s="11">
        <v>1</v>
      </c>
      <c r="BG249" s="18">
        <v>1</v>
      </c>
      <c r="BH249" s="10">
        <v>1</v>
      </c>
      <c r="BI249" s="11">
        <v>1</v>
      </c>
      <c r="BJ249" s="11">
        <v>1</v>
      </c>
      <c r="BK249" s="11">
        <v>1</v>
      </c>
      <c r="BL249" s="15">
        <v>1</v>
      </c>
      <c r="BM249" s="10">
        <v>1</v>
      </c>
      <c r="BN249" s="11">
        <v>1</v>
      </c>
      <c r="BO249" s="11">
        <v>1</v>
      </c>
      <c r="BP249" s="11">
        <v>1</v>
      </c>
      <c r="BQ249" s="18">
        <v>1</v>
      </c>
      <c r="BR249" s="10">
        <v>1</v>
      </c>
      <c r="BS249" s="11">
        <v>1</v>
      </c>
      <c r="BT249" s="11">
        <v>1</v>
      </c>
      <c r="BU249" s="11">
        <v>1</v>
      </c>
      <c r="BV249" s="15">
        <v>1</v>
      </c>
    </row>
    <row r="250" spans="1:74" x14ac:dyDescent="0.25">
      <c r="A250" s="27" t="s">
        <v>138</v>
      </c>
      <c r="B250" s="25" t="s">
        <v>64</v>
      </c>
      <c r="C250" s="1" t="s">
        <v>127</v>
      </c>
      <c r="D250" s="2" t="s">
        <v>128</v>
      </c>
      <c r="E250" s="3" t="s">
        <v>8</v>
      </c>
      <c r="F250" s="3">
        <f>'Proxy inputs'!I12</f>
        <v>0.29325278052354714</v>
      </c>
      <c r="G250" s="3">
        <f>'Proxy inputs'!J12</f>
        <v>0.85130817670927028</v>
      </c>
      <c r="H250" s="3">
        <f>'Proxy inputs'!K12</f>
        <v>1</v>
      </c>
      <c r="I250" s="18">
        <f t="shared" si="216"/>
        <v>0.29325278052354714</v>
      </c>
      <c r="J250" s="10">
        <f t="shared" ref="J250:AQ250" si="224">($AR250-$I250)/(2050-2015)+I250</f>
        <v>0.31344555822287434</v>
      </c>
      <c r="K250" s="11">
        <f t="shared" si="224"/>
        <v>0.33363833592220155</v>
      </c>
      <c r="L250" s="11">
        <f t="shared" si="224"/>
        <v>0.35383111362152875</v>
      </c>
      <c r="M250" s="11">
        <f t="shared" si="224"/>
        <v>0.37402389132085595</v>
      </c>
      <c r="N250" s="18">
        <f t="shared" si="224"/>
        <v>0.39421666902018315</v>
      </c>
      <c r="O250" s="10">
        <f t="shared" si="224"/>
        <v>0.41440944671951035</v>
      </c>
      <c r="P250" s="11">
        <f t="shared" si="224"/>
        <v>0.43460222441883756</v>
      </c>
      <c r="Q250" s="11">
        <f t="shared" si="224"/>
        <v>0.45479500211816476</v>
      </c>
      <c r="R250" s="11">
        <f t="shared" si="224"/>
        <v>0.47498777981749196</v>
      </c>
      <c r="S250" s="18">
        <f t="shared" si="224"/>
        <v>0.49518055751681916</v>
      </c>
      <c r="T250" s="10">
        <f t="shared" si="224"/>
        <v>0.51537333521614637</v>
      </c>
      <c r="U250" s="11">
        <f t="shared" si="224"/>
        <v>0.53556611291547362</v>
      </c>
      <c r="V250" s="11">
        <f t="shared" si="224"/>
        <v>0.55575889061480088</v>
      </c>
      <c r="W250" s="11">
        <f t="shared" si="224"/>
        <v>0.57595166831412814</v>
      </c>
      <c r="X250" s="18">
        <f t="shared" si="224"/>
        <v>0.5961444460134554</v>
      </c>
      <c r="Y250" s="10">
        <f t="shared" si="224"/>
        <v>0.61633722371278266</v>
      </c>
      <c r="Z250" s="11">
        <f t="shared" si="224"/>
        <v>0.63653000141210991</v>
      </c>
      <c r="AA250" s="11">
        <f t="shared" si="224"/>
        <v>0.65672277911143717</v>
      </c>
      <c r="AB250" s="11">
        <f t="shared" si="224"/>
        <v>0.67691555681076443</v>
      </c>
      <c r="AC250" s="18">
        <f t="shared" si="224"/>
        <v>0.69710833451009169</v>
      </c>
      <c r="AD250" s="10">
        <f t="shared" si="224"/>
        <v>0.71730111220941895</v>
      </c>
      <c r="AE250" s="11">
        <f t="shared" si="224"/>
        <v>0.7374938899087462</v>
      </c>
      <c r="AF250" s="11">
        <f t="shared" si="224"/>
        <v>0.75768666760807346</v>
      </c>
      <c r="AG250" s="11">
        <f t="shared" si="224"/>
        <v>0.77787944530740072</v>
      </c>
      <c r="AH250" s="18">
        <f t="shared" si="224"/>
        <v>0.79807222300672798</v>
      </c>
      <c r="AI250" s="10">
        <f t="shared" si="224"/>
        <v>0.81826500070605523</v>
      </c>
      <c r="AJ250" s="11">
        <f t="shared" si="224"/>
        <v>0.83845777840538249</v>
      </c>
      <c r="AK250" s="11">
        <f t="shared" si="224"/>
        <v>0.85865055610470975</v>
      </c>
      <c r="AL250" s="11">
        <f t="shared" si="224"/>
        <v>0.87884333380403701</v>
      </c>
      <c r="AM250" s="18">
        <f t="shared" si="224"/>
        <v>0.89903611150336427</v>
      </c>
      <c r="AN250" s="10">
        <f t="shared" si="224"/>
        <v>0.91922888920269152</v>
      </c>
      <c r="AO250" s="11">
        <f t="shared" si="224"/>
        <v>0.93942166690201878</v>
      </c>
      <c r="AP250" s="11">
        <f t="shared" si="224"/>
        <v>0.95961444460134604</v>
      </c>
      <c r="AQ250" s="11">
        <f t="shared" si="224"/>
        <v>0.9798072223006733</v>
      </c>
      <c r="AR250" s="15">
        <v>1</v>
      </c>
      <c r="AS250" s="10">
        <v>1</v>
      </c>
      <c r="AT250" s="11">
        <v>1</v>
      </c>
      <c r="AU250" s="11">
        <v>1</v>
      </c>
      <c r="AV250" s="11">
        <v>1</v>
      </c>
      <c r="AW250" s="18">
        <v>1</v>
      </c>
      <c r="AX250" s="10">
        <v>1</v>
      </c>
      <c r="AY250" s="11">
        <v>1</v>
      </c>
      <c r="AZ250" s="11">
        <v>1</v>
      </c>
      <c r="BA250" s="11">
        <v>1</v>
      </c>
      <c r="BB250" s="15">
        <v>1</v>
      </c>
      <c r="BC250" s="10">
        <v>1</v>
      </c>
      <c r="BD250" s="11">
        <v>1</v>
      </c>
      <c r="BE250" s="11">
        <v>1</v>
      </c>
      <c r="BF250" s="11">
        <v>1</v>
      </c>
      <c r="BG250" s="18">
        <v>1</v>
      </c>
      <c r="BH250" s="10">
        <v>1</v>
      </c>
      <c r="BI250" s="11">
        <v>1</v>
      </c>
      <c r="BJ250" s="11">
        <v>1</v>
      </c>
      <c r="BK250" s="11">
        <v>1</v>
      </c>
      <c r="BL250" s="15">
        <v>1</v>
      </c>
      <c r="BM250" s="10">
        <v>1</v>
      </c>
      <c r="BN250" s="11">
        <v>1</v>
      </c>
      <c r="BO250" s="11">
        <v>1</v>
      </c>
      <c r="BP250" s="11">
        <v>1</v>
      </c>
      <c r="BQ250" s="18">
        <v>1</v>
      </c>
      <c r="BR250" s="10">
        <v>1</v>
      </c>
      <c r="BS250" s="11">
        <v>1</v>
      </c>
      <c r="BT250" s="11">
        <v>1</v>
      </c>
      <c r="BU250" s="11">
        <v>1</v>
      </c>
      <c r="BV250" s="15">
        <v>1</v>
      </c>
    </row>
    <row r="251" spans="1:74" x14ac:dyDescent="0.25">
      <c r="A251" s="27" t="s">
        <v>138</v>
      </c>
      <c r="B251" s="25" t="s">
        <v>64</v>
      </c>
      <c r="C251" s="1" t="s">
        <v>132</v>
      </c>
      <c r="D251" s="2" t="s">
        <v>129</v>
      </c>
      <c r="E251" s="3" t="s">
        <v>9</v>
      </c>
      <c r="F251" s="3">
        <f>'Proxy inputs'!I13</f>
        <v>0.91276829941144599</v>
      </c>
      <c r="G251" s="3">
        <f>'Proxy inputs'!J13</f>
        <v>1.5746978003790795</v>
      </c>
      <c r="H251" s="3">
        <f>'Proxy inputs'!K13</f>
        <v>1</v>
      </c>
      <c r="I251" s="18">
        <f t="shared" si="216"/>
        <v>0.91276829941144599</v>
      </c>
      <c r="J251" s="10">
        <f t="shared" ref="J251:AQ251" si="225">($AR251-$I251)/(2050-2015)+I251</f>
        <v>0.91526063371397615</v>
      </c>
      <c r="K251" s="11">
        <f t="shared" si="225"/>
        <v>0.9177529680165063</v>
      </c>
      <c r="L251" s="11">
        <f t="shared" si="225"/>
        <v>0.92024530231903645</v>
      </c>
      <c r="M251" s="11">
        <f t="shared" si="225"/>
        <v>0.9227376366215666</v>
      </c>
      <c r="N251" s="18">
        <f t="shared" si="225"/>
        <v>0.92522997092409676</v>
      </c>
      <c r="O251" s="10">
        <f t="shared" si="225"/>
        <v>0.92772230522662691</v>
      </c>
      <c r="P251" s="11">
        <f t="shared" si="225"/>
        <v>0.93021463952915706</v>
      </c>
      <c r="Q251" s="11">
        <f t="shared" si="225"/>
        <v>0.93270697383168721</v>
      </c>
      <c r="R251" s="11">
        <f t="shared" si="225"/>
        <v>0.93519930813421737</v>
      </c>
      <c r="S251" s="18">
        <f t="shared" si="225"/>
        <v>0.93769164243674752</v>
      </c>
      <c r="T251" s="10">
        <f t="shared" si="225"/>
        <v>0.94018397673927767</v>
      </c>
      <c r="U251" s="11">
        <f t="shared" si="225"/>
        <v>0.94267631104180782</v>
      </c>
      <c r="V251" s="11">
        <f t="shared" si="225"/>
        <v>0.94516864534433798</v>
      </c>
      <c r="W251" s="11">
        <f t="shared" si="225"/>
        <v>0.94766097964686813</v>
      </c>
      <c r="X251" s="18">
        <f t="shared" si="225"/>
        <v>0.95015331394939828</v>
      </c>
      <c r="Y251" s="10">
        <f t="shared" si="225"/>
        <v>0.95264564825192843</v>
      </c>
      <c r="Z251" s="11">
        <f t="shared" si="225"/>
        <v>0.95513798255445859</v>
      </c>
      <c r="AA251" s="11">
        <f t="shared" si="225"/>
        <v>0.95763031685698874</v>
      </c>
      <c r="AB251" s="11">
        <f t="shared" si="225"/>
        <v>0.96012265115951889</v>
      </c>
      <c r="AC251" s="18">
        <f t="shared" si="225"/>
        <v>0.96261498546204904</v>
      </c>
      <c r="AD251" s="10">
        <f t="shared" si="225"/>
        <v>0.9651073197645792</v>
      </c>
      <c r="AE251" s="11">
        <f t="shared" si="225"/>
        <v>0.96759965406710935</v>
      </c>
      <c r="AF251" s="11">
        <f t="shared" si="225"/>
        <v>0.9700919883696395</v>
      </c>
      <c r="AG251" s="11">
        <f t="shared" si="225"/>
        <v>0.97258432267216965</v>
      </c>
      <c r="AH251" s="18">
        <f t="shared" si="225"/>
        <v>0.97507665697469981</v>
      </c>
      <c r="AI251" s="10">
        <f t="shared" si="225"/>
        <v>0.97756899127722996</v>
      </c>
      <c r="AJ251" s="11">
        <f t="shared" si="225"/>
        <v>0.98006132557976011</v>
      </c>
      <c r="AK251" s="11">
        <f t="shared" si="225"/>
        <v>0.98255365988229026</v>
      </c>
      <c r="AL251" s="11">
        <f t="shared" si="225"/>
        <v>0.98504599418482042</v>
      </c>
      <c r="AM251" s="18">
        <f t="shared" si="225"/>
        <v>0.98753832848735057</v>
      </c>
      <c r="AN251" s="10">
        <f t="shared" si="225"/>
        <v>0.99003066278988072</v>
      </c>
      <c r="AO251" s="11">
        <f t="shared" si="225"/>
        <v>0.99252299709241087</v>
      </c>
      <c r="AP251" s="11">
        <f t="shared" si="225"/>
        <v>0.99501533139494103</v>
      </c>
      <c r="AQ251" s="11">
        <f t="shared" si="225"/>
        <v>0.99750766569747118</v>
      </c>
      <c r="AR251" s="15">
        <v>1</v>
      </c>
      <c r="AS251" s="10">
        <v>1</v>
      </c>
      <c r="AT251" s="11">
        <v>1</v>
      </c>
      <c r="AU251" s="11">
        <v>1</v>
      </c>
      <c r="AV251" s="11">
        <v>1</v>
      </c>
      <c r="AW251" s="18">
        <v>1</v>
      </c>
      <c r="AX251" s="10">
        <v>1</v>
      </c>
      <c r="AY251" s="11">
        <v>1</v>
      </c>
      <c r="AZ251" s="11">
        <v>1</v>
      </c>
      <c r="BA251" s="11">
        <v>1</v>
      </c>
      <c r="BB251" s="15">
        <v>1</v>
      </c>
      <c r="BC251" s="10">
        <v>1</v>
      </c>
      <c r="BD251" s="11">
        <v>1</v>
      </c>
      <c r="BE251" s="11">
        <v>1</v>
      </c>
      <c r="BF251" s="11">
        <v>1</v>
      </c>
      <c r="BG251" s="18">
        <v>1</v>
      </c>
      <c r="BH251" s="10">
        <v>1</v>
      </c>
      <c r="BI251" s="11">
        <v>1</v>
      </c>
      <c r="BJ251" s="11">
        <v>1</v>
      </c>
      <c r="BK251" s="11">
        <v>1</v>
      </c>
      <c r="BL251" s="15">
        <v>1</v>
      </c>
      <c r="BM251" s="10">
        <v>1</v>
      </c>
      <c r="BN251" s="11">
        <v>1</v>
      </c>
      <c r="BO251" s="11">
        <v>1</v>
      </c>
      <c r="BP251" s="11">
        <v>1</v>
      </c>
      <c r="BQ251" s="18">
        <v>1</v>
      </c>
      <c r="BR251" s="10">
        <v>1</v>
      </c>
      <c r="BS251" s="11">
        <v>1</v>
      </c>
      <c r="BT251" s="11">
        <v>1</v>
      </c>
      <c r="BU251" s="11">
        <v>1</v>
      </c>
      <c r="BV251" s="15">
        <v>1</v>
      </c>
    </row>
    <row r="252" spans="1:74" x14ac:dyDescent="0.25">
      <c r="A252" s="27" t="s">
        <v>138</v>
      </c>
      <c r="B252" s="25" t="s">
        <v>64</v>
      </c>
      <c r="C252" s="1" t="s">
        <v>132</v>
      </c>
      <c r="D252" s="2" t="s">
        <v>129</v>
      </c>
      <c r="E252" s="3" t="s">
        <v>10</v>
      </c>
      <c r="F252" s="3">
        <f>'Proxy inputs'!I14</f>
        <v>0.88892327134247739</v>
      </c>
      <c r="G252" s="3">
        <f>'Proxy inputs'!J14</f>
        <v>1.5800667042270182</v>
      </c>
      <c r="H252" s="3">
        <f>'Proxy inputs'!K14</f>
        <v>1</v>
      </c>
      <c r="I252" s="18">
        <f t="shared" si="216"/>
        <v>0.88892327134247739</v>
      </c>
      <c r="J252" s="10">
        <f t="shared" ref="J252:AQ252" si="226">($AR252-$I252)/(2050-2015)+I252</f>
        <v>0.89209689216126375</v>
      </c>
      <c r="K252" s="11">
        <f t="shared" si="226"/>
        <v>0.89527051298005011</v>
      </c>
      <c r="L252" s="11">
        <f t="shared" si="226"/>
        <v>0.89844413379883648</v>
      </c>
      <c r="M252" s="11">
        <f t="shared" si="226"/>
        <v>0.90161775461762284</v>
      </c>
      <c r="N252" s="18">
        <f t="shared" si="226"/>
        <v>0.9047913754364092</v>
      </c>
      <c r="O252" s="10">
        <f t="shared" si="226"/>
        <v>0.90796499625519556</v>
      </c>
      <c r="P252" s="11">
        <f t="shared" si="226"/>
        <v>0.91113861707398192</v>
      </c>
      <c r="Q252" s="11">
        <f t="shared" si="226"/>
        <v>0.91431223789276828</v>
      </c>
      <c r="R252" s="11">
        <f t="shared" si="226"/>
        <v>0.91748585871155464</v>
      </c>
      <c r="S252" s="18">
        <f t="shared" si="226"/>
        <v>0.920659479530341</v>
      </c>
      <c r="T252" s="10">
        <f t="shared" si="226"/>
        <v>0.92383310034912736</v>
      </c>
      <c r="U252" s="11">
        <f t="shared" si="226"/>
        <v>0.92700672116791372</v>
      </c>
      <c r="V252" s="11">
        <f t="shared" si="226"/>
        <v>0.93018034198670008</v>
      </c>
      <c r="W252" s="11">
        <f t="shared" si="226"/>
        <v>0.93335396280548644</v>
      </c>
      <c r="X252" s="18">
        <f t="shared" si="226"/>
        <v>0.9365275836242728</v>
      </c>
      <c r="Y252" s="10">
        <f t="shared" si="226"/>
        <v>0.93970120444305916</v>
      </c>
      <c r="Z252" s="11">
        <f t="shared" si="226"/>
        <v>0.94287482526184552</v>
      </c>
      <c r="AA252" s="11">
        <f t="shared" si="226"/>
        <v>0.94604844608063188</v>
      </c>
      <c r="AB252" s="11">
        <f t="shared" si="226"/>
        <v>0.94922206689941824</v>
      </c>
      <c r="AC252" s="18">
        <f t="shared" si="226"/>
        <v>0.9523956877182046</v>
      </c>
      <c r="AD252" s="10">
        <f t="shared" si="226"/>
        <v>0.95556930853699096</v>
      </c>
      <c r="AE252" s="11">
        <f t="shared" si="226"/>
        <v>0.95874292935577732</v>
      </c>
      <c r="AF252" s="11">
        <f t="shared" si="226"/>
        <v>0.96191655017456368</v>
      </c>
      <c r="AG252" s="11">
        <f t="shared" si="226"/>
        <v>0.96509017099335004</v>
      </c>
      <c r="AH252" s="18">
        <f t="shared" si="226"/>
        <v>0.9682637918121364</v>
      </c>
      <c r="AI252" s="10">
        <f t="shared" si="226"/>
        <v>0.97143741263092276</v>
      </c>
      <c r="AJ252" s="11">
        <f t="shared" si="226"/>
        <v>0.97461103344970912</v>
      </c>
      <c r="AK252" s="11">
        <f t="shared" si="226"/>
        <v>0.97778465426849548</v>
      </c>
      <c r="AL252" s="11">
        <f t="shared" si="226"/>
        <v>0.98095827508728184</v>
      </c>
      <c r="AM252" s="18">
        <f t="shared" si="226"/>
        <v>0.9841318959060682</v>
      </c>
      <c r="AN252" s="10">
        <f t="shared" si="226"/>
        <v>0.98730551672485456</v>
      </c>
      <c r="AO252" s="11">
        <f t="shared" si="226"/>
        <v>0.99047913754364092</v>
      </c>
      <c r="AP252" s="11">
        <f t="shared" si="226"/>
        <v>0.99365275836242728</v>
      </c>
      <c r="AQ252" s="11">
        <f t="shared" si="226"/>
        <v>0.99682637918121364</v>
      </c>
      <c r="AR252" s="15">
        <v>1</v>
      </c>
      <c r="AS252" s="10">
        <v>1</v>
      </c>
      <c r="AT252" s="11">
        <v>1</v>
      </c>
      <c r="AU252" s="11">
        <v>1</v>
      </c>
      <c r="AV252" s="11">
        <v>1</v>
      </c>
      <c r="AW252" s="18">
        <v>1</v>
      </c>
      <c r="AX252" s="10">
        <v>1</v>
      </c>
      <c r="AY252" s="11">
        <v>1</v>
      </c>
      <c r="AZ252" s="11">
        <v>1</v>
      </c>
      <c r="BA252" s="11">
        <v>1</v>
      </c>
      <c r="BB252" s="15">
        <v>1</v>
      </c>
      <c r="BC252" s="10">
        <v>1</v>
      </c>
      <c r="BD252" s="11">
        <v>1</v>
      </c>
      <c r="BE252" s="11">
        <v>1</v>
      </c>
      <c r="BF252" s="11">
        <v>1</v>
      </c>
      <c r="BG252" s="18">
        <v>1</v>
      </c>
      <c r="BH252" s="10">
        <v>1</v>
      </c>
      <c r="BI252" s="11">
        <v>1</v>
      </c>
      <c r="BJ252" s="11">
        <v>1</v>
      </c>
      <c r="BK252" s="11">
        <v>1</v>
      </c>
      <c r="BL252" s="15">
        <v>1</v>
      </c>
      <c r="BM252" s="10">
        <v>1</v>
      </c>
      <c r="BN252" s="11">
        <v>1</v>
      </c>
      <c r="BO252" s="11">
        <v>1</v>
      </c>
      <c r="BP252" s="11">
        <v>1</v>
      </c>
      <c r="BQ252" s="18">
        <v>1</v>
      </c>
      <c r="BR252" s="10">
        <v>1</v>
      </c>
      <c r="BS252" s="11">
        <v>1</v>
      </c>
      <c r="BT252" s="11">
        <v>1</v>
      </c>
      <c r="BU252" s="11">
        <v>1</v>
      </c>
      <c r="BV252" s="15">
        <v>1</v>
      </c>
    </row>
    <row r="253" spans="1:74" x14ac:dyDescent="0.25">
      <c r="A253" s="27" t="s">
        <v>138</v>
      </c>
      <c r="B253" s="25" t="s">
        <v>64</v>
      </c>
      <c r="C253" s="1" t="s">
        <v>132</v>
      </c>
      <c r="D253" s="2" t="s">
        <v>200</v>
      </c>
      <c r="E253" s="3" t="s">
        <v>201</v>
      </c>
      <c r="F253" s="3">
        <f>'Proxy inputs'!I15</f>
        <v>0.17760128699490291</v>
      </c>
      <c r="G253" s="3">
        <f>'Proxy inputs'!J15</f>
        <v>0.43469756568121876</v>
      </c>
      <c r="H253" s="3">
        <f>'Proxy inputs'!K15</f>
        <v>1</v>
      </c>
      <c r="I253" s="18">
        <f t="shared" si="216"/>
        <v>0.17760128699490291</v>
      </c>
      <c r="J253" s="10">
        <f t="shared" ref="J253:AQ253" si="227">($AR253-$I253)/(2050-2015)+I253</f>
        <v>0.20109839308076283</v>
      </c>
      <c r="K253" s="11">
        <f t="shared" si="227"/>
        <v>0.22459549916662275</v>
      </c>
      <c r="L253" s="11">
        <f t="shared" si="227"/>
        <v>0.24809260525248267</v>
      </c>
      <c r="M253" s="11">
        <f t="shared" si="227"/>
        <v>0.27158971133834259</v>
      </c>
      <c r="N253" s="18">
        <f t="shared" si="227"/>
        <v>0.29508681742420251</v>
      </c>
      <c r="O253" s="10">
        <f t="shared" si="227"/>
        <v>0.31858392351006243</v>
      </c>
      <c r="P253" s="11">
        <f t="shared" si="227"/>
        <v>0.34208102959592235</v>
      </c>
      <c r="Q253" s="11">
        <f t="shared" si="227"/>
        <v>0.36557813568178227</v>
      </c>
      <c r="R253" s="11">
        <f t="shared" si="227"/>
        <v>0.38907524176764219</v>
      </c>
      <c r="S253" s="18">
        <f t="shared" si="227"/>
        <v>0.41257234785350211</v>
      </c>
      <c r="T253" s="10">
        <f t="shared" si="227"/>
        <v>0.43606945393936203</v>
      </c>
      <c r="U253" s="11">
        <f t="shared" si="227"/>
        <v>0.45956656002522195</v>
      </c>
      <c r="V253" s="11">
        <f t="shared" si="227"/>
        <v>0.48306366611108187</v>
      </c>
      <c r="W253" s="11">
        <f t="shared" si="227"/>
        <v>0.50656077219694184</v>
      </c>
      <c r="X253" s="18">
        <f t="shared" si="227"/>
        <v>0.53005787828280182</v>
      </c>
      <c r="Y253" s="10">
        <f t="shared" si="227"/>
        <v>0.5535549843686618</v>
      </c>
      <c r="Z253" s="11">
        <f t="shared" si="227"/>
        <v>0.57705209045452177</v>
      </c>
      <c r="AA253" s="11">
        <f t="shared" si="227"/>
        <v>0.60054919654038175</v>
      </c>
      <c r="AB253" s="11">
        <f t="shared" si="227"/>
        <v>0.62404630262624172</v>
      </c>
      <c r="AC253" s="18">
        <f t="shared" si="227"/>
        <v>0.6475434087121017</v>
      </c>
      <c r="AD253" s="10">
        <f t="shared" si="227"/>
        <v>0.67104051479796167</v>
      </c>
      <c r="AE253" s="11">
        <f t="shared" si="227"/>
        <v>0.69453762088382165</v>
      </c>
      <c r="AF253" s="11">
        <f t="shared" si="227"/>
        <v>0.71803472696968162</v>
      </c>
      <c r="AG253" s="11">
        <f t="shared" si="227"/>
        <v>0.7415318330555416</v>
      </c>
      <c r="AH253" s="18">
        <f t="shared" si="227"/>
        <v>0.76502893914140158</v>
      </c>
      <c r="AI253" s="10">
        <f t="shared" si="227"/>
        <v>0.78852604522726155</v>
      </c>
      <c r="AJ253" s="11">
        <f t="shared" si="227"/>
        <v>0.81202315131312153</v>
      </c>
      <c r="AK253" s="11">
        <f t="shared" si="227"/>
        <v>0.8355202573989815</v>
      </c>
      <c r="AL253" s="11">
        <f t="shared" si="227"/>
        <v>0.85901736348484148</v>
      </c>
      <c r="AM253" s="18">
        <f t="shared" si="227"/>
        <v>0.88251446957070145</v>
      </c>
      <c r="AN253" s="10">
        <f t="shared" si="227"/>
        <v>0.90601157565656143</v>
      </c>
      <c r="AO253" s="11">
        <f t="shared" si="227"/>
        <v>0.92950868174242141</v>
      </c>
      <c r="AP253" s="11">
        <f t="shared" si="227"/>
        <v>0.95300578782828138</v>
      </c>
      <c r="AQ253" s="11">
        <f t="shared" si="227"/>
        <v>0.97650289391414136</v>
      </c>
      <c r="AR253" s="15">
        <v>1</v>
      </c>
      <c r="AS253" s="10">
        <v>1</v>
      </c>
      <c r="AT253" s="11">
        <v>1</v>
      </c>
      <c r="AU253" s="11">
        <v>1</v>
      </c>
      <c r="AV253" s="11">
        <v>1</v>
      </c>
      <c r="AW253" s="18">
        <v>1</v>
      </c>
      <c r="AX253" s="10">
        <v>1</v>
      </c>
      <c r="AY253" s="11">
        <v>1</v>
      </c>
      <c r="AZ253" s="11">
        <v>1</v>
      </c>
      <c r="BA253" s="11">
        <v>1</v>
      </c>
      <c r="BB253" s="15">
        <v>1</v>
      </c>
      <c r="BC253" s="10">
        <v>1</v>
      </c>
      <c r="BD253" s="11">
        <v>1</v>
      </c>
      <c r="BE253" s="11">
        <v>1</v>
      </c>
      <c r="BF253" s="11">
        <v>1</v>
      </c>
      <c r="BG253" s="18">
        <v>1</v>
      </c>
      <c r="BH253" s="10">
        <v>1</v>
      </c>
      <c r="BI253" s="11">
        <v>1</v>
      </c>
      <c r="BJ253" s="11">
        <v>1</v>
      </c>
      <c r="BK253" s="11">
        <v>1</v>
      </c>
      <c r="BL253" s="15">
        <v>1</v>
      </c>
      <c r="BM253" s="10">
        <v>1</v>
      </c>
      <c r="BN253" s="11">
        <v>1</v>
      </c>
      <c r="BO253" s="11">
        <v>1</v>
      </c>
      <c r="BP253" s="11">
        <v>1</v>
      </c>
      <c r="BQ253" s="18">
        <v>1</v>
      </c>
      <c r="BR253" s="10">
        <v>1</v>
      </c>
      <c r="BS253" s="11">
        <v>1</v>
      </c>
      <c r="BT253" s="11">
        <v>1</v>
      </c>
      <c r="BU253" s="11">
        <v>1</v>
      </c>
      <c r="BV253" s="15">
        <v>1</v>
      </c>
    </row>
    <row r="254" spans="1:74" x14ac:dyDescent="0.25">
      <c r="A254" s="27" t="s">
        <v>138</v>
      </c>
      <c r="B254" s="25" t="s">
        <v>64</v>
      </c>
      <c r="C254" s="1" t="s">
        <v>132</v>
      </c>
      <c r="D254" s="2" t="s">
        <v>200</v>
      </c>
      <c r="E254" s="3" t="s">
        <v>143</v>
      </c>
      <c r="F254" s="3">
        <f>'Proxy inputs'!I16</f>
        <v>0</v>
      </c>
      <c r="G254" s="3">
        <f>'Proxy inputs'!J16</f>
        <v>3.7533205095613862E-3</v>
      </c>
      <c r="H254" s="3">
        <f>'Proxy inputs'!K16</f>
        <v>1</v>
      </c>
      <c r="I254" s="18">
        <f t="shared" si="216"/>
        <v>0</v>
      </c>
      <c r="J254" s="10">
        <f t="shared" ref="J254:AQ254" si="228">($AR254-$I254)/(2050-2015)+I254</f>
        <v>2.8571428571428571E-2</v>
      </c>
      <c r="K254" s="11">
        <f t="shared" si="228"/>
        <v>5.7142857142857141E-2</v>
      </c>
      <c r="L254" s="11">
        <f t="shared" si="228"/>
        <v>8.5714285714285715E-2</v>
      </c>
      <c r="M254" s="11">
        <f t="shared" si="228"/>
        <v>0.11428571428571428</v>
      </c>
      <c r="N254" s="18">
        <f t="shared" si="228"/>
        <v>0.14285714285714285</v>
      </c>
      <c r="O254" s="10">
        <f t="shared" si="228"/>
        <v>0.17142857142857143</v>
      </c>
      <c r="P254" s="11">
        <f t="shared" si="228"/>
        <v>0.2</v>
      </c>
      <c r="Q254" s="11">
        <f t="shared" si="228"/>
        <v>0.22857142857142859</v>
      </c>
      <c r="R254" s="11">
        <f t="shared" si="228"/>
        <v>0.25714285714285717</v>
      </c>
      <c r="S254" s="18">
        <f t="shared" si="228"/>
        <v>0.28571428571428575</v>
      </c>
      <c r="T254" s="10">
        <f t="shared" si="228"/>
        <v>0.31428571428571433</v>
      </c>
      <c r="U254" s="11">
        <f t="shared" si="228"/>
        <v>0.34285714285714292</v>
      </c>
      <c r="V254" s="11">
        <f t="shared" si="228"/>
        <v>0.3714285714285715</v>
      </c>
      <c r="W254" s="11">
        <f t="shared" si="228"/>
        <v>0.40000000000000008</v>
      </c>
      <c r="X254" s="18">
        <f t="shared" si="228"/>
        <v>0.42857142857142866</v>
      </c>
      <c r="Y254" s="10">
        <f t="shared" si="228"/>
        <v>0.45714285714285724</v>
      </c>
      <c r="Z254" s="11">
        <f t="shared" si="228"/>
        <v>0.48571428571428582</v>
      </c>
      <c r="AA254" s="11">
        <f t="shared" si="228"/>
        <v>0.51428571428571435</v>
      </c>
      <c r="AB254" s="11">
        <f t="shared" si="228"/>
        <v>0.54285714285714293</v>
      </c>
      <c r="AC254" s="18">
        <f t="shared" si="228"/>
        <v>0.57142857142857151</v>
      </c>
      <c r="AD254" s="10">
        <f t="shared" si="228"/>
        <v>0.60000000000000009</v>
      </c>
      <c r="AE254" s="11">
        <f t="shared" si="228"/>
        <v>0.62857142857142867</v>
      </c>
      <c r="AF254" s="11">
        <f t="shared" si="228"/>
        <v>0.65714285714285725</v>
      </c>
      <c r="AG254" s="11">
        <f t="shared" si="228"/>
        <v>0.68571428571428583</v>
      </c>
      <c r="AH254" s="18">
        <f t="shared" si="228"/>
        <v>0.71428571428571441</v>
      </c>
      <c r="AI254" s="10">
        <f t="shared" si="228"/>
        <v>0.74285714285714299</v>
      </c>
      <c r="AJ254" s="11">
        <f t="shared" si="228"/>
        <v>0.77142857142857157</v>
      </c>
      <c r="AK254" s="11">
        <f t="shared" si="228"/>
        <v>0.80000000000000016</v>
      </c>
      <c r="AL254" s="11">
        <f t="shared" si="228"/>
        <v>0.82857142857142874</v>
      </c>
      <c r="AM254" s="18">
        <f t="shared" si="228"/>
        <v>0.85714285714285732</v>
      </c>
      <c r="AN254" s="10">
        <f t="shared" si="228"/>
        <v>0.8857142857142859</v>
      </c>
      <c r="AO254" s="11">
        <f t="shared" si="228"/>
        <v>0.91428571428571448</v>
      </c>
      <c r="AP254" s="11">
        <f t="shared" si="228"/>
        <v>0.94285714285714306</v>
      </c>
      <c r="AQ254" s="11">
        <f t="shared" si="228"/>
        <v>0.97142857142857164</v>
      </c>
      <c r="AR254" s="15">
        <v>1</v>
      </c>
      <c r="AS254" s="10">
        <v>1</v>
      </c>
      <c r="AT254" s="11">
        <v>1</v>
      </c>
      <c r="AU254" s="11">
        <v>1</v>
      </c>
      <c r="AV254" s="11">
        <v>1</v>
      </c>
      <c r="AW254" s="18">
        <v>1</v>
      </c>
      <c r="AX254" s="10">
        <v>1</v>
      </c>
      <c r="AY254" s="11">
        <v>1</v>
      </c>
      <c r="AZ254" s="11">
        <v>1</v>
      </c>
      <c r="BA254" s="11">
        <v>1</v>
      </c>
      <c r="BB254" s="15">
        <v>1</v>
      </c>
      <c r="BC254" s="10">
        <v>1</v>
      </c>
      <c r="BD254" s="11">
        <v>1</v>
      </c>
      <c r="BE254" s="11">
        <v>1</v>
      </c>
      <c r="BF254" s="11">
        <v>1</v>
      </c>
      <c r="BG254" s="18">
        <v>1</v>
      </c>
      <c r="BH254" s="10">
        <v>1</v>
      </c>
      <c r="BI254" s="11">
        <v>1</v>
      </c>
      <c r="BJ254" s="11">
        <v>1</v>
      </c>
      <c r="BK254" s="11">
        <v>1</v>
      </c>
      <c r="BL254" s="15">
        <v>1</v>
      </c>
      <c r="BM254" s="10">
        <v>1</v>
      </c>
      <c r="BN254" s="11">
        <v>1</v>
      </c>
      <c r="BO254" s="11">
        <v>1</v>
      </c>
      <c r="BP254" s="11">
        <v>1</v>
      </c>
      <c r="BQ254" s="18">
        <v>1</v>
      </c>
      <c r="BR254" s="10">
        <v>1</v>
      </c>
      <c r="BS254" s="11">
        <v>1</v>
      </c>
      <c r="BT254" s="11">
        <v>1</v>
      </c>
      <c r="BU254" s="11">
        <v>1</v>
      </c>
      <c r="BV254" s="15">
        <v>1</v>
      </c>
    </row>
    <row r="255" spans="1:74" x14ac:dyDescent="0.25">
      <c r="A255" s="27" t="s">
        <v>138</v>
      </c>
      <c r="B255" s="25" t="s">
        <v>64</v>
      </c>
      <c r="C255" s="1" t="s">
        <v>132</v>
      </c>
      <c r="D255" s="2" t="s">
        <v>200</v>
      </c>
      <c r="E255" s="3" t="s">
        <v>142</v>
      </c>
      <c r="F255" s="3">
        <f>'Proxy inputs'!I17</f>
        <v>6.1174642766734594E-2</v>
      </c>
      <c r="G255" s="3">
        <f>'Proxy inputs'!J17</f>
        <v>0.29507689425638672</v>
      </c>
      <c r="H255" s="3">
        <f>'Proxy inputs'!K17</f>
        <v>1</v>
      </c>
      <c r="I255" s="18">
        <f t="shared" si="216"/>
        <v>6.1174642766734594E-2</v>
      </c>
      <c r="J255" s="10">
        <f t="shared" ref="J255:AQ255" si="229">($AR255-$I255)/(2050-2015)+I255</f>
        <v>8.7998224401970748E-2</v>
      </c>
      <c r="K255" s="11">
        <f t="shared" si="229"/>
        <v>0.1148218060372069</v>
      </c>
      <c r="L255" s="11">
        <f t="shared" si="229"/>
        <v>0.14164538767244306</v>
      </c>
      <c r="M255" s="11">
        <f t="shared" si="229"/>
        <v>0.16846896930767921</v>
      </c>
      <c r="N255" s="18">
        <f t="shared" si="229"/>
        <v>0.19529255094291537</v>
      </c>
      <c r="O255" s="10">
        <f t="shared" si="229"/>
        <v>0.22211613257815152</v>
      </c>
      <c r="P255" s="11">
        <f t="shared" si="229"/>
        <v>0.24893971421338768</v>
      </c>
      <c r="Q255" s="11">
        <f t="shared" si="229"/>
        <v>0.2757632958486238</v>
      </c>
      <c r="R255" s="11">
        <f t="shared" si="229"/>
        <v>0.30258687748385993</v>
      </c>
      <c r="S255" s="18">
        <f t="shared" si="229"/>
        <v>0.32941045911909606</v>
      </c>
      <c r="T255" s="10">
        <f t="shared" si="229"/>
        <v>0.35623404075433218</v>
      </c>
      <c r="U255" s="11">
        <f t="shared" si="229"/>
        <v>0.38305762238956831</v>
      </c>
      <c r="V255" s="11">
        <f t="shared" si="229"/>
        <v>0.40988120402480444</v>
      </c>
      <c r="W255" s="11">
        <f t="shared" si="229"/>
        <v>0.43670478566004056</v>
      </c>
      <c r="X255" s="18">
        <f t="shared" si="229"/>
        <v>0.46352836729527669</v>
      </c>
      <c r="Y255" s="10">
        <f t="shared" si="229"/>
        <v>0.49035194893051282</v>
      </c>
      <c r="Z255" s="11">
        <f t="shared" si="229"/>
        <v>0.51717553056574894</v>
      </c>
      <c r="AA255" s="11">
        <f t="shared" si="229"/>
        <v>0.54399911220098507</v>
      </c>
      <c r="AB255" s="11">
        <f t="shared" si="229"/>
        <v>0.5708226938362212</v>
      </c>
      <c r="AC255" s="18">
        <f t="shared" si="229"/>
        <v>0.59764627547145732</v>
      </c>
      <c r="AD255" s="10">
        <f t="shared" si="229"/>
        <v>0.62446985710669345</v>
      </c>
      <c r="AE255" s="11">
        <f t="shared" si="229"/>
        <v>0.65129343874192958</v>
      </c>
      <c r="AF255" s="11">
        <f t="shared" si="229"/>
        <v>0.6781170203771657</v>
      </c>
      <c r="AG255" s="11">
        <f t="shared" si="229"/>
        <v>0.70494060201240183</v>
      </c>
      <c r="AH255" s="18">
        <f t="shared" si="229"/>
        <v>0.73176418364763796</v>
      </c>
      <c r="AI255" s="10">
        <f t="shared" si="229"/>
        <v>0.75858776528287408</v>
      </c>
      <c r="AJ255" s="11">
        <f t="shared" si="229"/>
        <v>0.78541134691811021</v>
      </c>
      <c r="AK255" s="11">
        <f t="shared" si="229"/>
        <v>0.81223492855334634</v>
      </c>
      <c r="AL255" s="11">
        <f t="shared" si="229"/>
        <v>0.83905851018858246</v>
      </c>
      <c r="AM255" s="18">
        <f t="shared" si="229"/>
        <v>0.86588209182381859</v>
      </c>
      <c r="AN255" s="10">
        <f t="shared" si="229"/>
        <v>0.89270567345905472</v>
      </c>
      <c r="AO255" s="11">
        <f t="shared" si="229"/>
        <v>0.91952925509429084</v>
      </c>
      <c r="AP255" s="11">
        <f t="shared" si="229"/>
        <v>0.94635283672952697</v>
      </c>
      <c r="AQ255" s="11">
        <f t="shared" si="229"/>
        <v>0.9731764183647631</v>
      </c>
      <c r="AR255" s="15">
        <v>1</v>
      </c>
      <c r="AS255" s="10">
        <v>1</v>
      </c>
      <c r="AT255" s="11">
        <v>1</v>
      </c>
      <c r="AU255" s="11">
        <v>1</v>
      </c>
      <c r="AV255" s="11">
        <v>1</v>
      </c>
      <c r="AW255" s="18">
        <v>1</v>
      </c>
      <c r="AX255" s="10">
        <v>1</v>
      </c>
      <c r="AY255" s="11">
        <v>1</v>
      </c>
      <c r="AZ255" s="11">
        <v>1</v>
      </c>
      <c r="BA255" s="11">
        <v>1</v>
      </c>
      <c r="BB255" s="15">
        <v>1</v>
      </c>
      <c r="BC255" s="10">
        <v>1</v>
      </c>
      <c r="BD255" s="11">
        <v>1</v>
      </c>
      <c r="BE255" s="11">
        <v>1</v>
      </c>
      <c r="BF255" s="11">
        <v>1</v>
      </c>
      <c r="BG255" s="18">
        <v>1</v>
      </c>
      <c r="BH255" s="10">
        <v>1</v>
      </c>
      <c r="BI255" s="11">
        <v>1</v>
      </c>
      <c r="BJ255" s="11">
        <v>1</v>
      </c>
      <c r="BK255" s="11">
        <v>1</v>
      </c>
      <c r="BL255" s="15">
        <v>1</v>
      </c>
      <c r="BM255" s="10">
        <v>1</v>
      </c>
      <c r="BN255" s="11">
        <v>1</v>
      </c>
      <c r="BO255" s="11">
        <v>1</v>
      </c>
      <c r="BP255" s="11">
        <v>1</v>
      </c>
      <c r="BQ255" s="18">
        <v>1</v>
      </c>
      <c r="BR255" s="10">
        <v>1</v>
      </c>
      <c r="BS255" s="11">
        <v>1</v>
      </c>
      <c r="BT255" s="11">
        <v>1</v>
      </c>
      <c r="BU255" s="11">
        <v>1</v>
      </c>
      <c r="BV255" s="15">
        <v>1</v>
      </c>
    </row>
    <row r="256" spans="1:74" x14ac:dyDescent="0.25">
      <c r="A256" s="27" t="s">
        <v>138</v>
      </c>
      <c r="B256" s="25" t="s">
        <v>64</v>
      </c>
      <c r="C256" s="1" t="s">
        <v>132</v>
      </c>
      <c r="D256" s="2" t="s">
        <v>200</v>
      </c>
      <c r="E256" s="3" t="s">
        <v>144</v>
      </c>
      <c r="F256" s="3">
        <f>'Proxy inputs'!I18</f>
        <v>0.10447946124902271</v>
      </c>
      <c r="G256" s="3">
        <f>'Proxy inputs'!J18</f>
        <v>0.66413549570575514</v>
      </c>
      <c r="H256" s="3">
        <f>'Proxy inputs'!K18</f>
        <v>1</v>
      </c>
      <c r="I256" s="18">
        <f t="shared" si="216"/>
        <v>0.10447946124902271</v>
      </c>
      <c r="J256" s="10">
        <f t="shared" ref="J256:AQ256" si="230">($AR256-$I256)/(2050-2015)+I256</f>
        <v>0.13006576235619349</v>
      </c>
      <c r="K256" s="11">
        <f t="shared" si="230"/>
        <v>0.15565206346336427</v>
      </c>
      <c r="L256" s="11">
        <f t="shared" si="230"/>
        <v>0.18123836457053505</v>
      </c>
      <c r="M256" s="11">
        <f t="shared" si="230"/>
        <v>0.20682466567770583</v>
      </c>
      <c r="N256" s="18">
        <f t="shared" si="230"/>
        <v>0.2324109667848766</v>
      </c>
      <c r="O256" s="10">
        <f t="shared" si="230"/>
        <v>0.25799726789204735</v>
      </c>
      <c r="P256" s="11">
        <f t="shared" si="230"/>
        <v>0.28358356899921811</v>
      </c>
      <c r="Q256" s="11">
        <f t="shared" si="230"/>
        <v>0.30916987010638886</v>
      </c>
      <c r="R256" s="11">
        <f t="shared" si="230"/>
        <v>0.33475617121355961</v>
      </c>
      <c r="S256" s="18">
        <f t="shared" si="230"/>
        <v>0.36034247232073036</v>
      </c>
      <c r="T256" s="10">
        <f t="shared" si="230"/>
        <v>0.38592877342790111</v>
      </c>
      <c r="U256" s="11">
        <f t="shared" si="230"/>
        <v>0.41151507453507186</v>
      </c>
      <c r="V256" s="11">
        <f t="shared" si="230"/>
        <v>0.43710137564224261</v>
      </c>
      <c r="W256" s="11">
        <f t="shared" si="230"/>
        <v>0.46268767674941336</v>
      </c>
      <c r="X256" s="18">
        <f t="shared" si="230"/>
        <v>0.48827397785658411</v>
      </c>
      <c r="Y256" s="10">
        <f t="shared" si="230"/>
        <v>0.51386027896375486</v>
      </c>
      <c r="Z256" s="11">
        <f t="shared" si="230"/>
        <v>0.53944658007092561</v>
      </c>
      <c r="AA256" s="11">
        <f t="shared" si="230"/>
        <v>0.56503288117809636</v>
      </c>
      <c r="AB256" s="11">
        <f t="shared" si="230"/>
        <v>0.59061918228526711</v>
      </c>
      <c r="AC256" s="18">
        <f t="shared" si="230"/>
        <v>0.61620548339243786</v>
      </c>
      <c r="AD256" s="10">
        <f t="shared" si="230"/>
        <v>0.64179178449960861</v>
      </c>
      <c r="AE256" s="11">
        <f t="shared" si="230"/>
        <v>0.66737808560677936</v>
      </c>
      <c r="AF256" s="11">
        <f t="shared" si="230"/>
        <v>0.69296438671395011</v>
      </c>
      <c r="AG256" s="11">
        <f t="shared" si="230"/>
        <v>0.71855068782112086</v>
      </c>
      <c r="AH256" s="18">
        <f t="shared" si="230"/>
        <v>0.74413698892829161</v>
      </c>
      <c r="AI256" s="10">
        <f t="shared" si="230"/>
        <v>0.76972329003546236</v>
      </c>
      <c r="AJ256" s="11">
        <f t="shared" si="230"/>
        <v>0.79530959114263311</v>
      </c>
      <c r="AK256" s="11">
        <f t="shared" si="230"/>
        <v>0.82089589224980386</v>
      </c>
      <c r="AL256" s="11">
        <f t="shared" si="230"/>
        <v>0.84648219335697461</v>
      </c>
      <c r="AM256" s="18">
        <f t="shared" si="230"/>
        <v>0.87206849446414536</v>
      </c>
      <c r="AN256" s="10">
        <f t="shared" si="230"/>
        <v>0.89765479557131611</v>
      </c>
      <c r="AO256" s="11">
        <f t="shared" si="230"/>
        <v>0.92324109667848686</v>
      </c>
      <c r="AP256" s="11">
        <f t="shared" si="230"/>
        <v>0.94882739778565761</v>
      </c>
      <c r="AQ256" s="11">
        <f t="shared" si="230"/>
        <v>0.97441369889282836</v>
      </c>
      <c r="AR256" s="15">
        <v>1</v>
      </c>
      <c r="AS256" s="10">
        <v>1</v>
      </c>
      <c r="AT256" s="11">
        <v>1</v>
      </c>
      <c r="AU256" s="11">
        <v>1</v>
      </c>
      <c r="AV256" s="11">
        <v>1</v>
      </c>
      <c r="AW256" s="18">
        <v>1</v>
      </c>
      <c r="AX256" s="10">
        <v>1</v>
      </c>
      <c r="AY256" s="11">
        <v>1</v>
      </c>
      <c r="AZ256" s="11">
        <v>1</v>
      </c>
      <c r="BA256" s="11">
        <v>1</v>
      </c>
      <c r="BB256" s="15">
        <v>1</v>
      </c>
      <c r="BC256" s="10">
        <v>1</v>
      </c>
      <c r="BD256" s="11">
        <v>1</v>
      </c>
      <c r="BE256" s="11">
        <v>1</v>
      </c>
      <c r="BF256" s="11">
        <v>1</v>
      </c>
      <c r="BG256" s="18">
        <v>1</v>
      </c>
      <c r="BH256" s="10">
        <v>1</v>
      </c>
      <c r="BI256" s="11">
        <v>1</v>
      </c>
      <c r="BJ256" s="11">
        <v>1</v>
      </c>
      <c r="BK256" s="11">
        <v>1</v>
      </c>
      <c r="BL256" s="15">
        <v>1</v>
      </c>
      <c r="BM256" s="10">
        <v>1</v>
      </c>
      <c r="BN256" s="11">
        <v>1</v>
      </c>
      <c r="BO256" s="11">
        <v>1</v>
      </c>
      <c r="BP256" s="11">
        <v>1</v>
      </c>
      <c r="BQ256" s="18">
        <v>1</v>
      </c>
      <c r="BR256" s="10">
        <v>1</v>
      </c>
      <c r="BS256" s="11">
        <v>1</v>
      </c>
      <c r="BT256" s="11">
        <v>1</v>
      </c>
      <c r="BU256" s="11">
        <v>1</v>
      </c>
      <c r="BV256" s="15">
        <v>1</v>
      </c>
    </row>
    <row r="257" spans="1:74" x14ac:dyDescent="0.25">
      <c r="A257" s="27" t="s">
        <v>138</v>
      </c>
      <c r="B257" s="25" t="s">
        <v>64</v>
      </c>
      <c r="C257" s="1" t="s">
        <v>132</v>
      </c>
      <c r="D257" s="2" t="s">
        <v>200</v>
      </c>
      <c r="E257" s="3" t="s">
        <v>227</v>
      </c>
      <c r="F257" s="3">
        <f>'Proxy inputs'!I19</f>
        <v>0</v>
      </c>
      <c r="G257" s="3">
        <f>'Proxy inputs'!J19</f>
        <v>0.30054977179664566</v>
      </c>
      <c r="H257" s="3">
        <f>'Proxy inputs'!K19</f>
        <v>1</v>
      </c>
      <c r="I257" s="18">
        <f>F257</f>
        <v>0</v>
      </c>
      <c r="J257" s="10">
        <f t="shared" ref="J257:AQ257" si="231">($AR257-$I257)/(2050-2015)+I257</f>
        <v>2.8571428571428571E-2</v>
      </c>
      <c r="K257" s="11">
        <f t="shared" si="231"/>
        <v>5.7142857142857141E-2</v>
      </c>
      <c r="L257" s="11">
        <f t="shared" si="231"/>
        <v>8.5714285714285715E-2</v>
      </c>
      <c r="M257" s="11">
        <f t="shared" si="231"/>
        <v>0.11428571428571428</v>
      </c>
      <c r="N257" s="18">
        <f t="shared" si="231"/>
        <v>0.14285714285714285</v>
      </c>
      <c r="O257" s="10">
        <f t="shared" si="231"/>
        <v>0.17142857142857143</v>
      </c>
      <c r="P257" s="11">
        <f t="shared" si="231"/>
        <v>0.2</v>
      </c>
      <c r="Q257" s="11">
        <f t="shared" si="231"/>
        <v>0.22857142857142859</v>
      </c>
      <c r="R257" s="11">
        <f t="shared" si="231"/>
        <v>0.25714285714285717</v>
      </c>
      <c r="S257" s="18">
        <f t="shared" si="231"/>
        <v>0.28571428571428575</v>
      </c>
      <c r="T257" s="10">
        <f t="shared" si="231"/>
        <v>0.31428571428571433</v>
      </c>
      <c r="U257" s="11">
        <f t="shared" si="231"/>
        <v>0.34285714285714292</v>
      </c>
      <c r="V257" s="11">
        <f t="shared" si="231"/>
        <v>0.3714285714285715</v>
      </c>
      <c r="W257" s="11">
        <f t="shared" si="231"/>
        <v>0.40000000000000008</v>
      </c>
      <c r="X257" s="18">
        <f t="shared" si="231"/>
        <v>0.42857142857142866</v>
      </c>
      <c r="Y257" s="10">
        <f t="shared" si="231"/>
        <v>0.45714285714285724</v>
      </c>
      <c r="Z257" s="11">
        <f t="shared" si="231"/>
        <v>0.48571428571428582</v>
      </c>
      <c r="AA257" s="11">
        <f t="shared" si="231"/>
        <v>0.51428571428571435</v>
      </c>
      <c r="AB257" s="11">
        <f t="shared" si="231"/>
        <v>0.54285714285714293</v>
      </c>
      <c r="AC257" s="18">
        <f t="shared" si="231"/>
        <v>0.57142857142857151</v>
      </c>
      <c r="AD257" s="10">
        <f t="shared" si="231"/>
        <v>0.60000000000000009</v>
      </c>
      <c r="AE257" s="11">
        <f t="shared" si="231"/>
        <v>0.62857142857142867</v>
      </c>
      <c r="AF257" s="11">
        <f t="shared" si="231"/>
        <v>0.65714285714285725</v>
      </c>
      <c r="AG257" s="11">
        <f t="shared" si="231"/>
        <v>0.68571428571428583</v>
      </c>
      <c r="AH257" s="18">
        <f t="shared" si="231"/>
        <v>0.71428571428571441</v>
      </c>
      <c r="AI257" s="10">
        <f t="shared" si="231"/>
        <v>0.74285714285714299</v>
      </c>
      <c r="AJ257" s="11">
        <f t="shared" si="231"/>
        <v>0.77142857142857157</v>
      </c>
      <c r="AK257" s="11">
        <f t="shared" si="231"/>
        <v>0.80000000000000016</v>
      </c>
      <c r="AL257" s="11">
        <f t="shared" si="231"/>
        <v>0.82857142857142874</v>
      </c>
      <c r="AM257" s="18">
        <f t="shared" si="231"/>
        <v>0.85714285714285732</v>
      </c>
      <c r="AN257" s="10">
        <f t="shared" si="231"/>
        <v>0.8857142857142859</v>
      </c>
      <c r="AO257" s="11">
        <f t="shared" si="231"/>
        <v>0.91428571428571448</v>
      </c>
      <c r="AP257" s="11">
        <f t="shared" si="231"/>
        <v>0.94285714285714306</v>
      </c>
      <c r="AQ257" s="11">
        <f t="shared" si="231"/>
        <v>0.97142857142857164</v>
      </c>
      <c r="AR257" s="15">
        <v>1</v>
      </c>
      <c r="AS257" s="10">
        <v>1</v>
      </c>
      <c r="AT257" s="11">
        <v>1</v>
      </c>
      <c r="AU257" s="11">
        <v>1</v>
      </c>
      <c r="AV257" s="11">
        <v>1</v>
      </c>
      <c r="AW257" s="18">
        <v>1</v>
      </c>
      <c r="AX257" s="10">
        <v>1</v>
      </c>
      <c r="AY257" s="11">
        <v>1</v>
      </c>
      <c r="AZ257" s="11">
        <v>1</v>
      </c>
      <c r="BA257" s="11">
        <v>1</v>
      </c>
      <c r="BB257" s="15">
        <v>1</v>
      </c>
      <c r="BC257" s="10">
        <v>1</v>
      </c>
      <c r="BD257" s="11">
        <v>1</v>
      </c>
      <c r="BE257" s="11">
        <v>1</v>
      </c>
      <c r="BF257" s="11">
        <v>1</v>
      </c>
      <c r="BG257" s="18">
        <v>1</v>
      </c>
      <c r="BH257" s="10">
        <v>1</v>
      </c>
      <c r="BI257" s="11">
        <v>1</v>
      </c>
      <c r="BJ257" s="11">
        <v>1</v>
      </c>
      <c r="BK257" s="11">
        <v>1</v>
      </c>
      <c r="BL257" s="15">
        <v>1</v>
      </c>
      <c r="BM257" s="10">
        <v>1</v>
      </c>
      <c r="BN257" s="11">
        <v>1</v>
      </c>
      <c r="BO257" s="11">
        <v>1</v>
      </c>
      <c r="BP257" s="11">
        <v>1</v>
      </c>
      <c r="BQ257" s="18">
        <v>1</v>
      </c>
      <c r="BR257" s="10">
        <v>1</v>
      </c>
      <c r="BS257" s="11">
        <v>1</v>
      </c>
      <c r="BT257" s="11">
        <v>1</v>
      </c>
      <c r="BU257" s="11">
        <v>1</v>
      </c>
      <c r="BV257" s="15">
        <v>1</v>
      </c>
    </row>
    <row r="258" spans="1:74" x14ac:dyDescent="0.25">
      <c r="A258" s="27" t="s">
        <v>138</v>
      </c>
      <c r="B258" s="25" t="s">
        <v>64</v>
      </c>
      <c r="C258" s="1" t="s">
        <v>132</v>
      </c>
      <c r="D258" s="2" t="s">
        <v>200</v>
      </c>
      <c r="E258" s="3" t="s">
        <v>30</v>
      </c>
      <c r="F258" s="3">
        <f>'Proxy inputs'!I20</f>
        <v>0.18604559772085474</v>
      </c>
      <c r="G258" s="3">
        <f>'Proxy inputs'!J20</f>
        <v>0.75218644688589364</v>
      </c>
      <c r="H258" s="3">
        <f>'Proxy inputs'!K20</f>
        <v>1</v>
      </c>
      <c r="I258" s="18">
        <f t="shared" si="216"/>
        <v>0.18604559772085474</v>
      </c>
      <c r="J258" s="10">
        <f t="shared" ref="J258:AQ258" si="232">($AR258-$I258)/(2050-2015)+I258</f>
        <v>0.20930143778597318</v>
      </c>
      <c r="K258" s="11">
        <f t="shared" si="232"/>
        <v>0.23255727785109162</v>
      </c>
      <c r="L258" s="11">
        <f t="shared" si="232"/>
        <v>0.25581311791621009</v>
      </c>
      <c r="M258" s="11">
        <f t="shared" si="232"/>
        <v>0.27906895798132852</v>
      </c>
      <c r="N258" s="18">
        <f t="shared" si="232"/>
        <v>0.30232479804644696</v>
      </c>
      <c r="O258" s="10">
        <f t="shared" si="232"/>
        <v>0.3255806381115654</v>
      </c>
      <c r="P258" s="11">
        <f t="shared" si="232"/>
        <v>0.34883647817668384</v>
      </c>
      <c r="Q258" s="11">
        <f t="shared" si="232"/>
        <v>0.37209231824180228</v>
      </c>
      <c r="R258" s="11">
        <f t="shared" si="232"/>
        <v>0.39534815830692072</v>
      </c>
      <c r="S258" s="18">
        <f t="shared" si="232"/>
        <v>0.41860399837203915</v>
      </c>
      <c r="T258" s="10">
        <f t="shared" si="232"/>
        <v>0.44185983843715759</v>
      </c>
      <c r="U258" s="11">
        <f t="shared" si="232"/>
        <v>0.46511567850227603</v>
      </c>
      <c r="V258" s="11">
        <f t="shared" si="232"/>
        <v>0.48837151856739447</v>
      </c>
      <c r="W258" s="11">
        <f t="shared" si="232"/>
        <v>0.51162735863251285</v>
      </c>
      <c r="X258" s="18">
        <f t="shared" si="232"/>
        <v>0.53488319869763123</v>
      </c>
      <c r="Y258" s="10">
        <f t="shared" si="232"/>
        <v>0.55813903876274962</v>
      </c>
      <c r="Z258" s="11">
        <f t="shared" si="232"/>
        <v>0.581394878827868</v>
      </c>
      <c r="AA258" s="11">
        <f t="shared" si="232"/>
        <v>0.60465071889298638</v>
      </c>
      <c r="AB258" s="11">
        <f t="shared" si="232"/>
        <v>0.62790655895810477</v>
      </c>
      <c r="AC258" s="18">
        <f t="shared" si="232"/>
        <v>0.65116239902322315</v>
      </c>
      <c r="AD258" s="10">
        <f t="shared" si="232"/>
        <v>0.67441823908834153</v>
      </c>
      <c r="AE258" s="11">
        <f t="shared" si="232"/>
        <v>0.69767407915345991</v>
      </c>
      <c r="AF258" s="11">
        <f t="shared" si="232"/>
        <v>0.7209299192185783</v>
      </c>
      <c r="AG258" s="11">
        <f t="shared" si="232"/>
        <v>0.74418575928369668</v>
      </c>
      <c r="AH258" s="18">
        <f t="shared" si="232"/>
        <v>0.76744159934881506</v>
      </c>
      <c r="AI258" s="10">
        <f t="shared" si="232"/>
        <v>0.79069743941393344</v>
      </c>
      <c r="AJ258" s="11">
        <f t="shared" si="232"/>
        <v>0.81395327947905183</v>
      </c>
      <c r="AK258" s="11">
        <f t="shared" si="232"/>
        <v>0.83720911954417021</v>
      </c>
      <c r="AL258" s="11">
        <f t="shared" si="232"/>
        <v>0.86046495960928859</v>
      </c>
      <c r="AM258" s="18">
        <f t="shared" si="232"/>
        <v>0.88372079967440698</v>
      </c>
      <c r="AN258" s="10">
        <f t="shared" si="232"/>
        <v>0.90697663973952536</v>
      </c>
      <c r="AO258" s="11">
        <f t="shared" si="232"/>
        <v>0.93023247980464374</v>
      </c>
      <c r="AP258" s="11">
        <f t="shared" si="232"/>
        <v>0.95348831986976212</v>
      </c>
      <c r="AQ258" s="11">
        <f t="shared" si="232"/>
        <v>0.97674415993488051</v>
      </c>
      <c r="AR258" s="15">
        <v>1</v>
      </c>
      <c r="AS258" s="10">
        <v>1</v>
      </c>
      <c r="AT258" s="11">
        <v>1</v>
      </c>
      <c r="AU258" s="11">
        <v>1</v>
      </c>
      <c r="AV258" s="11">
        <v>1</v>
      </c>
      <c r="AW258" s="18">
        <v>1</v>
      </c>
      <c r="AX258" s="10">
        <v>1</v>
      </c>
      <c r="AY258" s="11">
        <v>1</v>
      </c>
      <c r="AZ258" s="11">
        <v>1</v>
      </c>
      <c r="BA258" s="11">
        <v>1</v>
      </c>
      <c r="BB258" s="15">
        <v>1</v>
      </c>
      <c r="BC258" s="10">
        <v>1</v>
      </c>
      <c r="BD258" s="11">
        <v>1</v>
      </c>
      <c r="BE258" s="11">
        <v>1</v>
      </c>
      <c r="BF258" s="11">
        <v>1</v>
      </c>
      <c r="BG258" s="18">
        <v>1</v>
      </c>
      <c r="BH258" s="10">
        <v>1</v>
      </c>
      <c r="BI258" s="11">
        <v>1</v>
      </c>
      <c r="BJ258" s="11">
        <v>1</v>
      </c>
      <c r="BK258" s="11">
        <v>1</v>
      </c>
      <c r="BL258" s="15">
        <v>1</v>
      </c>
      <c r="BM258" s="10">
        <v>1</v>
      </c>
      <c r="BN258" s="11">
        <v>1</v>
      </c>
      <c r="BO258" s="11">
        <v>1</v>
      </c>
      <c r="BP258" s="11">
        <v>1</v>
      </c>
      <c r="BQ258" s="18">
        <v>1</v>
      </c>
      <c r="BR258" s="10">
        <v>1</v>
      </c>
      <c r="BS258" s="11">
        <v>1</v>
      </c>
      <c r="BT258" s="11">
        <v>1</v>
      </c>
      <c r="BU258" s="11">
        <v>1</v>
      </c>
      <c r="BV258" s="15">
        <v>1</v>
      </c>
    </row>
    <row r="259" spans="1:74" x14ac:dyDescent="0.25">
      <c r="A259" s="27" t="s">
        <v>138</v>
      </c>
      <c r="B259" s="25" t="s">
        <v>64</v>
      </c>
      <c r="C259" s="1" t="s">
        <v>132</v>
      </c>
      <c r="D259" s="2" t="s">
        <v>18</v>
      </c>
      <c r="E259" s="3" t="s">
        <v>19</v>
      </c>
      <c r="F259" s="3">
        <f>'Proxy inputs'!I21</f>
        <v>0.86130043332319473</v>
      </c>
      <c r="G259" s="3">
        <f>'Proxy inputs'!J21</f>
        <v>1.0338226007302525</v>
      </c>
      <c r="H259" s="3">
        <f>'Proxy inputs'!K21</f>
        <v>1</v>
      </c>
      <c r="I259" s="18">
        <f t="shared" si="216"/>
        <v>0.86130043332319473</v>
      </c>
      <c r="J259" s="10">
        <f t="shared" ref="J259:AQ259" si="233">($AR259-$I259)/(2050-2015)+I259</f>
        <v>0.86526327808538916</v>
      </c>
      <c r="K259" s="11">
        <f t="shared" si="233"/>
        <v>0.8692261228475836</v>
      </c>
      <c r="L259" s="11">
        <f t="shared" si="233"/>
        <v>0.87318896760977804</v>
      </c>
      <c r="M259" s="11">
        <f t="shared" si="233"/>
        <v>0.87715181237197248</v>
      </c>
      <c r="N259" s="18">
        <f t="shared" si="233"/>
        <v>0.88111465713416692</v>
      </c>
      <c r="O259" s="10">
        <f t="shared" si="233"/>
        <v>0.88507750189636136</v>
      </c>
      <c r="P259" s="11">
        <f t="shared" si="233"/>
        <v>0.8890403466585558</v>
      </c>
      <c r="Q259" s="11">
        <f t="shared" si="233"/>
        <v>0.89300319142075024</v>
      </c>
      <c r="R259" s="11">
        <f t="shared" si="233"/>
        <v>0.89696603618294468</v>
      </c>
      <c r="S259" s="18">
        <f t="shared" si="233"/>
        <v>0.90092888094513912</v>
      </c>
      <c r="T259" s="10">
        <f t="shared" si="233"/>
        <v>0.90489172570733356</v>
      </c>
      <c r="U259" s="11">
        <f t="shared" si="233"/>
        <v>0.908854570469528</v>
      </c>
      <c r="V259" s="11">
        <f t="shared" si="233"/>
        <v>0.91281741523172244</v>
      </c>
      <c r="W259" s="11">
        <f t="shared" si="233"/>
        <v>0.91678025999391688</v>
      </c>
      <c r="X259" s="18">
        <f t="shared" si="233"/>
        <v>0.92074310475611132</v>
      </c>
      <c r="Y259" s="10">
        <f t="shared" si="233"/>
        <v>0.92470594951830576</v>
      </c>
      <c r="Z259" s="11">
        <f t="shared" si="233"/>
        <v>0.9286687942805002</v>
      </c>
      <c r="AA259" s="11">
        <f t="shared" si="233"/>
        <v>0.93263163904269464</v>
      </c>
      <c r="AB259" s="11">
        <f t="shared" si="233"/>
        <v>0.93659448380488908</v>
      </c>
      <c r="AC259" s="18">
        <f t="shared" si="233"/>
        <v>0.94055732856708352</v>
      </c>
      <c r="AD259" s="10">
        <f t="shared" si="233"/>
        <v>0.94452017332927796</v>
      </c>
      <c r="AE259" s="11">
        <f t="shared" si="233"/>
        <v>0.9484830180914724</v>
      </c>
      <c r="AF259" s="11">
        <f t="shared" si="233"/>
        <v>0.95244586285366684</v>
      </c>
      <c r="AG259" s="11">
        <f t="shared" si="233"/>
        <v>0.95640870761586128</v>
      </c>
      <c r="AH259" s="18">
        <f t="shared" si="233"/>
        <v>0.96037155237805572</v>
      </c>
      <c r="AI259" s="10">
        <f t="shared" si="233"/>
        <v>0.96433439714025015</v>
      </c>
      <c r="AJ259" s="11">
        <f t="shared" si="233"/>
        <v>0.96829724190244459</v>
      </c>
      <c r="AK259" s="11">
        <f t="shared" si="233"/>
        <v>0.97226008666463903</v>
      </c>
      <c r="AL259" s="11">
        <f t="shared" si="233"/>
        <v>0.97622293142683347</v>
      </c>
      <c r="AM259" s="18">
        <f t="shared" si="233"/>
        <v>0.98018577618902791</v>
      </c>
      <c r="AN259" s="10">
        <f t="shared" si="233"/>
        <v>0.98414862095122235</v>
      </c>
      <c r="AO259" s="11">
        <f t="shared" si="233"/>
        <v>0.98811146571341679</v>
      </c>
      <c r="AP259" s="11">
        <f t="shared" si="233"/>
        <v>0.99207431047561123</v>
      </c>
      <c r="AQ259" s="11">
        <f t="shared" si="233"/>
        <v>0.99603715523780567</v>
      </c>
      <c r="AR259" s="15">
        <v>1</v>
      </c>
      <c r="AS259" s="10">
        <v>1</v>
      </c>
      <c r="AT259" s="11">
        <v>1</v>
      </c>
      <c r="AU259" s="11">
        <v>1</v>
      </c>
      <c r="AV259" s="11">
        <v>1</v>
      </c>
      <c r="AW259" s="18">
        <v>1</v>
      </c>
      <c r="AX259" s="10">
        <v>1</v>
      </c>
      <c r="AY259" s="11">
        <v>1</v>
      </c>
      <c r="AZ259" s="11">
        <v>1</v>
      </c>
      <c r="BA259" s="11">
        <v>1</v>
      </c>
      <c r="BB259" s="15">
        <v>1</v>
      </c>
      <c r="BC259" s="10">
        <v>1</v>
      </c>
      <c r="BD259" s="11">
        <v>1</v>
      </c>
      <c r="BE259" s="11">
        <v>1</v>
      </c>
      <c r="BF259" s="11">
        <v>1</v>
      </c>
      <c r="BG259" s="18">
        <v>1</v>
      </c>
      <c r="BH259" s="10">
        <v>1</v>
      </c>
      <c r="BI259" s="11">
        <v>1</v>
      </c>
      <c r="BJ259" s="11">
        <v>1</v>
      </c>
      <c r="BK259" s="11">
        <v>1</v>
      </c>
      <c r="BL259" s="15">
        <v>1</v>
      </c>
      <c r="BM259" s="10">
        <v>1</v>
      </c>
      <c r="BN259" s="11">
        <v>1</v>
      </c>
      <c r="BO259" s="11">
        <v>1</v>
      </c>
      <c r="BP259" s="11">
        <v>1</v>
      </c>
      <c r="BQ259" s="18">
        <v>1</v>
      </c>
      <c r="BR259" s="10">
        <v>1</v>
      </c>
      <c r="BS259" s="11">
        <v>1</v>
      </c>
      <c r="BT259" s="11">
        <v>1</v>
      </c>
      <c r="BU259" s="11">
        <v>1</v>
      </c>
      <c r="BV259" s="15">
        <v>1</v>
      </c>
    </row>
    <row r="260" spans="1:74" x14ac:dyDescent="0.25">
      <c r="A260" s="27" t="s">
        <v>138</v>
      </c>
      <c r="B260" s="25" t="s">
        <v>64</v>
      </c>
      <c r="C260" s="1" t="s">
        <v>133</v>
      </c>
      <c r="D260" s="2" t="s">
        <v>28</v>
      </c>
      <c r="E260" s="3" t="s">
        <v>29</v>
      </c>
      <c r="F260" s="3">
        <f>'Proxy inputs'!I22</f>
        <v>2.8535059196385308</v>
      </c>
      <c r="G260" s="3">
        <f>'Proxy inputs'!J22</f>
        <v>2.4729561716665875</v>
      </c>
      <c r="H260" s="3">
        <f>'Proxy inputs'!K22</f>
        <v>1</v>
      </c>
      <c r="I260" s="18">
        <f t="shared" si="216"/>
        <v>2.8535059196385308</v>
      </c>
      <c r="J260" s="10">
        <f t="shared" ref="J260:AQ260" si="234">($AR260-$I260)/(2050-2015)+I260</f>
        <v>2.8005486076488584</v>
      </c>
      <c r="K260" s="11">
        <f t="shared" si="234"/>
        <v>2.7475912956591859</v>
      </c>
      <c r="L260" s="11">
        <f t="shared" si="234"/>
        <v>2.6946339836695135</v>
      </c>
      <c r="M260" s="11">
        <f t="shared" si="234"/>
        <v>2.641676671679841</v>
      </c>
      <c r="N260" s="18">
        <f t="shared" si="234"/>
        <v>2.5887193596901685</v>
      </c>
      <c r="O260" s="10">
        <f t="shared" si="234"/>
        <v>2.5357620477004961</v>
      </c>
      <c r="P260" s="11">
        <f t="shared" si="234"/>
        <v>2.4828047357108236</v>
      </c>
      <c r="Q260" s="11">
        <f t="shared" si="234"/>
        <v>2.4298474237211511</v>
      </c>
      <c r="R260" s="11">
        <f t="shared" si="234"/>
        <v>2.3768901117314787</v>
      </c>
      <c r="S260" s="18">
        <f t="shared" si="234"/>
        <v>2.3239327997418062</v>
      </c>
      <c r="T260" s="10">
        <f t="shared" si="234"/>
        <v>2.2709754877521338</v>
      </c>
      <c r="U260" s="11">
        <f t="shared" si="234"/>
        <v>2.2180181757624613</v>
      </c>
      <c r="V260" s="11">
        <f t="shared" si="234"/>
        <v>2.1650608637727888</v>
      </c>
      <c r="W260" s="11">
        <f t="shared" si="234"/>
        <v>2.1121035517831164</v>
      </c>
      <c r="X260" s="18">
        <f t="shared" si="234"/>
        <v>2.0591462397934439</v>
      </c>
      <c r="Y260" s="10">
        <f t="shared" si="234"/>
        <v>2.0061889278037714</v>
      </c>
      <c r="Z260" s="11">
        <f t="shared" si="234"/>
        <v>1.9532316158140992</v>
      </c>
      <c r="AA260" s="11">
        <f t="shared" si="234"/>
        <v>1.900274303824427</v>
      </c>
      <c r="AB260" s="11">
        <f t="shared" si="234"/>
        <v>1.8473169918347547</v>
      </c>
      <c r="AC260" s="18">
        <f t="shared" si="234"/>
        <v>1.7943596798450825</v>
      </c>
      <c r="AD260" s="10">
        <f t="shared" si="234"/>
        <v>1.7414023678554102</v>
      </c>
      <c r="AE260" s="11">
        <f t="shared" si="234"/>
        <v>1.688445055865738</v>
      </c>
      <c r="AF260" s="11">
        <f t="shared" si="234"/>
        <v>1.6354877438760658</v>
      </c>
      <c r="AG260" s="11">
        <f t="shared" si="234"/>
        <v>1.5825304318863935</v>
      </c>
      <c r="AH260" s="18">
        <f t="shared" si="234"/>
        <v>1.5295731198967213</v>
      </c>
      <c r="AI260" s="10">
        <f t="shared" si="234"/>
        <v>1.476615807907049</v>
      </c>
      <c r="AJ260" s="11">
        <f t="shared" si="234"/>
        <v>1.4236584959173768</v>
      </c>
      <c r="AK260" s="11">
        <f t="shared" si="234"/>
        <v>1.3707011839277046</v>
      </c>
      <c r="AL260" s="11">
        <f t="shared" si="234"/>
        <v>1.3177438719380323</v>
      </c>
      <c r="AM260" s="18">
        <f t="shared" si="234"/>
        <v>1.2647865599483601</v>
      </c>
      <c r="AN260" s="10">
        <f t="shared" si="234"/>
        <v>1.2118292479586878</v>
      </c>
      <c r="AO260" s="11">
        <f t="shared" si="234"/>
        <v>1.1588719359690156</v>
      </c>
      <c r="AP260" s="11">
        <f t="shared" si="234"/>
        <v>1.1059146239793434</v>
      </c>
      <c r="AQ260" s="11">
        <f t="shared" si="234"/>
        <v>1.0529573119896711</v>
      </c>
      <c r="AR260" s="15">
        <v>1</v>
      </c>
      <c r="AS260" s="10">
        <v>1</v>
      </c>
      <c r="AT260" s="11">
        <v>1</v>
      </c>
      <c r="AU260" s="11">
        <v>1</v>
      </c>
      <c r="AV260" s="11">
        <v>1</v>
      </c>
      <c r="AW260" s="18">
        <v>1</v>
      </c>
      <c r="AX260" s="10">
        <v>1</v>
      </c>
      <c r="AY260" s="11">
        <v>1</v>
      </c>
      <c r="AZ260" s="11">
        <v>1</v>
      </c>
      <c r="BA260" s="11">
        <v>1</v>
      </c>
      <c r="BB260" s="15">
        <v>1</v>
      </c>
      <c r="BC260" s="10">
        <v>1</v>
      </c>
      <c r="BD260" s="11">
        <v>1</v>
      </c>
      <c r="BE260" s="11">
        <v>1</v>
      </c>
      <c r="BF260" s="11">
        <v>1</v>
      </c>
      <c r="BG260" s="18">
        <v>1</v>
      </c>
      <c r="BH260" s="10">
        <v>1</v>
      </c>
      <c r="BI260" s="11">
        <v>1</v>
      </c>
      <c r="BJ260" s="11">
        <v>1</v>
      </c>
      <c r="BK260" s="11">
        <v>1</v>
      </c>
      <c r="BL260" s="15">
        <v>1</v>
      </c>
      <c r="BM260" s="10">
        <v>1</v>
      </c>
      <c r="BN260" s="11">
        <v>1</v>
      </c>
      <c r="BO260" s="11">
        <v>1</v>
      </c>
      <c r="BP260" s="11">
        <v>1</v>
      </c>
      <c r="BQ260" s="18">
        <v>1</v>
      </c>
      <c r="BR260" s="10">
        <v>1</v>
      </c>
      <c r="BS260" s="11">
        <v>1</v>
      </c>
      <c r="BT260" s="11">
        <v>1</v>
      </c>
      <c r="BU260" s="11">
        <v>1</v>
      </c>
      <c r="BV260" s="15">
        <v>1</v>
      </c>
    </row>
    <row r="261" spans="1:74" x14ac:dyDescent="0.25">
      <c r="A261" s="27" t="s">
        <v>138</v>
      </c>
      <c r="B261" s="25" t="s">
        <v>64</v>
      </c>
      <c r="C261" s="1" t="s">
        <v>133</v>
      </c>
      <c r="D261" s="2" t="s">
        <v>130</v>
      </c>
      <c r="E261" s="3" t="s">
        <v>121</v>
      </c>
      <c r="F261" s="3">
        <f>'Proxy inputs'!I23</f>
        <v>1</v>
      </c>
      <c r="G261" s="3">
        <f>'Proxy inputs'!J23</f>
        <v>1</v>
      </c>
      <c r="H261" s="3">
        <f>'Proxy inputs'!K23</f>
        <v>1</v>
      </c>
      <c r="I261" s="18">
        <f t="shared" si="216"/>
        <v>1</v>
      </c>
      <c r="J261" s="10">
        <f t="shared" ref="J261:AQ261" si="235">($AR261-$I261)/(2050-2015)+I261</f>
        <v>1</v>
      </c>
      <c r="K261" s="11">
        <f t="shared" si="235"/>
        <v>1</v>
      </c>
      <c r="L261" s="11">
        <f t="shared" si="235"/>
        <v>1</v>
      </c>
      <c r="M261" s="11">
        <f t="shared" si="235"/>
        <v>1</v>
      </c>
      <c r="N261" s="18">
        <f t="shared" si="235"/>
        <v>1</v>
      </c>
      <c r="O261" s="10">
        <f t="shared" si="235"/>
        <v>1</v>
      </c>
      <c r="P261" s="11">
        <f t="shared" si="235"/>
        <v>1</v>
      </c>
      <c r="Q261" s="11">
        <f t="shared" si="235"/>
        <v>1</v>
      </c>
      <c r="R261" s="11">
        <f t="shared" si="235"/>
        <v>1</v>
      </c>
      <c r="S261" s="18">
        <f t="shared" si="235"/>
        <v>1</v>
      </c>
      <c r="T261" s="10">
        <f t="shared" si="235"/>
        <v>1</v>
      </c>
      <c r="U261" s="11">
        <f t="shared" si="235"/>
        <v>1</v>
      </c>
      <c r="V261" s="11">
        <f t="shared" si="235"/>
        <v>1</v>
      </c>
      <c r="W261" s="11">
        <f t="shared" si="235"/>
        <v>1</v>
      </c>
      <c r="X261" s="18">
        <f t="shared" si="235"/>
        <v>1</v>
      </c>
      <c r="Y261" s="10">
        <f t="shared" si="235"/>
        <v>1</v>
      </c>
      <c r="Z261" s="11">
        <f t="shared" si="235"/>
        <v>1</v>
      </c>
      <c r="AA261" s="11">
        <f t="shared" si="235"/>
        <v>1</v>
      </c>
      <c r="AB261" s="11">
        <f t="shared" si="235"/>
        <v>1</v>
      </c>
      <c r="AC261" s="18">
        <f t="shared" si="235"/>
        <v>1</v>
      </c>
      <c r="AD261" s="10">
        <f t="shared" si="235"/>
        <v>1</v>
      </c>
      <c r="AE261" s="11">
        <f t="shared" si="235"/>
        <v>1</v>
      </c>
      <c r="AF261" s="11">
        <f t="shared" si="235"/>
        <v>1</v>
      </c>
      <c r="AG261" s="11">
        <f t="shared" si="235"/>
        <v>1</v>
      </c>
      <c r="AH261" s="18">
        <f t="shared" si="235"/>
        <v>1</v>
      </c>
      <c r="AI261" s="10">
        <f t="shared" si="235"/>
        <v>1</v>
      </c>
      <c r="AJ261" s="11">
        <f t="shared" si="235"/>
        <v>1</v>
      </c>
      <c r="AK261" s="11">
        <f t="shared" si="235"/>
        <v>1</v>
      </c>
      <c r="AL261" s="11">
        <f t="shared" si="235"/>
        <v>1</v>
      </c>
      <c r="AM261" s="18">
        <f t="shared" si="235"/>
        <v>1</v>
      </c>
      <c r="AN261" s="10">
        <f t="shared" si="235"/>
        <v>1</v>
      </c>
      <c r="AO261" s="11">
        <f t="shared" si="235"/>
        <v>1</v>
      </c>
      <c r="AP261" s="11">
        <f t="shared" si="235"/>
        <v>1</v>
      </c>
      <c r="AQ261" s="11">
        <f t="shared" si="235"/>
        <v>1</v>
      </c>
      <c r="AR261" s="15">
        <v>1</v>
      </c>
      <c r="AS261" s="10">
        <v>1</v>
      </c>
      <c r="AT261" s="11">
        <v>1</v>
      </c>
      <c r="AU261" s="11">
        <v>1</v>
      </c>
      <c r="AV261" s="11">
        <v>1</v>
      </c>
      <c r="AW261" s="18">
        <v>1</v>
      </c>
      <c r="AX261" s="10">
        <v>1</v>
      </c>
      <c r="AY261" s="11">
        <v>1</v>
      </c>
      <c r="AZ261" s="11">
        <v>1</v>
      </c>
      <c r="BA261" s="11">
        <v>1</v>
      </c>
      <c r="BB261" s="15">
        <v>1</v>
      </c>
      <c r="BC261" s="10">
        <v>1</v>
      </c>
      <c r="BD261" s="11">
        <v>1</v>
      </c>
      <c r="BE261" s="11">
        <v>1</v>
      </c>
      <c r="BF261" s="11">
        <v>1</v>
      </c>
      <c r="BG261" s="18">
        <v>1</v>
      </c>
      <c r="BH261" s="10">
        <v>1</v>
      </c>
      <c r="BI261" s="11">
        <v>1</v>
      </c>
      <c r="BJ261" s="11">
        <v>1</v>
      </c>
      <c r="BK261" s="11">
        <v>1</v>
      </c>
      <c r="BL261" s="15">
        <v>1</v>
      </c>
      <c r="BM261" s="10">
        <v>1</v>
      </c>
      <c r="BN261" s="11">
        <v>1</v>
      </c>
      <c r="BO261" s="11">
        <v>1</v>
      </c>
      <c r="BP261" s="11">
        <v>1</v>
      </c>
      <c r="BQ261" s="18">
        <v>1</v>
      </c>
      <c r="BR261" s="10">
        <v>1</v>
      </c>
      <c r="BS261" s="11">
        <v>1</v>
      </c>
      <c r="BT261" s="11">
        <v>1</v>
      </c>
      <c r="BU261" s="11">
        <v>1</v>
      </c>
      <c r="BV261" s="15">
        <v>1</v>
      </c>
    </row>
    <row r="262" spans="1:74" x14ac:dyDescent="0.25">
      <c r="A262" s="27" t="s">
        <v>138</v>
      </c>
      <c r="B262" s="25" t="s">
        <v>64</v>
      </c>
      <c r="C262" s="1" t="s">
        <v>133</v>
      </c>
      <c r="D262" s="2" t="s">
        <v>130</v>
      </c>
      <c r="E262" s="3" t="s">
        <v>122</v>
      </c>
      <c r="F262" s="3">
        <f>'Proxy inputs'!I24</f>
        <v>1</v>
      </c>
      <c r="G262" s="3">
        <f>'Proxy inputs'!J24</f>
        <v>1</v>
      </c>
      <c r="H262" s="3">
        <f>'Proxy inputs'!K24</f>
        <v>1</v>
      </c>
      <c r="I262" s="18">
        <f t="shared" si="216"/>
        <v>1</v>
      </c>
      <c r="J262" s="10">
        <f t="shared" ref="J262:AQ262" si="236">($AR262-$I262)/(2050-2015)+I262</f>
        <v>1</v>
      </c>
      <c r="K262" s="11">
        <f t="shared" si="236"/>
        <v>1</v>
      </c>
      <c r="L262" s="11">
        <f t="shared" si="236"/>
        <v>1</v>
      </c>
      <c r="M262" s="11">
        <f t="shared" si="236"/>
        <v>1</v>
      </c>
      <c r="N262" s="18">
        <f t="shared" si="236"/>
        <v>1</v>
      </c>
      <c r="O262" s="10">
        <f t="shared" si="236"/>
        <v>1</v>
      </c>
      <c r="P262" s="11">
        <f t="shared" si="236"/>
        <v>1</v>
      </c>
      <c r="Q262" s="11">
        <f t="shared" si="236"/>
        <v>1</v>
      </c>
      <c r="R262" s="11">
        <f t="shared" si="236"/>
        <v>1</v>
      </c>
      <c r="S262" s="18">
        <f t="shared" si="236"/>
        <v>1</v>
      </c>
      <c r="T262" s="10">
        <f t="shared" si="236"/>
        <v>1</v>
      </c>
      <c r="U262" s="11">
        <f t="shared" si="236"/>
        <v>1</v>
      </c>
      <c r="V262" s="11">
        <f t="shared" si="236"/>
        <v>1</v>
      </c>
      <c r="W262" s="11">
        <f t="shared" si="236"/>
        <v>1</v>
      </c>
      <c r="X262" s="18">
        <f t="shared" si="236"/>
        <v>1</v>
      </c>
      <c r="Y262" s="10">
        <f t="shared" si="236"/>
        <v>1</v>
      </c>
      <c r="Z262" s="11">
        <f t="shared" si="236"/>
        <v>1</v>
      </c>
      <c r="AA262" s="11">
        <f t="shared" si="236"/>
        <v>1</v>
      </c>
      <c r="AB262" s="11">
        <f t="shared" si="236"/>
        <v>1</v>
      </c>
      <c r="AC262" s="18">
        <f t="shared" si="236"/>
        <v>1</v>
      </c>
      <c r="AD262" s="10">
        <f t="shared" si="236"/>
        <v>1</v>
      </c>
      <c r="AE262" s="11">
        <f t="shared" si="236"/>
        <v>1</v>
      </c>
      <c r="AF262" s="11">
        <f t="shared" si="236"/>
        <v>1</v>
      </c>
      <c r="AG262" s="11">
        <f t="shared" si="236"/>
        <v>1</v>
      </c>
      <c r="AH262" s="18">
        <f t="shared" si="236"/>
        <v>1</v>
      </c>
      <c r="AI262" s="10">
        <f t="shared" si="236"/>
        <v>1</v>
      </c>
      <c r="AJ262" s="11">
        <f t="shared" si="236"/>
        <v>1</v>
      </c>
      <c r="AK262" s="11">
        <f t="shared" si="236"/>
        <v>1</v>
      </c>
      <c r="AL262" s="11">
        <f t="shared" si="236"/>
        <v>1</v>
      </c>
      <c r="AM262" s="18">
        <f t="shared" si="236"/>
        <v>1</v>
      </c>
      <c r="AN262" s="10">
        <f t="shared" si="236"/>
        <v>1</v>
      </c>
      <c r="AO262" s="11">
        <f t="shared" si="236"/>
        <v>1</v>
      </c>
      <c r="AP262" s="11">
        <f t="shared" si="236"/>
        <v>1</v>
      </c>
      <c r="AQ262" s="11">
        <f t="shared" si="236"/>
        <v>1</v>
      </c>
      <c r="AR262" s="15">
        <v>1</v>
      </c>
      <c r="AS262" s="10">
        <v>1</v>
      </c>
      <c r="AT262" s="11">
        <v>1</v>
      </c>
      <c r="AU262" s="11">
        <v>1</v>
      </c>
      <c r="AV262" s="11">
        <v>1</v>
      </c>
      <c r="AW262" s="18">
        <v>1</v>
      </c>
      <c r="AX262" s="10">
        <v>1</v>
      </c>
      <c r="AY262" s="11">
        <v>1</v>
      </c>
      <c r="AZ262" s="11">
        <v>1</v>
      </c>
      <c r="BA262" s="11">
        <v>1</v>
      </c>
      <c r="BB262" s="15">
        <v>1</v>
      </c>
      <c r="BC262" s="10">
        <v>1</v>
      </c>
      <c r="BD262" s="11">
        <v>1</v>
      </c>
      <c r="BE262" s="11">
        <v>1</v>
      </c>
      <c r="BF262" s="11">
        <v>1</v>
      </c>
      <c r="BG262" s="18">
        <v>1</v>
      </c>
      <c r="BH262" s="10">
        <v>1</v>
      </c>
      <c r="BI262" s="11">
        <v>1</v>
      </c>
      <c r="BJ262" s="11">
        <v>1</v>
      </c>
      <c r="BK262" s="11">
        <v>1</v>
      </c>
      <c r="BL262" s="15">
        <v>1</v>
      </c>
      <c r="BM262" s="10">
        <v>1</v>
      </c>
      <c r="BN262" s="11">
        <v>1</v>
      </c>
      <c r="BO262" s="11">
        <v>1</v>
      </c>
      <c r="BP262" s="11">
        <v>1</v>
      </c>
      <c r="BQ262" s="18">
        <v>1</v>
      </c>
      <c r="BR262" s="10">
        <v>1</v>
      </c>
      <c r="BS262" s="11">
        <v>1</v>
      </c>
      <c r="BT262" s="11">
        <v>1</v>
      </c>
      <c r="BU262" s="11">
        <v>1</v>
      </c>
      <c r="BV262" s="15">
        <v>1</v>
      </c>
    </row>
    <row r="263" spans="1:74" x14ac:dyDescent="0.25">
      <c r="A263" s="27" t="s">
        <v>138</v>
      </c>
      <c r="B263" s="25" t="s">
        <v>64</v>
      </c>
      <c r="C263" s="1" t="s">
        <v>133</v>
      </c>
      <c r="D263" s="2" t="s">
        <v>130</v>
      </c>
      <c r="E263" s="3" t="s">
        <v>148</v>
      </c>
      <c r="F263" s="3">
        <f>'Proxy inputs'!I25</f>
        <v>1</v>
      </c>
      <c r="G263" s="3">
        <f>'Proxy inputs'!J25</f>
        <v>1</v>
      </c>
      <c r="H263" s="3">
        <f>'Proxy inputs'!K25</f>
        <v>1</v>
      </c>
      <c r="I263" s="18">
        <f t="shared" si="216"/>
        <v>1</v>
      </c>
      <c r="J263" s="10">
        <f t="shared" ref="J263:AQ263" si="237">($AR263-$I263)/(2050-2015)+I263</f>
        <v>1</v>
      </c>
      <c r="K263" s="11">
        <f t="shared" si="237"/>
        <v>1</v>
      </c>
      <c r="L263" s="11">
        <f t="shared" si="237"/>
        <v>1</v>
      </c>
      <c r="M263" s="11">
        <f t="shared" si="237"/>
        <v>1</v>
      </c>
      <c r="N263" s="18">
        <f t="shared" si="237"/>
        <v>1</v>
      </c>
      <c r="O263" s="10">
        <f t="shared" si="237"/>
        <v>1</v>
      </c>
      <c r="P263" s="11">
        <f t="shared" si="237"/>
        <v>1</v>
      </c>
      <c r="Q263" s="11">
        <f t="shared" si="237"/>
        <v>1</v>
      </c>
      <c r="R263" s="11">
        <f t="shared" si="237"/>
        <v>1</v>
      </c>
      <c r="S263" s="18">
        <f t="shared" si="237"/>
        <v>1</v>
      </c>
      <c r="T263" s="10">
        <f t="shared" si="237"/>
        <v>1</v>
      </c>
      <c r="U263" s="11">
        <f t="shared" si="237"/>
        <v>1</v>
      </c>
      <c r="V263" s="11">
        <f t="shared" si="237"/>
        <v>1</v>
      </c>
      <c r="W263" s="11">
        <f t="shared" si="237"/>
        <v>1</v>
      </c>
      <c r="X263" s="18">
        <f t="shared" si="237"/>
        <v>1</v>
      </c>
      <c r="Y263" s="10">
        <f t="shared" si="237"/>
        <v>1</v>
      </c>
      <c r="Z263" s="11">
        <f t="shared" si="237"/>
        <v>1</v>
      </c>
      <c r="AA263" s="11">
        <f t="shared" si="237"/>
        <v>1</v>
      </c>
      <c r="AB263" s="11">
        <f t="shared" si="237"/>
        <v>1</v>
      </c>
      <c r="AC263" s="18">
        <f t="shared" si="237"/>
        <v>1</v>
      </c>
      <c r="AD263" s="10">
        <f t="shared" si="237"/>
        <v>1</v>
      </c>
      <c r="AE263" s="11">
        <f t="shared" si="237"/>
        <v>1</v>
      </c>
      <c r="AF263" s="11">
        <f t="shared" si="237"/>
        <v>1</v>
      </c>
      <c r="AG263" s="11">
        <f t="shared" si="237"/>
        <v>1</v>
      </c>
      <c r="AH263" s="18">
        <f t="shared" si="237"/>
        <v>1</v>
      </c>
      <c r="AI263" s="10">
        <f t="shared" si="237"/>
        <v>1</v>
      </c>
      <c r="AJ263" s="11">
        <f t="shared" si="237"/>
        <v>1</v>
      </c>
      <c r="AK263" s="11">
        <f t="shared" si="237"/>
        <v>1</v>
      </c>
      <c r="AL263" s="11">
        <f t="shared" si="237"/>
        <v>1</v>
      </c>
      <c r="AM263" s="18">
        <f t="shared" si="237"/>
        <v>1</v>
      </c>
      <c r="AN263" s="10">
        <f t="shared" si="237"/>
        <v>1</v>
      </c>
      <c r="AO263" s="11">
        <f t="shared" si="237"/>
        <v>1</v>
      </c>
      <c r="AP263" s="11">
        <f t="shared" si="237"/>
        <v>1</v>
      </c>
      <c r="AQ263" s="11">
        <f t="shared" si="237"/>
        <v>1</v>
      </c>
      <c r="AR263" s="15">
        <v>1</v>
      </c>
      <c r="AS263" s="10">
        <v>1</v>
      </c>
      <c r="AT263" s="11">
        <v>1</v>
      </c>
      <c r="AU263" s="11">
        <v>1</v>
      </c>
      <c r="AV263" s="11">
        <v>1</v>
      </c>
      <c r="AW263" s="18">
        <v>1</v>
      </c>
      <c r="AX263" s="10">
        <v>1</v>
      </c>
      <c r="AY263" s="11">
        <v>1</v>
      </c>
      <c r="AZ263" s="11">
        <v>1</v>
      </c>
      <c r="BA263" s="11">
        <v>1</v>
      </c>
      <c r="BB263" s="15">
        <v>1</v>
      </c>
      <c r="BC263" s="10">
        <v>1</v>
      </c>
      <c r="BD263" s="11">
        <v>1</v>
      </c>
      <c r="BE263" s="11">
        <v>1</v>
      </c>
      <c r="BF263" s="11">
        <v>1</v>
      </c>
      <c r="BG263" s="18">
        <v>1</v>
      </c>
      <c r="BH263" s="10">
        <v>1</v>
      </c>
      <c r="BI263" s="11">
        <v>1</v>
      </c>
      <c r="BJ263" s="11">
        <v>1</v>
      </c>
      <c r="BK263" s="11">
        <v>1</v>
      </c>
      <c r="BL263" s="15">
        <v>1</v>
      </c>
      <c r="BM263" s="10">
        <v>1</v>
      </c>
      <c r="BN263" s="11">
        <v>1</v>
      </c>
      <c r="BO263" s="11">
        <v>1</v>
      </c>
      <c r="BP263" s="11">
        <v>1</v>
      </c>
      <c r="BQ263" s="18">
        <v>1</v>
      </c>
      <c r="BR263" s="10">
        <v>1</v>
      </c>
      <c r="BS263" s="11">
        <v>1</v>
      </c>
      <c r="BT263" s="11">
        <v>1</v>
      </c>
      <c r="BU263" s="11">
        <v>1</v>
      </c>
      <c r="BV263" s="15">
        <v>1</v>
      </c>
    </row>
    <row r="264" spans="1:74" x14ac:dyDescent="0.25">
      <c r="A264" s="27" t="s">
        <v>138</v>
      </c>
      <c r="B264" s="25" t="s">
        <v>64</v>
      </c>
      <c r="C264" s="1" t="s">
        <v>133</v>
      </c>
      <c r="D264" s="2" t="s">
        <v>130</v>
      </c>
      <c r="E264" s="3" t="s">
        <v>124</v>
      </c>
      <c r="F264" s="3">
        <f>'Proxy inputs'!I26</f>
        <v>1</v>
      </c>
      <c r="G264" s="3">
        <f>'Proxy inputs'!J26</f>
        <v>1</v>
      </c>
      <c r="H264" s="3">
        <f>'Proxy inputs'!K26</f>
        <v>1</v>
      </c>
      <c r="I264" s="18">
        <f t="shared" si="216"/>
        <v>1</v>
      </c>
      <c r="J264" s="10">
        <f t="shared" ref="J264:AQ264" si="238">($AR264-$I264)/(2050-2015)+I264</f>
        <v>1</v>
      </c>
      <c r="K264" s="11">
        <f t="shared" si="238"/>
        <v>1</v>
      </c>
      <c r="L264" s="11">
        <f t="shared" si="238"/>
        <v>1</v>
      </c>
      <c r="M264" s="11">
        <f t="shared" si="238"/>
        <v>1</v>
      </c>
      <c r="N264" s="18">
        <f t="shared" si="238"/>
        <v>1</v>
      </c>
      <c r="O264" s="10">
        <f t="shared" si="238"/>
        <v>1</v>
      </c>
      <c r="P264" s="11">
        <f t="shared" si="238"/>
        <v>1</v>
      </c>
      <c r="Q264" s="11">
        <f t="shared" si="238"/>
        <v>1</v>
      </c>
      <c r="R264" s="11">
        <f t="shared" si="238"/>
        <v>1</v>
      </c>
      <c r="S264" s="18">
        <f t="shared" si="238"/>
        <v>1</v>
      </c>
      <c r="T264" s="10">
        <f t="shared" si="238"/>
        <v>1</v>
      </c>
      <c r="U264" s="11">
        <f t="shared" si="238"/>
        <v>1</v>
      </c>
      <c r="V264" s="11">
        <f t="shared" si="238"/>
        <v>1</v>
      </c>
      <c r="W264" s="11">
        <f t="shared" si="238"/>
        <v>1</v>
      </c>
      <c r="X264" s="18">
        <f t="shared" si="238"/>
        <v>1</v>
      </c>
      <c r="Y264" s="10">
        <f t="shared" si="238"/>
        <v>1</v>
      </c>
      <c r="Z264" s="11">
        <f t="shared" si="238"/>
        <v>1</v>
      </c>
      <c r="AA264" s="11">
        <f t="shared" si="238"/>
        <v>1</v>
      </c>
      <c r="AB264" s="11">
        <f t="shared" si="238"/>
        <v>1</v>
      </c>
      <c r="AC264" s="18">
        <f t="shared" si="238"/>
        <v>1</v>
      </c>
      <c r="AD264" s="10">
        <f t="shared" si="238"/>
        <v>1</v>
      </c>
      <c r="AE264" s="11">
        <f t="shared" si="238"/>
        <v>1</v>
      </c>
      <c r="AF264" s="11">
        <f t="shared" si="238"/>
        <v>1</v>
      </c>
      <c r="AG264" s="11">
        <f t="shared" si="238"/>
        <v>1</v>
      </c>
      <c r="AH264" s="18">
        <f t="shared" si="238"/>
        <v>1</v>
      </c>
      <c r="AI264" s="10">
        <f t="shared" si="238"/>
        <v>1</v>
      </c>
      <c r="AJ264" s="11">
        <f t="shared" si="238"/>
        <v>1</v>
      </c>
      <c r="AK264" s="11">
        <f t="shared" si="238"/>
        <v>1</v>
      </c>
      <c r="AL264" s="11">
        <f t="shared" si="238"/>
        <v>1</v>
      </c>
      <c r="AM264" s="18">
        <f t="shared" si="238"/>
        <v>1</v>
      </c>
      <c r="AN264" s="10">
        <f t="shared" si="238"/>
        <v>1</v>
      </c>
      <c r="AO264" s="11">
        <f t="shared" si="238"/>
        <v>1</v>
      </c>
      <c r="AP264" s="11">
        <f t="shared" si="238"/>
        <v>1</v>
      </c>
      <c r="AQ264" s="11">
        <f t="shared" si="238"/>
        <v>1</v>
      </c>
      <c r="AR264" s="15">
        <v>1</v>
      </c>
      <c r="AS264" s="10">
        <v>1</v>
      </c>
      <c r="AT264" s="11">
        <v>1</v>
      </c>
      <c r="AU264" s="11">
        <v>1</v>
      </c>
      <c r="AV264" s="11">
        <v>1</v>
      </c>
      <c r="AW264" s="18">
        <v>1</v>
      </c>
      <c r="AX264" s="10">
        <v>1</v>
      </c>
      <c r="AY264" s="11">
        <v>1</v>
      </c>
      <c r="AZ264" s="11">
        <v>1</v>
      </c>
      <c r="BA264" s="11">
        <v>1</v>
      </c>
      <c r="BB264" s="15">
        <v>1</v>
      </c>
      <c r="BC264" s="10">
        <v>1</v>
      </c>
      <c r="BD264" s="11">
        <v>1</v>
      </c>
      <c r="BE264" s="11">
        <v>1</v>
      </c>
      <c r="BF264" s="11">
        <v>1</v>
      </c>
      <c r="BG264" s="18">
        <v>1</v>
      </c>
      <c r="BH264" s="10">
        <v>1</v>
      </c>
      <c r="BI264" s="11">
        <v>1</v>
      </c>
      <c r="BJ264" s="11">
        <v>1</v>
      </c>
      <c r="BK264" s="11">
        <v>1</v>
      </c>
      <c r="BL264" s="15">
        <v>1</v>
      </c>
      <c r="BM264" s="10">
        <v>1</v>
      </c>
      <c r="BN264" s="11">
        <v>1</v>
      </c>
      <c r="BO264" s="11">
        <v>1</v>
      </c>
      <c r="BP264" s="11">
        <v>1</v>
      </c>
      <c r="BQ264" s="18">
        <v>1</v>
      </c>
      <c r="BR264" s="10">
        <v>1</v>
      </c>
      <c r="BS264" s="11">
        <v>1</v>
      </c>
      <c r="BT264" s="11">
        <v>1</v>
      </c>
      <c r="BU264" s="11">
        <v>1</v>
      </c>
      <c r="BV264" s="15">
        <v>1</v>
      </c>
    </row>
    <row r="265" spans="1:74" x14ac:dyDescent="0.25">
      <c r="A265" s="27" t="s">
        <v>138</v>
      </c>
      <c r="B265" s="25" t="s">
        <v>64</v>
      </c>
      <c r="C265" s="1" t="s">
        <v>134</v>
      </c>
      <c r="D265" s="2" t="s">
        <v>38</v>
      </c>
      <c r="E265" s="3" t="s">
        <v>39</v>
      </c>
      <c r="F265" s="3">
        <f>'Proxy inputs'!I27</f>
        <v>2.6398654072357033</v>
      </c>
      <c r="G265" s="3">
        <f>'Proxy inputs'!J27</f>
        <v>2.1464989216607</v>
      </c>
      <c r="H265" s="3">
        <f>'Proxy inputs'!K27</f>
        <v>1</v>
      </c>
      <c r="I265" s="18">
        <f t="shared" si="216"/>
        <v>2.6398654072357033</v>
      </c>
      <c r="J265" s="10">
        <f t="shared" ref="J265:AQ265" si="239">($AR265-$I265)/(2050-2015)+I265</f>
        <v>2.5930121098861116</v>
      </c>
      <c r="K265" s="11">
        <f t="shared" si="239"/>
        <v>2.54615881253652</v>
      </c>
      <c r="L265" s="11">
        <f t="shared" si="239"/>
        <v>2.4993055151869283</v>
      </c>
      <c r="M265" s="11">
        <f t="shared" si="239"/>
        <v>2.4524522178373367</v>
      </c>
      <c r="N265" s="18">
        <f t="shared" si="239"/>
        <v>2.405598920487745</v>
      </c>
      <c r="O265" s="10">
        <f t="shared" si="239"/>
        <v>2.3587456231381534</v>
      </c>
      <c r="P265" s="11">
        <f t="shared" si="239"/>
        <v>2.3118923257885617</v>
      </c>
      <c r="Q265" s="11">
        <f t="shared" si="239"/>
        <v>2.2650390284389701</v>
      </c>
      <c r="R265" s="11">
        <f t="shared" si="239"/>
        <v>2.2181857310893784</v>
      </c>
      <c r="S265" s="18">
        <f t="shared" si="239"/>
        <v>2.1713324337397868</v>
      </c>
      <c r="T265" s="10">
        <f t="shared" si="239"/>
        <v>2.1244791363901951</v>
      </c>
      <c r="U265" s="11">
        <f t="shared" si="239"/>
        <v>2.0776258390406035</v>
      </c>
      <c r="V265" s="11">
        <f t="shared" si="239"/>
        <v>2.0307725416910118</v>
      </c>
      <c r="W265" s="11">
        <f t="shared" si="239"/>
        <v>1.9839192443414204</v>
      </c>
      <c r="X265" s="18">
        <f t="shared" si="239"/>
        <v>1.937065946991829</v>
      </c>
      <c r="Y265" s="10">
        <f t="shared" si="239"/>
        <v>1.8902126496422376</v>
      </c>
      <c r="Z265" s="11">
        <f t="shared" si="239"/>
        <v>1.8433593522926461</v>
      </c>
      <c r="AA265" s="11">
        <f t="shared" si="239"/>
        <v>1.7965060549430547</v>
      </c>
      <c r="AB265" s="11">
        <f t="shared" si="239"/>
        <v>1.7496527575934633</v>
      </c>
      <c r="AC265" s="18">
        <f t="shared" si="239"/>
        <v>1.7027994602438719</v>
      </c>
      <c r="AD265" s="10">
        <f t="shared" si="239"/>
        <v>1.6559461628942804</v>
      </c>
      <c r="AE265" s="11">
        <f t="shared" si="239"/>
        <v>1.609092865544689</v>
      </c>
      <c r="AF265" s="11">
        <f t="shared" si="239"/>
        <v>1.5622395681950976</v>
      </c>
      <c r="AG265" s="11">
        <f t="shared" si="239"/>
        <v>1.5153862708455061</v>
      </c>
      <c r="AH265" s="18">
        <f t="shared" si="239"/>
        <v>1.4685329734959147</v>
      </c>
      <c r="AI265" s="10">
        <f t="shared" si="239"/>
        <v>1.4216796761463233</v>
      </c>
      <c r="AJ265" s="11">
        <f t="shared" si="239"/>
        <v>1.3748263787967319</v>
      </c>
      <c r="AK265" s="11">
        <f t="shared" si="239"/>
        <v>1.3279730814471404</v>
      </c>
      <c r="AL265" s="11">
        <f t="shared" si="239"/>
        <v>1.281119784097549</v>
      </c>
      <c r="AM265" s="18">
        <f t="shared" si="239"/>
        <v>1.2342664867479576</v>
      </c>
      <c r="AN265" s="10">
        <f t="shared" si="239"/>
        <v>1.1874131893983662</v>
      </c>
      <c r="AO265" s="11">
        <f t="shared" si="239"/>
        <v>1.1405598920487747</v>
      </c>
      <c r="AP265" s="11">
        <f t="shared" si="239"/>
        <v>1.0937065946991833</v>
      </c>
      <c r="AQ265" s="11">
        <f t="shared" si="239"/>
        <v>1.0468532973495919</v>
      </c>
      <c r="AR265" s="15">
        <v>1</v>
      </c>
      <c r="AS265" s="10">
        <v>1</v>
      </c>
      <c r="AT265" s="11">
        <v>1</v>
      </c>
      <c r="AU265" s="11">
        <v>1</v>
      </c>
      <c r="AV265" s="11">
        <v>1</v>
      </c>
      <c r="AW265" s="18">
        <v>1</v>
      </c>
      <c r="AX265" s="10">
        <v>1</v>
      </c>
      <c r="AY265" s="11">
        <v>1</v>
      </c>
      <c r="AZ265" s="11">
        <v>1</v>
      </c>
      <c r="BA265" s="11">
        <v>1</v>
      </c>
      <c r="BB265" s="15">
        <v>1</v>
      </c>
      <c r="BC265" s="10">
        <v>1</v>
      </c>
      <c r="BD265" s="11">
        <v>1</v>
      </c>
      <c r="BE265" s="11">
        <v>1</v>
      </c>
      <c r="BF265" s="11">
        <v>1</v>
      </c>
      <c r="BG265" s="18">
        <v>1</v>
      </c>
      <c r="BH265" s="10">
        <v>1</v>
      </c>
      <c r="BI265" s="11">
        <v>1</v>
      </c>
      <c r="BJ265" s="11">
        <v>1</v>
      </c>
      <c r="BK265" s="11">
        <v>1</v>
      </c>
      <c r="BL265" s="15">
        <v>1</v>
      </c>
      <c r="BM265" s="10">
        <v>1</v>
      </c>
      <c r="BN265" s="11">
        <v>1</v>
      </c>
      <c r="BO265" s="11">
        <v>1</v>
      </c>
      <c r="BP265" s="11">
        <v>1</v>
      </c>
      <c r="BQ265" s="18">
        <v>1</v>
      </c>
      <c r="BR265" s="10">
        <v>1</v>
      </c>
      <c r="BS265" s="11">
        <v>1</v>
      </c>
      <c r="BT265" s="11">
        <v>1</v>
      </c>
      <c r="BU265" s="11">
        <v>1</v>
      </c>
      <c r="BV265" s="15">
        <v>1</v>
      </c>
    </row>
    <row r="266" spans="1:74" x14ac:dyDescent="0.25">
      <c r="A266" s="27" t="s">
        <v>138</v>
      </c>
      <c r="B266" s="25" t="s">
        <v>64</v>
      </c>
      <c r="C266" s="1" t="s">
        <v>134</v>
      </c>
      <c r="D266" s="2" t="s">
        <v>38</v>
      </c>
      <c r="E266" s="3" t="s">
        <v>21</v>
      </c>
      <c r="F266" s="3">
        <f>'Proxy inputs'!I28</f>
        <v>3.1544582734076383</v>
      </c>
      <c r="G266" s="3">
        <f>'Proxy inputs'!J28</f>
        <v>2.0255640166384912</v>
      </c>
      <c r="H266" s="3">
        <f>'Proxy inputs'!K28</f>
        <v>1</v>
      </c>
      <c r="I266" s="18">
        <f t="shared" si="216"/>
        <v>3.1544582734076383</v>
      </c>
      <c r="J266" s="10">
        <f t="shared" ref="J266:AQ266" si="240">($AR266-$I266)/(2050-2015)+I266</f>
        <v>3.0929023227388486</v>
      </c>
      <c r="K266" s="11">
        <f t="shared" si="240"/>
        <v>3.0313463720700589</v>
      </c>
      <c r="L266" s="11">
        <f t="shared" si="240"/>
        <v>2.9697904214012691</v>
      </c>
      <c r="M266" s="11">
        <f t="shared" si="240"/>
        <v>2.9082344707324794</v>
      </c>
      <c r="N266" s="18">
        <f t="shared" si="240"/>
        <v>2.8466785200636897</v>
      </c>
      <c r="O266" s="10">
        <f t="shared" si="240"/>
        <v>2.7851225693949</v>
      </c>
      <c r="P266" s="11">
        <f t="shared" si="240"/>
        <v>2.7235666187261103</v>
      </c>
      <c r="Q266" s="11">
        <f t="shared" si="240"/>
        <v>2.6620106680573206</v>
      </c>
      <c r="R266" s="11">
        <f t="shared" si="240"/>
        <v>2.6004547173885308</v>
      </c>
      <c r="S266" s="18">
        <f t="shared" si="240"/>
        <v>2.5388987667197411</v>
      </c>
      <c r="T266" s="10">
        <f t="shared" si="240"/>
        <v>2.4773428160509514</v>
      </c>
      <c r="U266" s="11">
        <f t="shared" si="240"/>
        <v>2.4157868653821617</v>
      </c>
      <c r="V266" s="11">
        <f t="shared" si="240"/>
        <v>2.354230914713372</v>
      </c>
      <c r="W266" s="11">
        <f t="shared" si="240"/>
        <v>2.2926749640445823</v>
      </c>
      <c r="X266" s="18">
        <f t="shared" si="240"/>
        <v>2.2311190133757925</v>
      </c>
      <c r="Y266" s="10">
        <f t="shared" si="240"/>
        <v>2.1695630627070028</v>
      </c>
      <c r="Z266" s="11">
        <f t="shared" si="240"/>
        <v>2.1080071120382131</v>
      </c>
      <c r="AA266" s="11">
        <f t="shared" si="240"/>
        <v>2.0464511613694234</v>
      </c>
      <c r="AB266" s="11">
        <f t="shared" si="240"/>
        <v>1.9848952107006337</v>
      </c>
      <c r="AC266" s="18">
        <f t="shared" si="240"/>
        <v>1.923339260031844</v>
      </c>
      <c r="AD266" s="10">
        <f t="shared" si="240"/>
        <v>1.8617833093630543</v>
      </c>
      <c r="AE266" s="11">
        <f t="shared" si="240"/>
        <v>1.8002273586942645</v>
      </c>
      <c r="AF266" s="11">
        <f t="shared" si="240"/>
        <v>1.7386714080254748</v>
      </c>
      <c r="AG266" s="11">
        <f t="shared" si="240"/>
        <v>1.6771154573566851</v>
      </c>
      <c r="AH266" s="18">
        <f t="shared" si="240"/>
        <v>1.6155595066878954</v>
      </c>
      <c r="AI266" s="10">
        <f t="shared" si="240"/>
        <v>1.5540035560191057</v>
      </c>
      <c r="AJ266" s="11">
        <f t="shared" si="240"/>
        <v>1.492447605350316</v>
      </c>
      <c r="AK266" s="11">
        <f t="shared" si="240"/>
        <v>1.4308916546815262</v>
      </c>
      <c r="AL266" s="11">
        <f t="shared" si="240"/>
        <v>1.3693357040127365</v>
      </c>
      <c r="AM266" s="18">
        <f t="shared" si="240"/>
        <v>1.3077797533439468</v>
      </c>
      <c r="AN266" s="10">
        <f t="shared" si="240"/>
        <v>1.2462238026751571</v>
      </c>
      <c r="AO266" s="11">
        <f t="shared" si="240"/>
        <v>1.1846678520063674</v>
      </c>
      <c r="AP266" s="11">
        <f t="shared" si="240"/>
        <v>1.1231119013375777</v>
      </c>
      <c r="AQ266" s="11">
        <f t="shared" si="240"/>
        <v>1.0615559506687879</v>
      </c>
      <c r="AR266" s="15">
        <v>1</v>
      </c>
      <c r="AS266" s="10">
        <v>1</v>
      </c>
      <c r="AT266" s="11">
        <v>1</v>
      </c>
      <c r="AU266" s="11">
        <v>1</v>
      </c>
      <c r="AV266" s="11">
        <v>1</v>
      </c>
      <c r="AW266" s="18">
        <v>1</v>
      </c>
      <c r="AX266" s="10">
        <v>1</v>
      </c>
      <c r="AY266" s="11">
        <v>1</v>
      </c>
      <c r="AZ266" s="11">
        <v>1</v>
      </c>
      <c r="BA266" s="11">
        <v>1</v>
      </c>
      <c r="BB266" s="15">
        <v>1</v>
      </c>
      <c r="BC266" s="10">
        <v>1</v>
      </c>
      <c r="BD266" s="11">
        <v>1</v>
      </c>
      <c r="BE266" s="11">
        <v>1</v>
      </c>
      <c r="BF266" s="11">
        <v>1</v>
      </c>
      <c r="BG266" s="18">
        <v>1</v>
      </c>
      <c r="BH266" s="10">
        <v>1</v>
      </c>
      <c r="BI266" s="11">
        <v>1</v>
      </c>
      <c r="BJ266" s="11">
        <v>1</v>
      </c>
      <c r="BK266" s="11">
        <v>1</v>
      </c>
      <c r="BL266" s="15">
        <v>1</v>
      </c>
      <c r="BM266" s="10">
        <v>1</v>
      </c>
      <c r="BN266" s="11">
        <v>1</v>
      </c>
      <c r="BO266" s="11">
        <v>1</v>
      </c>
      <c r="BP266" s="11">
        <v>1</v>
      </c>
      <c r="BQ266" s="18">
        <v>1</v>
      </c>
      <c r="BR266" s="10">
        <v>1</v>
      </c>
      <c r="BS266" s="11">
        <v>1</v>
      </c>
      <c r="BT266" s="11">
        <v>1</v>
      </c>
      <c r="BU266" s="11">
        <v>1</v>
      </c>
      <c r="BV266" s="15">
        <v>1</v>
      </c>
    </row>
    <row r="267" spans="1:74" x14ac:dyDescent="0.25">
      <c r="A267" s="27" t="s">
        <v>138</v>
      </c>
      <c r="B267" s="25" t="s">
        <v>64</v>
      </c>
      <c r="C267" s="1" t="s">
        <v>134</v>
      </c>
      <c r="D267" s="2" t="s">
        <v>38</v>
      </c>
      <c r="E267" s="3" t="s">
        <v>22</v>
      </c>
      <c r="F267" s="3">
        <f>'Proxy inputs'!I29</f>
        <v>2.1069377056402963</v>
      </c>
      <c r="G267" s="3">
        <f>'Proxy inputs'!J29</f>
        <v>2.0311435860569853</v>
      </c>
      <c r="H267" s="3">
        <f>'Proxy inputs'!K29</f>
        <v>1</v>
      </c>
      <c r="I267" s="18">
        <f t="shared" si="216"/>
        <v>2.1069377056402963</v>
      </c>
      <c r="J267" s="10">
        <f t="shared" ref="J267:AQ267" si="241">($AR267-$I267)/(2050-2015)+I267</f>
        <v>2.0753109140505734</v>
      </c>
      <c r="K267" s="11">
        <f t="shared" si="241"/>
        <v>2.0436841224608506</v>
      </c>
      <c r="L267" s="11">
        <f t="shared" si="241"/>
        <v>2.0120573308711278</v>
      </c>
      <c r="M267" s="11">
        <f t="shared" si="241"/>
        <v>1.980430539281405</v>
      </c>
      <c r="N267" s="18">
        <f t="shared" si="241"/>
        <v>1.9488037476916822</v>
      </c>
      <c r="O267" s="10">
        <f t="shared" si="241"/>
        <v>1.9171769561019594</v>
      </c>
      <c r="P267" s="11">
        <f t="shared" si="241"/>
        <v>1.8855501645122366</v>
      </c>
      <c r="Q267" s="11">
        <f t="shared" si="241"/>
        <v>1.8539233729225137</v>
      </c>
      <c r="R267" s="11">
        <f t="shared" si="241"/>
        <v>1.8222965813327909</v>
      </c>
      <c r="S267" s="18">
        <f t="shared" si="241"/>
        <v>1.7906697897430681</v>
      </c>
      <c r="T267" s="10">
        <f t="shared" si="241"/>
        <v>1.7590429981533453</v>
      </c>
      <c r="U267" s="11">
        <f t="shared" si="241"/>
        <v>1.7274162065636225</v>
      </c>
      <c r="V267" s="11">
        <f t="shared" si="241"/>
        <v>1.6957894149738997</v>
      </c>
      <c r="W267" s="11">
        <f t="shared" si="241"/>
        <v>1.6641626233841769</v>
      </c>
      <c r="X267" s="18">
        <f t="shared" si="241"/>
        <v>1.6325358317944541</v>
      </c>
      <c r="Y267" s="10">
        <f t="shared" si="241"/>
        <v>1.6009090402047312</v>
      </c>
      <c r="Z267" s="11">
        <f t="shared" si="241"/>
        <v>1.5692822486150084</v>
      </c>
      <c r="AA267" s="11">
        <f t="shared" si="241"/>
        <v>1.5376554570252856</v>
      </c>
      <c r="AB267" s="11">
        <f t="shared" si="241"/>
        <v>1.5060286654355628</v>
      </c>
      <c r="AC267" s="18">
        <f t="shared" si="241"/>
        <v>1.47440187384584</v>
      </c>
      <c r="AD267" s="10">
        <f t="shared" si="241"/>
        <v>1.4427750822561172</v>
      </c>
      <c r="AE267" s="11">
        <f t="shared" si="241"/>
        <v>1.4111482906663944</v>
      </c>
      <c r="AF267" s="11">
        <f t="shared" si="241"/>
        <v>1.3795214990766715</v>
      </c>
      <c r="AG267" s="11">
        <f t="shared" si="241"/>
        <v>1.3478947074869487</v>
      </c>
      <c r="AH267" s="18">
        <f t="shared" si="241"/>
        <v>1.3162679158972259</v>
      </c>
      <c r="AI267" s="10">
        <f t="shared" si="241"/>
        <v>1.2846411243075031</v>
      </c>
      <c r="AJ267" s="11">
        <f t="shared" si="241"/>
        <v>1.2530143327177803</v>
      </c>
      <c r="AK267" s="11">
        <f t="shared" si="241"/>
        <v>1.2213875411280575</v>
      </c>
      <c r="AL267" s="11">
        <f t="shared" si="241"/>
        <v>1.1897607495383347</v>
      </c>
      <c r="AM267" s="18">
        <f t="shared" si="241"/>
        <v>1.1581339579486118</v>
      </c>
      <c r="AN267" s="10">
        <f t="shared" si="241"/>
        <v>1.126507166358889</v>
      </c>
      <c r="AO267" s="11">
        <f t="shared" si="241"/>
        <v>1.0948803747691662</v>
      </c>
      <c r="AP267" s="11">
        <f t="shared" si="241"/>
        <v>1.0632535831794434</v>
      </c>
      <c r="AQ267" s="11">
        <f t="shared" si="241"/>
        <v>1.0316267915897206</v>
      </c>
      <c r="AR267" s="15">
        <v>1</v>
      </c>
      <c r="AS267" s="10">
        <v>1</v>
      </c>
      <c r="AT267" s="11">
        <v>1</v>
      </c>
      <c r="AU267" s="11">
        <v>1</v>
      </c>
      <c r="AV267" s="11">
        <v>1</v>
      </c>
      <c r="AW267" s="18">
        <v>1</v>
      </c>
      <c r="AX267" s="10">
        <v>1</v>
      </c>
      <c r="AY267" s="11">
        <v>1</v>
      </c>
      <c r="AZ267" s="11">
        <v>1</v>
      </c>
      <c r="BA267" s="11">
        <v>1</v>
      </c>
      <c r="BB267" s="15">
        <v>1</v>
      </c>
      <c r="BC267" s="10">
        <v>1</v>
      </c>
      <c r="BD267" s="11">
        <v>1</v>
      </c>
      <c r="BE267" s="11">
        <v>1</v>
      </c>
      <c r="BF267" s="11">
        <v>1</v>
      </c>
      <c r="BG267" s="18">
        <v>1</v>
      </c>
      <c r="BH267" s="10">
        <v>1</v>
      </c>
      <c r="BI267" s="11">
        <v>1</v>
      </c>
      <c r="BJ267" s="11">
        <v>1</v>
      </c>
      <c r="BK267" s="11">
        <v>1</v>
      </c>
      <c r="BL267" s="15">
        <v>1</v>
      </c>
      <c r="BM267" s="10">
        <v>1</v>
      </c>
      <c r="BN267" s="11">
        <v>1</v>
      </c>
      <c r="BO267" s="11">
        <v>1</v>
      </c>
      <c r="BP267" s="11">
        <v>1</v>
      </c>
      <c r="BQ267" s="18">
        <v>1</v>
      </c>
      <c r="BR267" s="10">
        <v>1</v>
      </c>
      <c r="BS267" s="11">
        <v>1</v>
      </c>
      <c r="BT267" s="11">
        <v>1</v>
      </c>
      <c r="BU267" s="11">
        <v>1</v>
      </c>
      <c r="BV267" s="15">
        <v>1</v>
      </c>
    </row>
    <row r="268" spans="1:74" x14ac:dyDescent="0.25">
      <c r="A268" s="27" t="s">
        <v>138</v>
      </c>
      <c r="B268" s="25" t="s">
        <v>64</v>
      </c>
      <c r="C268" s="1" t="s">
        <v>134</v>
      </c>
      <c r="D268" s="2" t="s">
        <v>40</v>
      </c>
      <c r="E268" s="3" t="s">
        <v>39</v>
      </c>
      <c r="F268" s="3">
        <f>'Proxy inputs'!I30</f>
        <v>2.9798086472350098</v>
      </c>
      <c r="G268" s="3">
        <f>'Proxy inputs'!J30</f>
        <v>2.12591327589681</v>
      </c>
      <c r="H268" s="3">
        <f>'Proxy inputs'!K30</f>
        <v>1</v>
      </c>
      <c r="I268" s="18">
        <f t="shared" si="216"/>
        <v>2.9798086472350098</v>
      </c>
      <c r="J268" s="10">
        <f t="shared" ref="J268:AQ268" si="242">($AR268-$I268)/(2050-2015)+I268</f>
        <v>2.9232426858854379</v>
      </c>
      <c r="K268" s="11">
        <f t="shared" si="242"/>
        <v>2.866676724535866</v>
      </c>
      <c r="L268" s="11">
        <f t="shared" si="242"/>
        <v>2.810110763186294</v>
      </c>
      <c r="M268" s="11">
        <f t="shared" si="242"/>
        <v>2.7535448018367221</v>
      </c>
      <c r="N268" s="18">
        <f t="shared" si="242"/>
        <v>2.6969788404871502</v>
      </c>
      <c r="O268" s="10">
        <f t="shared" si="242"/>
        <v>2.6404128791375783</v>
      </c>
      <c r="P268" s="11">
        <f t="shared" si="242"/>
        <v>2.5838469177880063</v>
      </c>
      <c r="Q268" s="11">
        <f t="shared" si="242"/>
        <v>2.5272809564384344</v>
      </c>
      <c r="R268" s="11">
        <f t="shared" si="242"/>
        <v>2.4707149950888625</v>
      </c>
      <c r="S268" s="18">
        <f t="shared" si="242"/>
        <v>2.4141490337392906</v>
      </c>
      <c r="T268" s="10">
        <f t="shared" si="242"/>
        <v>2.3575830723897186</v>
      </c>
      <c r="U268" s="11">
        <f t="shared" si="242"/>
        <v>2.3010171110401467</v>
      </c>
      <c r="V268" s="11">
        <f t="shared" si="242"/>
        <v>2.2444511496905748</v>
      </c>
      <c r="W268" s="11">
        <f t="shared" si="242"/>
        <v>2.1878851883410029</v>
      </c>
      <c r="X268" s="18">
        <f t="shared" si="242"/>
        <v>2.1313192269914309</v>
      </c>
      <c r="Y268" s="10">
        <f t="shared" si="242"/>
        <v>2.074753265641859</v>
      </c>
      <c r="Z268" s="11">
        <f t="shared" si="242"/>
        <v>2.0181873042922871</v>
      </c>
      <c r="AA268" s="11">
        <f t="shared" si="242"/>
        <v>1.9616213429427154</v>
      </c>
      <c r="AB268" s="11">
        <f t="shared" si="242"/>
        <v>1.9050553815931437</v>
      </c>
      <c r="AC268" s="18">
        <f t="shared" si="242"/>
        <v>1.848489420243572</v>
      </c>
      <c r="AD268" s="10">
        <f t="shared" si="242"/>
        <v>1.7919234588940003</v>
      </c>
      <c r="AE268" s="11">
        <f t="shared" si="242"/>
        <v>1.7353574975444286</v>
      </c>
      <c r="AF268" s="11">
        <f t="shared" si="242"/>
        <v>1.6787915361948569</v>
      </c>
      <c r="AG268" s="11">
        <f t="shared" si="242"/>
        <v>1.6222255748452852</v>
      </c>
      <c r="AH268" s="18">
        <f t="shared" si="242"/>
        <v>1.5656596134957135</v>
      </c>
      <c r="AI268" s="10">
        <f t="shared" si="242"/>
        <v>1.5090936521461418</v>
      </c>
      <c r="AJ268" s="11">
        <f t="shared" si="242"/>
        <v>1.4525276907965701</v>
      </c>
      <c r="AK268" s="11">
        <f t="shared" si="242"/>
        <v>1.3959617294469984</v>
      </c>
      <c r="AL268" s="11">
        <f t="shared" si="242"/>
        <v>1.3393957680974267</v>
      </c>
      <c r="AM268" s="18">
        <f t="shared" si="242"/>
        <v>1.282829806747855</v>
      </c>
      <c r="AN268" s="10">
        <f t="shared" si="242"/>
        <v>1.2262638453982833</v>
      </c>
      <c r="AO268" s="11">
        <f t="shared" si="242"/>
        <v>1.1696978840487116</v>
      </c>
      <c r="AP268" s="11">
        <f t="shared" si="242"/>
        <v>1.1131319226991399</v>
      </c>
      <c r="AQ268" s="11">
        <f t="shared" si="242"/>
        <v>1.0565659613495682</v>
      </c>
      <c r="AR268" s="15">
        <v>1</v>
      </c>
      <c r="AS268" s="10">
        <v>1</v>
      </c>
      <c r="AT268" s="11">
        <v>1</v>
      </c>
      <c r="AU268" s="11">
        <v>1</v>
      </c>
      <c r="AV268" s="11">
        <v>1</v>
      </c>
      <c r="AW268" s="18">
        <v>1</v>
      </c>
      <c r="AX268" s="10">
        <v>1</v>
      </c>
      <c r="AY268" s="11">
        <v>1</v>
      </c>
      <c r="AZ268" s="11">
        <v>1</v>
      </c>
      <c r="BA268" s="11">
        <v>1</v>
      </c>
      <c r="BB268" s="15">
        <v>1</v>
      </c>
      <c r="BC268" s="10">
        <v>1</v>
      </c>
      <c r="BD268" s="11">
        <v>1</v>
      </c>
      <c r="BE268" s="11">
        <v>1</v>
      </c>
      <c r="BF268" s="11">
        <v>1</v>
      </c>
      <c r="BG268" s="18">
        <v>1</v>
      </c>
      <c r="BH268" s="10">
        <v>1</v>
      </c>
      <c r="BI268" s="11">
        <v>1</v>
      </c>
      <c r="BJ268" s="11">
        <v>1</v>
      </c>
      <c r="BK268" s="11">
        <v>1</v>
      </c>
      <c r="BL268" s="15">
        <v>1</v>
      </c>
      <c r="BM268" s="10">
        <v>1</v>
      </c>
      <c r="BN268" s="11">
        <v>1</v>
      </c>
      <c r="BO268" s="11">
        <v>1</v>
      </c>
      <c r="BP268" s="11">
        <v>1</v>
      </c>
      <c r="BQ268" s="18">
        <v>1</v>
      </c>
      <c r="BR268" s="10">
        <v>1</v>
      </c>
      <c r="BS268" s="11">
        <v>1</v>
      </c>
      <c r="BT268" s="11">
        <v>1</v>
      </c>
      <c r="BU268" s="11">
        <v>1</v>
      </c>
      <c r="BV268" s="15">
        <v>1</v>
      </c>
    </row>
    <row r="269" spans="1:74" x14ac:dyDescent="0.25">
      <c r="A269" s="27" t="s">
        <v>138</v>
      </c>
      <c r="B269" s="25" t="s">
        <v>64</v>
      </c>
      <c r="C269" s="1" t="s">
        <v>134</v>
      </c>
      <c r="D269" s="2" t="s">
        <v>40</v>
      </c>
      <c r="E269" s="3" t="s">
        <v>21</v>
      </c>
      <c r="F269" s="3">
        <f>'Proxy inputs'!I31</f>
        <v>4.0139130058631514</v>
      </c>
      <c r="G269" s="3">
        <f>'Proxy inputs'!J31</f>
        <v>2.0207871299238054</v>
      </c>
      <c r="H269" s="3">
        <f>'Proxy inputs'!K31</f>
        <v>1</v>
      </c>
      <c r="I269" s="18">
        <f t="shared" si="216"/>
        <v>4.0139130058631514</v>
      </c>
      <c r="J269" s="10">
        <f t="shared" ref="J269:AQ269" si="243">($AR269-$I269)/(2050-2015)+I269</f>
        <v>3.9278012056956326</v>
      </c>
      <c r="K269" s="11">
        <f t="shared" si="243"/>
        <v>3.8416894055281139</v>
      </c>
      <c r="L269" s="11">
        <f t="shared" si="243"/>
        <v>3.7555776053605952</v>
      </c>
      <c r="M269" s="11">
        <f t="shared" si="243"/>
        <v>3.6694658051930764</v>
      </c>
      <c r="N269" s="18">
        <f t="shared" si="243"/>
        <v>3.5833540050255577</v>
      </c>
      <c r="O269" s="10">
        <f t="shared" si="243"/>
        <v>3.4972422048580389</v>
      </c>
      <c r="P269" s="11">
        <f t="shared" si="243"/>
        <v>3.4111304046905202</v>
      </c>
      <c r="Q269" s="11">
        <f t="shared" si="243"/>
        <v>3.3250186045230015</v>
      </c>
      <c r="R269" s="11">
        <f t="shared" si="243"/>
        <v>3.2389068043554827</v>
      </c>
      <c r="S269" s="18">
        <f t="shared" si="243"/>
        <v>3.152795004187964</v>
      </c>
      <c r="T269" s="10">
        <f t="shared" si="243"/>
        <v>3.0666832040204453</v>
      </c>
      <c r="U269" s="11">
        <f t="shared" si="243"/>
        <v>2.9805714038529265</v>
      </c>
      <c r="V269" s="11">
        <f t="shared" si="243"/>
        <v>2.8944596036854078</v>
      </c>
      <c r="W269" s="11">
        <f t="shared" si="243"/>
        <v>2.808347803517889</v>
      </c>
      <c r="X269" s="18">
        <f t="shared" si="243"/>
        <v>2.7222360033503703</v>
      </c>
      <c r="Y269" s="10">
        <f t="shared" si="243"/>
        <v>2.6361242031828516</v>
      </c>
      <c r="Z269" s="11">
        <f t="shared" si="243"/>
        <v>2.5500124030153328</v>
      </c>
      <c r="AA269" s="11">
        <f t="shared" si="243"/>
        <v>2.4639006028478141</v>
      </c>
      <c r="AB269" s="11">
        <f t="shared" si="243"/>
        <v>2.3777888026802954</v>
      </c>
      <c r="AC269" s="18">
        <f t="shared" si="243"/>
        <v>2.2916770025127766</v>
      </c>
      <c r="AD269" s="10">
        <f t="shared" si="243"/>
        <v>2.2055652023452579</v>
      </c>
      <c r="AE269" s="11">
        <f t="shared" si="243"/>
        <v>2.1194534021777391</v>
      </c>
      <c r="AF269" s="11">
        <f t="shared" si="243"/>
        <v>2.0333416020102204</v>
      </c>
      <c r="AG269" s="11">
        <f t="shared" si="243"/>
        <v>1.9472298018427019</v>
      </c>
      <c r="AH269" s="18">
        <f t="shared" si="243"/>
        <v>1.8611180016751834</v>
      </c>
      <c r="AI269" s="10">
        <f t="shared" si="243"/>
        <v>1.7750062015076649</v>
      </c>
      <c r="AJ269" s="11">
        <f t="shared" si="243"/>
        <v>1.6888944013401463</v>
      </c>
      <c r="AK269" s="11">
        <f t="shared" si="243"/>
        <v>1.6027826011726278</v>
      </c>
      <c r="AL269" s="11">
        <f t="shared" si="243"/>
        <v>1.5166708010051093</v>
      </c>
      <c r="AM269" s="18">
        <f t="shared" si="243"/>
        <v>1.4305590008375908</v>
      </c>
      <c r="AN269" s="10">
        <f t="shared" si="243"/>
        <v>1.3444472006700723</v>
      </c>
      <c r="AO269" s="11">
        <f t="shared" si="243"/>
        <v>1.2583354005025538</v>
      </c>
      <c r="AP269" s="11">
        <f t="shared" si="243"/>
        <v>1.1722236003350353</v>
      </c>
      <c r="AQ269" s="11">
        <f t="shared" si="243"/>
        <v>1.0861118001675167</v>
      </c>
      <c r="AR269" s="15">
        <v>1</v>
      </c>
      <c r="AS269" s="10">
        <v>1</v>
      </c>
      <c r="AT269" s="11">
        <v>1</v>
      </c>
      <c r="AU269" s="11">
        <v>1</v>
      </c>
      <c r="AV269" s="11">
        <v>1</v>
      </c>
      <c r="AW269" s="18">
        <v>1</v>
      </c>
      <c r="AX269" s="10">
        <v>1</v>
      </c>
      <c r="AY269" s="11">
        <v>1</v>
      </c>
      <c r="AZ269" s="11">
        <v>1</v>
      </c>
      <c r="BA269" s="11">
        <v>1</v>
      </c>
      <c r="BB269" s="15">
        <v>1</v>
      </c>
      <c r="BC269" s="10">
        <v>1</v>
      </c>
      <c r="BD269" s="11">
        <v>1</v>
      </c>
      <c r="BE269" s="11">
        <v>1</v>
      </c>
      <c r="BF269" s="11">
        <v>1</v>
      </c>
      <c r="BG269" s="18">
        <v>1</v>
      </c>
      <c r="BH269" s="10">
        <v>1</v>
      </c>
      <c r="BI269" s="11">
        <v>1</v>
      </c>
      <c r="BJ269" s="11">
        <v>1</v>
      </c>
      <c r="BK269" s="11">
        <v>1</v>
      </c>
      <c r="BL269" s="15">
        <v>1</v>
      </c>
      <c r="BM269" s="10">
        <v>1</v>
      </c>
      <c r="BN269" s="11">
        <v>1</v>
      </c>
      <c r="BO269" s="11">
        <v>1</v>
      </c>
      <c r="BP269" s="11">
        <v>1</v>
      </c>
      <c r="BQ269" s="18">
        <v>1</v>
      </c>
      <c r="BR269" s="10">
        <v>1</v>
      </c>
      <c r="BS269" s="11">
        <v>1</v>
      </c>
      <c r="BT269" s="11">
        <v>1</v>
      </c>
      <c r="BU269" s="11">
        <v>1</v>
      </c>
      <c r="BV269" s="15">
        <v>1</v>
      </c>
    </row>
    <row r="270" spans="1:74" x14ac:dyDescent="0.25">
      <c r="A270" s="27" t="s">
        <v>138</v>
      </c>
      <c r="B270" s="25" t="s">
        <v>64</v>
      </c>
      <c r="C270" s="1" t="s">
        <v>134</v>
      </c>
      <c r="D270" s="2" t="s">
        <v>40</v>
      </c>
      <c r="E270" s="3" t="s">
        <v>22</v>
      </c>
      <c r="F270" s="3">
        <f>'Proxy inputs'!I32</f>
        <v>3.2750275906597937</v>
      </c>
      <c r="G270" s="3">
        <f>'Proxy inputs'!J32</f>
        <v>2.0217028996100654</v>
      </c>
      <c r="H270" s="3">
        <f>'Proxy inputs'!K32</f>
        <v>1</v>
      </c>
      <c r="I270" s="18">
        <f t="shared" si="216"/>
        <v>3.2750275906597937</v>
      </c>
      <c r="J270" s="10">
        <f t="shared" ref="J270:AQ270" si="244">($AR270-$I270)/(2050-2015)+I270</f>
        <v>3.2100268023552281</v>
      </c>
      <c r="K270" s="11">
        <f t="shared" si="244"/>
        <v>3.1450260140506625</v>
      </c>
      <c r="L270" s="11">
        <f t="shared" si="244"/>
        <v>3.0800252257460969</v>
      </c>
      <c r="M270" s="11">
        <f t="shared" si="244"/>
        <v>3.0150244374415314</v>
      </c>
      <c r="N270" s="18">
        <f t="shared" si="244"/>
        <v>2.9500236491369658</v>
      </c>
      <c r="O270" s="10">
        <f t="shared" si="244"/>
        <v>2.8850228608324002</v>
      </c>
      <c r="P270" s="11">
        <f t="shared" si="244"/>
        <v>2.8200220725278347</v>
      </c>
      <c r="Q270" s="11">
        <f t="shared" si="244"/>
        <v>2.7550212842232691</v>
      </c>
      <c r="R270" s="11">
        <f t="shared" si="244"/>
        <v>2.6900204959187035</v>
      </c>
      <c r="S270" s="18">
        <f t="shared" si="244"/>
        <v>2.6250197076141379</v>
      </c>
      <c r="T270" s="10">
        <f t="shared" si="244"/>
        <v>2.5600189193095724</v>
      </c>
      <c r="U270" s="11">
        <f t="shared" si="244"/>
        <v>2.4950181310050068</v>
      </c>
      <c r="V270" s="11">
        <f t="shared" si="244"/>
        <v>2.4300173427004412</v>
      </c>
      <c r="W270" s="11">
        <f t="shared" si="244"/>
        <v>2.3650165543958757</v>
      </c>
      <c r="X270" s="18">
        <f t="shared" si="244"/>
        <v>2.3000157660913101</v>
      </c>
      <c r="Y270" s="10">
        <f t="shared" si="244"/>
        <v>2.2350149777867445</v>
      </c>
      <c r="Z270" s="11">
        <f t="shared" si="244"/>
        <v>2.1700141894821789</v>
      </c>
      <c r="AA270" s="11">
        <f t="shared" si="244"/>
        <v>2.1050134011776134</v>
      </c>
      <c r="AB270" s="11">
        <f t="shared" si="244"/>
        <v>2.0400126128730478</v>
      </c>
      <c r="AC270" s="18">
        <f t="shared" si="244"/>
        <v>1.9750118245684822</v>
      </c>
      <c r="AD270" s="10">
        <f t="shared" si="244"/>
        <v>1.9100110362639167</v>
      </c>
      <c r="AE270" s="11">
        <f t="shared" si="244"/>
        <v>1.8450102479593511</v>
      </c>
      <c r="AF270" s="11">
        <f t="shared" si="244"/>
        <v>1.7800094596547855</v>
      </c>
      <c r="AG270" s="11">
        <f t="shared" si="244"/>
        <v>1.7150086713502199</v>
      </c>
      <c r="AH270" s="18">
        <f t="shared" si="244"/>
        <v>1.6500078830456544</v>
      </c>
      <c r="AI270" s="10">
        <f t="shared" si="244"/>
        <v>1.5850070947410888</v>
      </c>
      <c r="AJ270" s="11">
        <f t="shared" si="244"/>
        <v>1.5200063064365232</v>
      </c>
      <c r="AK270" s="11">
        <f t="shared" si="244"/>
        <v>1.4550055181319577</v>
      </c>
      <c r="AL270" s="11">
        <f t="shared" si="244"/>
        <v>1.3900047298273921</v>
      </c>
      <c r="AM270" s="18">
        <f t="shared" si="244"/>
        <v>1.3250039415228265</v>
      </c>
      <c r="AN270" s="10">
        <f t="shared" si="244"/>
        <v>1.260003153218261</v>
      </c>
      <c r="AO270" s="11">
        <f t="shared" si="244"/>
        <v>1.1950023649136954</v>
      </c>
      <c r="AP270" s="11">
        <f t="shared" si="244"/>
        <v>1.1300015766091298</v>
      </c>
      <c r="AQ270" s="11">
        <f t="shared" si="244"/>
        <v>1.0650007883045642</v>
      </c>
      <c r="AR270" s="15">
        <v>1</v>
      </c>
      <c r="AS270" s="10">
        <v>1</v>
      </c>
      <c r="AT270" s="11">
        <v>1</v>
      </c>
      <c r="AU270" s="11">
        <v>1</v>
      </c>
      <c r="AV270" s="11">
        <v>1</v>
      </c>
      <c r="AW270" s="18">
        <v>1</v>
      </c>
      <c r="AX270" s="10">
        <v>1</v>
      </c>
      <c r="AY270" s="11">
        <v>1</v>
      </c>
      <c r="AZ270" s="11">
        <v>1</v>
      </c>
      <c r="BA270" s="11">
        <v>1</v>
      </c>
      <c r="BB270" s="15">
        <v>1</v>
      </c>
      <c r="BC270" s="10">
        <v>1</v>
      </c>
      <c r="BD270" s="11">
        <v>1</v>
      </c>
      <c r="BE270" s="11">
        <v>1</v>
      </c>
      <c r="BF270" s="11">
        <v>1</v>
      </c>
      <c r="BG270" s="18">
        <v>1</v>
      </c>
      <c r="BH270" s="10">
        <v>1</v>
      </c>
      <c r="BI270" s="11">
        <v>1</v>
      </c>
      <c r="BJ270" s="11">
        <v>1</v>
      </c>
      <c r="BK270" s="11">
        <v>1</v>
      </c>
      <c r="BL270" s="15">
        <v>1</v>
      </c>
      <c r="BM270" s="10">
        <v>1</v>
      </c>
      <c r="BN270" s="11">
        <v>1</v>
      </c>
      <c r="BO270" s="11">
        <v>1</v>
      </c>
      <c r="BP270" s="11">
        <v>1</v>
      </c>
      <c r="BQ270" s="18">
        <v>1</v>
      </c>
      <c r="BR270" s="10">
        <v>1</v>
      </c>
      <c r="BS270" s="11">
        <v>1</v>
      </c>
      <c r="BT270" s="11">
        <v>1</v>
      </c>
      <c r="BU270" s="11">
        <v>1</v>
      </c>
      <c r="BV270" s="15">
        <v>1</v>
      </c>
    </row>
    <row r="271" spans="1:74" x14ac:dyDescent="0.25">
      <c r="A271" s="27" t="s">
        <v>138</v>
      </c>
      <c r="B271" s="25" t="s">
        <v>64</v>
      </c>
      <c r="C271" s="1" t="s">
        <v>134</v>
      </c>
      <c r="D271" s="2" t="s">
        <v>41</v>
      </c>
      <c r="E271" s="3" t="s">
        <v>42</v>
      </c>
      <c r="F271" s="3">
        <f>'Proxy inputs'!I33</f>
        <v>2.1995169029695361</v>
      </c>
      <c r="G271" s="3">
        <f>'Proxy inputs'!J33</f>
        <v>2.1949211680346994</v>
      </c>
      <c r="H271" s="3">
        <f>'Proxy inputs'!K33</f>
        <v>1</v>
      </c>
      <c r="I271" s="18">
        <f t="shared" si="216"/>
        <v>2.1995169029695361</v>
      </c>
      <c r="J271" s="10">
        <f t="shared" ref="J271:AQ271" si="245">($AR271-$I271)/(2050-2015)+I271</f>
        <v>2.1652449914561207</v>
      </c>
      <c r="K271" s="11">
        <f t="shared" si="245"/>
        <v>2.1309730799427054</v>
      </c>
      <c r="L271" s="11">
        <f t="shared" si="245"/>
        <v>2.09670116842929</v>
      </c>
      <c r="M271" s="11">
        <f t="shared" si="245"/>
        <v>2.0624292569158746</v>
      </c>
      <c r="N271" s="18">
        <f t="shared" si="245"/>
        <v>2.0281573454024593</v>
      </c>
      <c r="O271" s="10">
        <f t="shared" si="245"/>
        <v>1.9938854338890439</v>
      </c>
      <c r="P271" s="11">
        <f t="shared" si="245"/>
        <v>1.9596135223756286</v>
      </c>
      <c r="Q271" s="11">
        <f t="shared" si="245"/>
        <v>1.9253416108622132</v>
      </c>
      <c r="R271" s="11">
        <f t="shared" si="245"/>
        <v>1.8910696993487979</v>
      </c>
      <c r="S271" s="18">
        <f t="shared" si="245"/>
        <v>1.8567977878353825</v>
      </c>
      <c r="T271" s="10">
        <f t="shared" si="245"/>
        <v>1.8225258763219672</v>
      </c>
      <c r="U271" s="11">
        <f t="shared" si="245"/>
        <v>1.7882539648085518</v>
      </c>
      <c r="V271" s="11">
        <f t="shared" si="245"/>
        <v>1.7539820532951365</v>
      </c>
      <c r="W271" s="11">
        <f t="shared" si="245"/>
        <v>1.7197101417817211</v>
      </c>
      <c r="X271" s="18">
        <f t="shared" si="245"/>
        <v>1.6854382302683057</v>
      </c>
      <c r="Y271" s="10">
        <f t="shared" si="245"/>
        <v>1.6511663187548904</v>
      </c>
      <c r="Z271" s="11">
        <f t="shared" si="245"/>
        <v>1.616894407241475</v>
      </c>
      <c r="AA271" s="11">
        <f t="shared" si="245"/>
        <v>1.5826224957280597</v>
      </c>
      <c r="AB271" s="11">
        <f t="shared" si="245"/>
        <v>1.5483505842146443</v>
      </c>
      <c r="AC271" s="18">
        <f t="shared" si="245"/>
        <v>1.514078672701229</v>
      </c>
      <c r="AD271" s="10">
        <f t="shared" si="245"/>
        <v>1.4798067611878136</v>
      </c>
      <c r="AE271" s="11">
        <f t="shared" si="245"/>
        <v>1.4455348496743983</v>
      </c>
      <c r="AF271" s="11">
        <f t="shared" si="245"/>
        <v>1.4112629381609829</v>
      </c>
      <c r="AG271" s="11">
        <f t="shared" si="245"/>
        <v>1.3769910266475676</v>
      </c>
      <c r="AH271" s="18">
        <f t="shared" si="245"/>
        <v>1.3427191151341522</v>
      </c>
      <c r="AI271" s="10">
        <f t="shared" si="245"/>
        <v>1.3084472036207369</v>
      </c>
      <c r="AJ271" s="11">
        <f t="shared" si="245"/>
        <v>1.2741752921073215</v>
      </c>
      <c r="AK271" s="11">
        <f t="shared" si="245"/>
        <v>1.2399033805939061</v>
      </c>
      <c r="AL271" s="11">
        <f t="shared" si="245"/>
        <v>1.2056314690804908</v>
      </c>
      <c r="AM271" s="18">
        <f t="shared" si="245"/>
        <v>1.1713595575670754</v>
      </c>
      <c r="AN271" s="10">
        <f t="shared" si="245"/>
        <v>1.1370876460536601</v>
      </c>
      <c r="AO271" s="11">
        <f t="shared" si="245"/>
        <v>1.1028157345402447</v>
      </c>
      <c r="AP271" s="11">
        <f t="shared" si="245"/>
        <v>1.0685438230268294</v>
      </c>
      <c r="AQ271" s="11">
        <f t="shared" si="245"/>
        <v>1.034271911513414</v>
      </c>
      <c r="AR271" s="15">
        <v>1</v>
      </c>
      <c r="AS271" s="10">
        <v>1</v>
      </c>
      <c r="AT271" s="11">
        <v>1</v>
      </c>
      <c r="AU271" s="11">
        <v>1</v>
      </c>
      <c r="AV271" s="11">
        <v>1</v>
      </c>
      <c r="AW271" s="18">
        <v>1</v>
      </c>
      <c r="AX271" s="10">
        <v>1</v>
      </c>
      <c r="AY271" s="11">
        <v>1</v>
      </c>
      <c r="AZ271" s="11">
        <v>1</v>
      </c>
      <c r="BA271" s="11">
        <v>1</v>
      </c>
      <c r="BB271" s="15">
        <v>1</v>
      </c>
      <c r="BC271" s="10">
        <v>1</v>
      </c>
      <c r="BD271" s="11">
        <v>1</v>
      </c>
      <c r="BE271" s="11">
        <v>1</v>
      </c>
      <c r="BF271" s="11">
        <v>1</v>
      </c>
      <c r="BG271" s="18">
        <v>1</v>
      </c>
      <c r="BH271" s="10">
        <v>1</v>
      </c>
      <c r="BI271" s="11">
        <v>1</v>
      </c>
      <c r="BJ271" s="11">
        <v>1</v>
      </c>
      <c r="BK271" s="11">
        <v>1</v>
      </c>
      <c r="BL271" s="15">
        <v>1</v>
      </c>
      <c r="BM271" s="10">
        <v>1</v>
      </c>
      <c r="BN271" s="11">
        <v>1</v>
      </c>
      <c r="BO271" s="11">
        <v>1</v>
      </c>
      <c r="BP271" s="11">
        <v>1</v>
      </c>
      <c r="BQ271" s="18">
        <v>1</v>
      </c>
      <c r="BR271" s="10">
        <v>1</v>
      </c>
      <c r="BS271" s="11">
        <v>1</v>
      </c>
      <c r="BT271" s="11">
        <v>1</v>
      </c>
      <c r="BU271" s="11">
        <v>1</v>
      </c>
      <c r="BV271" s="15">
        <v>1</v>
      </c>
    </row>
    <row r="272" spans="1:74" x14ac:dyDescent="0.25">
      <c r="A272" s="27" t="s">
        <v>138</v>
      </c>
      <c r="B272" s="25" t="s">
        <v>64</v>
      </c>
      <c r="C272" s="1" t="s">
        <v>134</v>
      </c>
      <c r="D272" s="2" t="s">
        <v>115</v>
      </c>
      <c r="E272" s="3" t="s">
        <v>116</v>
      </c>
      <c r="F272" s="3">
        <f>'Proxy inputs'!I34</f>
        <v>1</v>
      </c>
      <c r="G272" s="3">
        <f>'Proxy inputs'!J34</f>
        <v>1</v>
      </c>
      <c r="H272" s="3">
        <f>'Proxy inputs'!K34</f>
        <v>1</v>
      </c>
      <c r="I272" s="18">
        <f t="shared" si="216"/>
        <v>1</v>
      </c>
      <c r="J272" s="10">
        <f t="shared" ref="J272:AQ272" si="246">($AR272-$I272)/(2050-2015)+I272</f>
        <v>1</v>
      </c>
      <c r="K272" s="11">
        <f t="shared" si="246"/>
        <v>1</v>
      </c>
      <c r="L272" s="11">
        <f t="shared" si="246"/>
        <v>1</v>
      </c>
      <c r="M272" s="11">
        <f t="shared" si="246"/>
        <v>1</v>
      </c>
      <c r="N272" s="18">
        <f t="shared" si="246"/>
        <v>1</v>
      </c>
      <c r="O272" s="10">
        <f t="shared" si="246"/>
        <v>1</v>
      </c>
      <c r="P272" s="11">
        <f t="shared" si="246"/>
        <v>1</v>
      </c>
      <c r="Q272" s="11">
        <f t="shared" si="246"/>
        <v>1</v>
      </c>
      <c r="R272" s="11">
        <f t="shared" si="246"/>
        <v>1</v>
      </c>
      <c r="S272" s="18">
        <f t="shared" si="246"/>
        <v>1</v>
      </c>
      <c r="T272" s="10">
        <f t="shared" si="246"/>
        <v>1</v>
      </c>
      <c r="U272" s="11">
        <f t="shared" si="246"/>
        <v>1</v>
      </c>
      <c r="V272" s="11">
        <f t="shared" si="246"/>
        <v>1</v>
      </c>
      <c r="W272" s="11">
        <f t="shared" si="246"/>
        <v>1</v>
      </c>
      <c r="X272" s="18">
        <f t="shared" si="246"/>
        <v>1</v>
      </c>
      <c r="Y272" s="10">
        <f t="shared" si="246"/>
        <v>1</v>
      </c>
      <c r="Z272" s="11">
        <f t="shared" si="246"/>
        <v>1</v>
      </c>
      <c r="AA272" s="11">
        <f t="shared" si="246"/>
        <v>1</v>
      </c>
      <c r="AB272" s="11">
        <f t="shared" si="246"/>
        <v>1</v>
      </c>
      <c r="AC272" s="18">
        <f t="shared" si="246"/>
        <v>1</v>
      </c>
      <c r="AD272" s="10">
        <f t="shared" si="246"/>
        <v>1</v>
      </c>
      <c r="AE272" s="11">
        <f t="shared" si="246"/>
        <v>1</v>
      </c>
      <c r="AF272" s="11">
        <f t="shared" si="246"/>
        <v>1</v>
      </c>
      <c r="AG272" s="11">
        <f t="shared" si="246"/>
        <v>1</v>
      </c>
      <c r="AH272" s="18">
        <f t="shared" si="246"/>
        <v>1</v>
      </c>
      <c r="AI272" s="10">
        <f t="shared" si="246"/>
        <v>1</v>
      </c>
      <c r="AJ272" s="11">
        <f t="shared" si="246"/>
        <v>1</v>
      </c>
      <c r="AK272" s="11">
        <f t="shared" si="246"/>
        <v>1</v>
      </c>
      <c r="AL272" s="11">
        <f t="shared" si="246"/>
        <v>1</v>
      </c>
      <c r="AM272" s="18">
        <f t="shared" si="246"/>
        <v>1</v>
      </c>
      <c r="AN272" s="10">
        <f t="shared" si="246"/>
        <v>1</v>
      </c>
      <c r="AO272" s="11">
        <f t="shared" si="246"/>
        <v>1</v>
      </c>
      <c r="AP272" s="11">
        <f t="shared" si="246"/>
        <v>1</v>
      </c>
      <c r="AQ272" s="11">
        <f t="shared" si="246"/>
        <v>1</v>
      </c>
      <c r="AR272" s="15">
        <v>1</v>
      </c>
      <c r="AS272" s="10">
        <v>1</v>
      </c>
      <c r="AT272" s="11">
        <v>1</v>
      </c>
      <c r="AU272" s="11">
        <v>1</v>
      </c>
      <c r="AV272" s="11">
        <v>1</v>
      </c>
      <c r="AW272" s="18">
        <v>1</v>
      </c>
      <c r="AX272" s="10">
        <v>1</v>
      </c>
      <c r="AY272" s="11">
        <v>1</v>
      </c>
      <c r="AZ272" s="11">
        <v>1</v>
      </c>
      <c r="BA272" s="11">
        <v>1</v>
      </c>
      <c r="BB272" s="15">
        <v>1</v>
      </c>
      <c r="BC272" s="10">
        <v>1</v>
      </c>
      <c r="BD272" s="11">
        <v>1</v>
      </c>
      <c r="BE272" s="11">
        <v>1</v>
      </c>
      <c r="BF272" s="11">
        <v>1</v>
      </c>
      <c r="BG272" s="18">
        <v>1</v>
      </c>
      <c r="BH272" s="10">
        <v>1</v>
      </c>
      <c r="BI272" s="11">
        <v>1</v>
      </c>
      <c r="BJ272" s="11">
        <v>1</v>
      </c>
      <c r="BK272" s="11">
        <v>1</v>
      </c>
      <c r="BL272" s="15">
        <v>1</v>
      </c>
      <c r="BM272" s="10">
        <v>1</v>
      </c>
      <c r="BN272" s="11">
        <v>1</v>
      </c>
      <c r="BO272" s="11">
        <v>1</v>
      </c>
      <c r="BP272" s="11">
        <v>1</v>
      </c>
      <c r="BQ272" s="18">
        <v>1</v>
      </c>
      <c r="BR272" s="10">
        <v>1</v>
      </c>
      <c r="BS272" s="11">
        <v>1</v>
      </c>
      <c r="BT272" s="11">
        <v>1</v>
      </c>
      <c r="BU272" s="11">
        <v>1</v>
      </c>
      <c r="BV272" s="15">
        <v>1</v>
      </c>
    </row>
    <row r="273" spans="1:74" x14ac:dyDescent="0.25">
      <c r="A273" s="27" t="s">
        <v>138</v>
      </c>
      <c r="B273" s="25" t="s">
        <v>64</v>
      </c>
      <c r="C273" s="1" t="s">
        <v>134</v>
      </c>
      <c r="D273" s="2" t="s">
        <v>115</v>
      </c>
      <c r="E273" s="3" t="s">
        <v>117</v>
      </c>
      <c r="F273" s="3">
        <f>'Proxy inputs'!I35</f>
        <v>1</v>
      </c>
      <c r="G273" s="3">
        <f>'Proxy inputs'!J35</f>
        <v>1</v>
      </c>
      <c r="H273" s="3">
        <f>'Proxy inputs'!K35</f>
        <v>1</v>
      </c>
      <c r="I273" s="18">
        <f t="shared" si="216"/>
        <v>1</v>
      </c>
      <c r="J273" s="10">
        <f t="shared" ref="J273:AQ273" si="247">($AR273-$I273)/(2050-2015)+I273</f>
        <v>1</v>
      </c>
      <c r="K273" s="11">
        <f t="shared" si="247"/>
        <v>1</v>
      </c>
      <c r="L273" s="11">
        <f t="shared" si="247"/>
        <v>1</v>
      </c>
      <c r="M273" s="11">
        <f t="shared" si="247"/>
        <v>1</v>
      </c>
      <c r="N273" s="18">
        <f t="shared" si="247"/>
        <v>1</v>
      </c>
      <c r="O273" s="10">
        <f t="shared" si="247"/>
        <v>1</v>
      </c>
      <c r="P273" s="11">
        <f t="shared" si="247"/>
        <v>1</v>
      </c>
      <c r="Q273" s="11">
        <f t="shared" si="247"/>
        <v>1</v>
      </c>
      <c r="R273" s="11">
        <f t="shared" si="247"/>
        <v>1</v>
      </c>
      <c r="S273" s="18">
        <f t="shared" si="247"/>
        <v>1</v>
      </c>
      <c r="T273" s="10">
        <f t="shared" si="247"/>
        <v>1</v>
      </c>
      <c r="U273" s="11">
        <f t="shared" si="247"/>
        <v>1</v>
      </c>
      <c r="V273" s="11">
        <f t="shared" si="247"/>
        <v>1</v>
      </c>
      <c r="W273" s="11">
        <f t="shared" si="247"/>
        <v>1</v>
      </c>
      <c r="X273" s="18">
        <f t="shared" si="247"/>
        <v>1</v>
      </c>
      <c r="Y273" s="10">
        <f t="shared" si="247"/>
        <v>1</v>
      </c>
      <c r="Z273" s="11">
        <f t="shared" si="247"/>
        <v>1</v>
      </c>
      <c r="AA273" s="11">
        <f t="shared" si="247"/>
        <v>1</v>
      </c>
      <c r="AB273" s="11">
        <f t="shared" si="247"/>
        <v>1</v>
      </c>
      <c r="AC273" s="18">
        <f t="shared" si="247"/>
        <v>1</v>
      </c>
      <c r="AD273" s="10">
        <f t="shared" si="247"/>
        <v>1</v>
      </c>
      <c r="AE273" s="11">
        <f t="shared" si="247"/>
        <v>1</v>
      </c>
      <c r="AF273" s="11">
        <f t="shared" si="247"/>
        <v>1</v>
      </c>
      <c r="AG273" s="11">
        <f t="shared" si="247"/>
        <v>1</v>
      </c>
      <c r="AH273" s="18">
        <f t="shared" si="247"/>
        <v>1</v>
      </c>
      <c r="AI273" s="10">
        <f t="shared" si="247"/>
        <v>1</v>
      </c>
      <c r="AJ273" s="11">
        <f t="shared" si="247"/>
        <v>1</v>
      </c>
      <c r="AK273" s="11">
        <f t="shared" si="247"/>
        <v>1</v>
      </c>
      <c r="AL273" s="11">
        <f t="shared" si="247"/>
        <v>1</v>
      </c>
      <c r="AM273" s="18">
        <f t="shared" si="247"/>
        <v>1</v>
      </c>
      <c r="AN273" s="10">
        <f t="shared" si="247"/>
        <v>1</v>
      </c>
      <c r="AO273" s="11">
        <f t="shared" si="247"/>
        <v>1</v>
      </c>
      <c r="AP273" s="11">
        <f t="shared" si="247"/>
        <v>1</v>
      </c>
      <c r="AQ273" s="11">
        <f t="shared" si="247"/>
        <v>1</v>
      </c>
      <c r="AR273" s="15">
        <v>1</v>
      </c>
      <c r="AS273" s="10">
        <v>1</v>
      </c>
      <c r="AT273" s="11">
        <v>1</v>
      </c>
      <c r="AU273" s="11">
        <v>1</v>
      </c>
      <c r="AV273" s="11">
        <v>1</v>
      </c>
      <c r="AW273" s="18">
        <v>1</v>
      </c>
      <c r="AX273" s="10">
        <v>1</v>
      </c>
      <c r="AY273" s="11">
        <v>1</v>
      </c>
      <c r="AZ273" s="11">
        <v>1</v>
      </c>
      <c r="BA273" s="11">
        <v>1</v>
      </c>
      <c r="BB273" s="15">
        <v>1</v>
      </c>
      <c r="BC273" s="10">
        <v>1</v>
      </c>
      <c r="BD273" s="11">
        <v>1</v>
      </c>
      <c r="BE273" s="11">
        <v>1</v>
      </c>
      <c r="BF273" s="11">
        <v>1</v>
      </c>
      <c r="BG273" s="18">
        <v>1</v>
      </c>
      <c r="BH273" s="10">
        <v>1</v>
      </c>
      <c r="BI273" s="11">
        <v>1</v>
      </c>
      <c r="BJ273" s="11">
        <v>1</v>
      </c>
      <c r="BK273" s="11">
        <v>1</v>
      </c>
      <c r="BL273" s="15">
        <v>1</v>
      </c>
      <c r="BM273" s="10">
        <v>1</v>
      </c>
      <c r="BN273" s="11">
        <v>1</v>
      </c>
      <c r="BO273" s="11">
        <v>1</v>
      </c>
      <c r="BP273" s="11">
        <v>1</v>
      </c>
      <c r="BQ273" s="18">
        <v>1</v>
      </c>
      <c r="BR273" s="10">
        <v>1</v>
      </c>
      <c r="BS273" s="11">
        <v>1</v>
      </c>
      <c r="BT273" s="11">
        <v>1</v>
      </c>
      <c r="BU273" s="11">
        <v>1</v>
      </c>
      <c r="BV273" s="15">
        <v>1</v>
      </c>
    </row>
    <row r="274" spans="1:74" x14ac:dyDescent="0.25">
      <c r="A274" s="27" t="s">
        <v>138</v>
      </c>
      <c r="B274" s="25" t="s">
        <v>64</v>
      </c>
      <c r="C274" s="1" t="s">
        <v>135</v>
      </c>
      <c r="D274" s="2" t="s">
        <v>23</v>
      </c>
      <c r="E274" s="3" t="s">
        <v>24</v>
      </c>
      <c r="F274" s="3">
        <f>'Proxy inputs'!I36</f>
        <v>3.2806222153852893</v>
      </c>
      <c r="G274" s="3">
        <f>'Proxy inputs'!J36</f>
        <v>4.1266151112981619</v>
      </c>
      <c r="H274" s="3">
        <f>'Proxy inputs'!K36</f>
        <v>1</v>
      </c>
      <c r="I274" s="18">
        <f t="shared" si="216"/>
        <v>3.2806222153852893</v>
      </c>
      <c r="J274" s="10">
        <f t="shared" ref="J274:AQ274" si="248">($AR274-$I274)/(2050-2015)+I274</f>
        <v>3.2154615806599951</v>
      </c>
      <c r="K274" s="11">
        <f t="shared" si="248"/>
        <v>3.1503009459347009</v>
      </c>
      <c r="L274" s="11">
        <f t="shared" si="248"/>
        <v>3.0851403112094067</v>
      </c>
      <c r="M274" s="11">
        <f t="shared" si="248"/>
        <v>3.0199796764841125</v>
      </c>
      <c r="N274" s="18">
        <f t="shared" si="248"/>
        <v>2.9548190417588183</v>
      </c>
      <c r="O274" s="10">
        <f t="shared" si="248"/>
        <v>2.8896584070335241</v>
      </c>
      <c r="P274" s="11">
        <f t="shared" si="248"/>
        <v>2.8244977723082298</v>
      </c>
      <c r="Q274" s="11">
        <f t="shared" si="248"/>
        <v>2.7593371375829356</v>
      </c>
      <c r="R274" s="11">
        <f t="shared" si="248"/>
        <v>2.6941765028576414</v>
      </c>
      <c r="S274" s="18">
        <f t="shared" si="248"/>
        <v>2.6290158681323472</v>
      </c>
      <c r="T274" s="10">
        <f t="shared" si="248"/>
        <v>2.563855233407053</v>
      </c>
      <c r="U274" s="11">
        <f t="shared" si="248"/>
        <v>2.4986945986817588</v>
      </c>
      <c r="V274" s="11">
        <f t="shared" si="248"/>
        <v>2.4335339639564646</v>
      </c>
      <c r="W274" s="11">
        <f t="shared" si="248"/>
        <v>2.3683733292311704</v>
      </c>
      <c r="X274" s="18">
        <f t="shared" si="248"/>
        <v>2.3032126945058762</v>
      </c>
      <c r="Y274" s="10">
        <f t="shared" si="248"/>
        <v>2.238052059780582</v>
      </c>
      <c r="Z274" s="11">
        <f t="shared" si="248"/>
        <v>2.1728914250552878</v>
      </c>
      <c r="AA274" s="11">
        <f t="shared" si="248"/>
        <v>2.1077307903299936</v>
      </c>
      <c r="AB274" s="11">
        <f t="shared" si="248"/>
        <v>2.0425701556046993</v>
      </c>
      <c r="AC274" s="18">
        <f t="shared" si="248"/>
        <v>1.9774095208794054</v>
      </c>
      <c r="AD274" s="10">
        <f t="shared" si="248"/>
        <v>1.9122488861541114</v>
      </c>
      <c r="AE274" s="11">
        <f t="shared" si="248"/>
        <v>1.8470882514288174</v>
      </c>
      <c r="AF274" s="11">
        <f t="shared" si="248"/>
        <v>1.7819276167035234</v>
      </c>
      <c r="AG274" s="11">
        <f t="shared" si="248"/>
        <v>1.7167669819782294</v>
      </c>
      <c r="AH274" s="18">
        <f t="shared" si="248"/>
        <v>1.6516063472529354</v>
      </c>
      <c r="AI274" s="10">
        <f t="shared" si="248"/>
        <v>1.5864457125276414</v>
      </c>
      <c r="AJ274" s="11">
        <f t="shared" si="248"/>
        <v>1.5212850778023475</v>
      </c>
      <c r="AK274" s="11">
        <f t="shared" si="248"/>
        <v>1.4561244430770535</v>
      </c>
      <c r="AL274" s="11">
        <f t="shared" si="248"/>
        <v>1.3909638083517595</v>
      </c>
      <c r="AM274" s="18">
        <f t="shared" si="248"/>
        <v>1.3258031736264655</v>
      </c>
      <c r="AN274" s="10">
        <f t="shared" si="248"/>
        <v>1.2606425389011715</v>
      </c>
      <c r="AO274" s="11">
        <f t="shared" si="248"/>
        <v>1.1954819041758775</v>
      </c>
      <c r="AP274" s="11">
        <f t="shared" si="248"/>
        <v>1.1303212694505835</v>
      </c>
      <c r="AQ274" s="11">
        <f t="shared" si="248"/>
        <v>1.0651606347252895</v>
      </c>
      <c r="AR274" s="15">
        <v>1</v>
      </c>
      <c r="AS274" s="10">
        <v>1</v>
      </c>
      <c r="AT274" s="11">
        <v>1</v>
      </c>
      <c r="AU274" s="11">
        <v>1</v>
      </c>
      <c r="AV274" s="11">
        <v>1</v>
      </c>
      <c r="AW274" s="18">
        <v>1</v>
      </c>
      <c r="AX274" s="10">
        <v>1</v>
      </c>
      <c r="AY274" s="11">
        <v>1</v>
      </c>
      <c r="AZ274" s="11">
        <v>1</v>
      </c>
      <c r="BA274" s="11">
        <v>1</v>
      </c>
      <c r="BB274" s="15">
        <v>1</v>
      </c>
      <c r="BC274" s="10">
        <v>1</v>
      </c>
      <c r="BD274" s="11">
        <v>1</v>
      </c>
      <c r="BE274" s="11">
        <v>1</v>
      </c>
      <c r="BF274" s="11">
        <v>1</v>
      </c>
      <c r="BG274" s="18">
        <v>1</v>
      </c>
      <c r="BH274" s="10">
        <v>1</v>
      </c>
      <c r="BI274" s="11">
        <v>1</v>
      </c>
      <c r="BJ274" s="11">
        <v>1</v>
      </c>
      <c r="BK274" s="11">
        <v>1</v>
      </c>
      <c r="BL274" s="15">
        <v>1</v>
      </c>
      <c r="BM274" s="10">
        <v>1</v>
      </c>
      <c r="BN274" s="11">
        <v>1</v>
      </c>
      <c r="BO274" s="11">
        <v>1</v>
      </c>
      <c r="BP274" s="11">
        <v>1</v>
      </c>
      <c r="BQ274" s="18">
        <v>1</v>
      </c>
      <c r="BR274" s="10">
        <v>1</v>
      </c>
      <c r="BS274" s="11">
        <v>1</v>
      </c>
      <c r="BT274" s="11">
        <v>1</v>
      </c>
      <c r="BU274" s="11">
        <v>1</v>
      </c>
      <c r="BV274" s="15">
        <v>1</v>
      </c>
    </row>
    <row r="275" spans="1:74" x14ac:dyDescent="0.25">
      <c r="A275" s="27" t="s">
        <v>138</v>
      </c>
      <c r="B275" s="25" t="s">
        <v>64</v>
      </c>
      <c r="C275" s="1" t="s">
        <v>135</v>
      </c>
      <c r="D275" s="2" t="s">
        <v>23</v>
      </c>
      <c r="E275" s="3" t="s">
        <v>25</v>
      </c>
      <c r="F275" s="3">
        <f>'Proxy inputs'!I37</f>
        <v>0.35862760671565991</v>
      </c>
      <c r="G275" s="3">
        <f>'Proxy inputs'!J37</f>
        <v>3.012800574589281</v>
      </c>
      <c r="H275" s="3">
        <f>'Proxy inputs'!K37</f>
        <v>1</v>
      </c>
      <c r="I275" s="18">
        <f t="shared" si="216"/>
        <v>0.35862760671565991</v>
      </c>
      <c r="J275" s="10">
        <f t="shared" ref="J275:AQ275" si="249">($AR275-$I275)/(2050-2015)+I275</f>
        <v>0.37695253223806963</v>
      </c>
      <c r="K275" s="11">
        <f t="shared" si="249"/>
        <v>0.39527745776047934</v>
      </c>
      <c r="L275" s="11">
        <f t="shared" si="249"/>
        <v>0.41360238328288906</v>
      </c>
      <c r="M275" s="11">
        <f t="shared" si="249"/>
        <v>0.43192730880529878</v>
      </c>
      <c r="N275" s="18">
        <f t="shared" si="249"/>
        <v>0.4502522343277085</v>
      </c>
      <c r="O275" s="10">
        <f t="shared" si="249"/>
        <v>0.46857715985011822</v>
      </c>
      <c r="P275" s="11">
        <f t="shared" si="249"/>
        <v>0.48690208537252794</v>
      </c>
      <c r="Q275" s="11">
        <f t="shared" si="249"/>
        <v>0.5052270108949376</v>
      </c>
      <c r="R275" s="11">
        <f t="shared" si="249"/>
        <v>0.52355193641734732</v>
      </c>
      <c r="S275" s="18">
        <f t="shared" si="249"/>
        <v>0.54187686193975704</v>
      </c>
      <c r="T275" s="10">
        <f t="shared" si="249"/>
        <v>0.56020178746216676</v>
      </c>
      <c r="U275" s="11">
        <f t="shared" si="249"/>
        <v>0.57852671298457647</v>
      </c>
      <c r="V275" s="11">
        <f t="shared" si="249"/>
        <v>0.59685163850698619</v>
      </c>
      <c r="W275" s="11">
        <f t="shared" si="249"/>
        <v>0.61517656402939591</v>
      </c>
      <c r="X275" s="18">
        <f t="shared" si="249"/>
        <v>0.63350148955180563</v>
      </c>
      <c r="Y275" s="10">
        <f t="shared" si="249"/>
        <v>0.65182641507421535</v>
      </c>
      <c r="Z275" s="11">
        <f t="shared" si="249"/>
        <v>0.67015134059662507</v>
      </c>
      <c r="AA275" s="11">
        <f t="shared" si="249"/>
        <v>0.68847626611903479</v>
      </c>
      <c r="AB275" s="11">
        <f t="shared" si="249"/>
        <v>0.7068011916414445</v>
      </c>
      <c r="AC275" s="18">
        <f t="shared" si="249"/>
        <v>0.72512611716385422</v>
      </c>
      <c r="AD275" s="10">
        <f t="shared" si="249"/>
        <v>0.74345104268626394</v>
      </c>
      <c r="AE275" s="11">
        <f t="shared" si="249"/>
        <v>0.76177596820867366</v>
      </c>
      <c r="AF275" s="11">
        <f t="shared" si="249"/>
        <v>0.78010089373108338</v>
      </c>
      <c r="AG275" s="11">
        <f t="shared" si="249"/>
        <v>0.7984258192534931</v>
      </c>
      <c r="AH275" s="18">
        <f t="shared" si="249"/>
        <v>0.81675074477590281</v>
      </c>
      <c r="AI275" s="10">
        <f t="shared" si="249"/>
        <v>0.83507567029831253</v>
      </c>
      <c r="AJ275" s="11">
        <f t="shared" si="249"/>
        <v>0.85340059582072225</v>
      </c>
      <c r="AK275" s="11">
        <f t="shared" si="249"/>
        <v>0.87172552134313197</v>
      </c>
      <c r="AL275" s="11">
        <f t="shared" si="249"/>
        <v>0.89005044686554169</v>
      </c>
      <c r="AM275" s="18">
        <f t="shared" si="249"/>
        <v>0.90837537238795141</v>
      </c>
      <c r="AN275" s="10">
        <f t="shared" si="249"/>
        <v>0.92670029791036113</v>
      </c>
      <c r="AO275" s="11">
        <f t="shared" si="249"/>
        <v>0.94502522343277084</v>
      </c>
      <c r="AP275" s="11">
        <f t="shared" si="249"/>
        <v>0.96335014895518056</v>
      </c>
      <c r="AQ275" s="11">
        <f t="shared" si="249"/>
        <v>0.98167507447759028</v>
      </c>
      <c r="AR275" s="15">
        <v>1</v>
      </c>
      <c r="AS275" s="10">
        <v>1</v>
      </c>
      <c r="AT275" s="11">
        <v>1</v>
      </c>
      <c r="AU275" s="11">
        <v>1</v>
      </c>
      <c r="AV275" s="11">
        <v>1</v>
      </c>
      <c r="AW275" s="18">
        <v>1</v>
      </c>
      <c r="AX275" s="10">
        <v>1</v>
      </c>
      <c r="AY275" s="11">
        <v>1</v>
      </c>
      <c r="AZ275" s="11">
        <v>1</v>
      </c>
      <c r="BA275" s="11">
        <v>1</v>
      </c>
      <c r="BB275" s="15">
        <v>1</v>
      </c>
      <c r="BC275" s="10">
        <v>1</v>
      </c>
      <c r="BD275" s="11">
        <v>1</v>
      </c>
      <c r="BE275" s="11">
        <v>1</v>
      </c>
      <c r="BF275" s="11">
        <v>1</v>
      </c>
      <c r="BG275" s="18">
        <v>1</v>
      </c>
      <c r="BH275" s="10">
        <v>1</v>
      </c>
      <c r="BI275" s="11">
        <v>1</v>
      </c>
      <c r="BJ275" s="11">
        <v>1</v>
      </c>
      <c r="BK275" s="11">
        <v>1</v>
      </c>
      <c r="BL275" s="15">
        <v>1</v>
      </c>
      <c r="BM275" s="10">
        <v>1</v>
      </c>
      <c r="BN275" s="11">
        <v>1</v>
      </c>
      <c r="BO275" s="11">
        <v>1</v>
      </c>
      <c r="BP275" s="11">
        <v>1</v>
      </c>
      <c r="BQ275" s="18">
        <v>1</v>
      </c>
      <c r="BR275" s="10">
        <v>1</v>
      </c>
      <c r="BS275" s="11">
        <v>1</v>
      </c>
      <c r="BT275" s="11">
        <v>1</v>
      </c>
      <c r="BU275" s="11">
        <v>1</v>
      </c>
      <c r="BV275" s="15">
        <v>1</v>
      </c>
    </row>
    <row r="276" spans="1:74" x14ac:dyDescent="0.25">
      <c r="A276" s="27" t="s">
        <v>138</v>
      </c>
      <c r="B276" s="25" t="s">
        <v>64</v>
      </c>
      <c r="C276" s="1" t="s">
        <v>135</v>
      </c>
      <c r="D276" s="2" t="s">
        <v>23</v>
      </c>
      <c r="E276" s="3" t="s">
        <v>26</v>
      </c>
      <c r="F276" s="3">
        <f>'Proxy inputs'!I38</f>
        <v>0.6858404182338752</v>
      </c>
      <c r="G276" s="3">
        <f>'Proxy inputs'!J38</f>
        <v>0.86403278708051989</v>
      </c>
      <c r="H276" s="3">
        <f>'Proxy inputs'!K38</f>
        <v>1</v>
      </c>
      <c r="I276" s="18">
        <f t="shared" si="216"/>
        <v>0.6858404182338752</v>
      </c>
      <c r="J276" s="10">
        <f t="shared" ref="J276:AQ276" si="250">($AR276-$I276)/(2050-2015)+I276</f>
        <v>0.69481640628433594</v>
      </c>
      <c r="K276" s="11">
        <f t="shared" si="250"/>
        <v>0.70379239433479668</v>
      </c>
      <c r="L276" s="11">
        <f t="shared" si="250"/>
        <v>0.71276838238525742</v>
      </c>
      <c r="M276" s="11">
        <f t="shared" si="250"/>
        <v>0.72174437043571815</v>
      </c>
      <c r="N276" s="18">
        <f t="shared" si="250"/>
        <v>0.73072035848617889</v>
      </c>
      <c r="O276" s="10">
        <f t="shared" si="250"/>
        <v>0.73969634653663963</v>
      </c>
      <c r="P276" s="11">
        <f t="shared" si="250"/>
        <v>0.74867233458710036</v>
      </c>
      <c r="Q276" s="11">
        <f t="shared" si="250"/>
        <v>0.7576483226375611</v>
      </c>
      <c r="R276" s="11">
        <f t="shared" si="250"/>
        <v>0.76662431068802184</v>
      </c>
      <c r="S276" s="18">
        <f t="shared" si="250"/>
        <v>0.77560029873848257</v>
      </c>
      <c r="T276" s="10">
        <f t="shared" si="250"/>
        <v>0.78457628678894331</v>
      </c>
      <c r="U276" s="11">
        <f t="shared" si="250"/>
        <v>0.79355227483940405</v>
      </c>
      <c r="V276" s="11">
        <f t="shared" si="250"/>
        <v>0.80252826288986479</v>
      </c>
      <c r="W276" s="11">
        <f t="shared" si="250"/>
        <v>0.81150425094032552</v>
      </c>
      <c r="X276" s="18">
        <f t="shared" si="250"/>
        <v>0.82048023899078626</v>
      </c>
      <c r="Y276" s="10">
        <f t="shared" si="250"/>
        <v>0.829456227041247</v>
      </c>
      <c r="Z276" s="11">
        <f t="shared" si="250"/>
        <v>0.83843221509170773</v>
      </c>
      <c r="AA276" s="11">
        <f t="shared" si="250"/>
        <v>0.84740820314216847</v>
      </c>
      <c r="AB276" s="11">
        <f t="shared" si="250"/>
        <v>0.85638419119262921</v>
      </c>
      <c r="AC276" s="18">
        <f t="shared" si="250"/>
        <v>0.86536017924308994</v>
      </c>
      <c r="AD276" s="10">
        <f t="shared" si="250"/>
        <v>0.87433616729355068</v>
      </c>
      <c r="AE276" s="11">
        <f t="shared" si="250"/>
        <v>0.88331215534401142</v>
      </c>
      <c r="AF276" s="11">
        <f t="shared" si="250"/>
        <v>0.89228814339447216</v>
      </c>
      <c r="AG276" s="11">
        <f t="shared" si="250"/>
        <v>0.90126413144493289</v>
      </c>
      <c r="AH276" s="18">
        <f t="shared" si="250"/>
        <v>0.91024011949539363</v>
      </c>
      <c r="AI276" s="10">
        <f t="shared" si="250"/>
        <v>0.91921610754585437</v>
      </c>
      <c r="AJ276" s="11">
        <f t="shared" si="250"/>
        <v>0.9281920955963151</v>
      </c>
      <c r="AK276" s="11">
        <f t="shared" si="250"/>
        <v>0.93716808364677584</v>
      </c>
      <c r="AL276" s="11">
        <f t="shared" si="250"/>
        <v>0.94614407169723658</v>
      </c>
      <c r="AM276" s="18">
        <f t="shared" si="250"/>
        <v>0.95512005974769731</v>
      </c>
      <c r="AN276" s="10">
        <f t="shared" si="250"/>
        <v>0.96409604779815805</v>
      </c>
      <c r="AO276" s="11">
        <f t="shared" si="250"/>
        <v>0.97307203584861879</v>
      </c>
      <c r="AP276" s="11">
        <f t="shared" si="250"/>
        <v>0.98204802389907953</v>
      </c>
      <c r="AQ276" s="11">
        <f t="shared" si="250"/>
        <v>0.99102401194954026</v>
      </c>
      <c r="AR276" s="15">
        <v>1</v>
      </c>
      <c r="AS276" s="10">
        <v>1</v>
      </c>
      <c r="AT276" s="11">
        <v>1</v>
      </c>
      <c r="AU276" s="11">
        <v>1</v>
      </c>
      <c r="AV276" s="11">
        <v>1</v>
      </c>
      <c r="AW276" s="18">
        <v>1</v>
      </c>
      <c r="AX276" s="10">
        <v>1</v>
      </c>
      <c r="AY276" s="11">
        <v>1</v>
      </c>
      <c r="AZ276" s="11">
        <v>1</v>
      </c>
      <c r="BA276" s="11">
        <v>1</v>
      </c>
      <c r="BB276" s="15">
        <v>1</v>
      </c>
      <c r="BC276" s="10">
        <v>1</v>
      </c>
      <c r="BD276" s="11">
        <v>1</v>
      </c>
      <c r="BE276" s="11">
        <v>1</v>
      </c>
      <c r="BF276" s="11">
        <v>1</v>
      </c>
      <c r="BG276" s="18">
        <v>1</v>
      </c>
      <c r="BH276" s="10">
        <v>1</v>
      </c>
      <c r="BI276" s="11">
        <v>1</v>
      </c>
      <c r="BJ276" s="11">
        <v>1</v>
      </c>
      <c r="BK276" s="11">
        <v>1</v>
      </c>
      <c r="BL276" s="15">
        <v>1</v>
      </c>
      <c r="BM276" s="10">
        <v>1</v>
      </c>
      <c r="BN276" s="11">
        <v>1</v>
      </c>
      <c r="BO276" s="11">
        <v>1</v>
      </c>
      <c r="BP276" s="11">
        <v>1</v>
      </c>
      <c r="BQ276" s="18">
        <v>1</v>
      </c>
      <c r="BR276" s="10">
        <v>1</v>
      </c>
      <c r="BS276" s="11">
        <v>1</v>
      </c>
      <c r="BT276" s="11">
        <v>1</v>
      </c>
      <c r="BU276" s="11">
        <v>1</v>
      </c>
      <c r="BV276" s="15">
        <v>1</v>
      </c>
    </row>
    <row r="277" spans="1:74" x14ac:dyDescent="0.25">
      <c r="A277" s="27" t="s">
        <v>138</v>
      </c>
      <c r="B277" s="25" t="s">
        <v>64</v>
      </c>
      <c r="C277" s="1" t="s">
        <v>135</v>
      </c>
      <c r="D277" s="2" t="s">
        <v>23</v>
      </c>
      <c r="E277" s="3" t="s">
        <v>27</v>
      </c>
      <c r="F277" s="3">
        <f>'Proxy inputs'!I39</f>
        <v>0.67243843548223237</v>
      </c>
      <c r="G277" s="3">
        <f>'Proxy inputs'!J39</f>
        <v>0.87523963932900106</v>
      </c>
      <c r="H277" s="3">
        <f>'Proxy inputs'!K39</f>
        <v>1</v>
      </c>
      <c r="I277" s="18">
        <f t="shared" si="216"/>
        <v>0.67243843548223237</v>
      </c>
      <c r="J277" s="10">
        <f t="shared" ref="J277:AQ277" si="251">($AR277-$I277)/(2050-2015)+I277</f>
        <v>0.68179733732559711</v>
      </c>
      <c r="K277" s="11">
        <f t="shared" si="251"/>
        <v>0.69115623916896185</v>
      </c>
      <c r="L277" s="11">
        <f t="shared" si="251"/>
        <v>0.70051514101232659</v>
      </c>
      <c r="M277" s="11">
        <f t="shared" si="251"/>
        <v>0.70987404285569133</v>
      </c>
      <c r="N277" s="18">
        <f t="shared" si="251"/>
        <v>0.71923294469905608</v>
      </c>
      <c r="O277" s="10">
        <f t="shared" si="251"/>
        <v>0.72859184654242082</v>
      </c>
      <c r="P277" s="11">
        <f t="shared" si="251"/>
        <v>0.73795074838578556</v>
      </c>
      <c r="Q277" s="11">
        <f t="shared" si="251"/>
        <v>0.7473096502291503</v>
      </c>
      <c r="R277" s="11">
        <f t="shared" si="251"/>
        <v>0.75666855207251504</v>
      </c>
      <c r="S277" s="18">
        <f t="shared" si="251"/>
        <v>0.76602745391587979</v>
      </c>
      <c r="T277" s="10">
        <f t="shared" si="251"/>
        <v>0.77538635575924453</v>
      </c>
      <c r="U277" s="11">
        <f t="shared" si="251"/>
        <v>0.78474525760260927</v>
      </c>
      <c r="V277" s="11">
        <f t="shared" si="251"/>
        <v>0.79410415944597401</v>
      </c>
      <c r="W277" s="11">
        <f t="shared" si="251"/>
        <v>0.80346306128933875</v>
      </c>
      <c r="X277" s="18">
        <f t="shared" si="251"/>
        <v>0.8128219631327035</v>
      </c>
      <c r="Y277" s="10">
        <f t="shared" si="251"/>
        <v>0.82218086497606824</v>
      </c>
      <c r="Z277" s="11">
        <f t="shared" si="251"/>
        <v>0.83153976681943298</v>
      </c>
      <c r="AA277" s="11">
        <f t="shared" si="251"/>
        <v>0.84089866866279772</v>
      </c>
      <c r="AB277" s="11">
        <f t="shared" si="251"/>
        <v>0.85025757050616246</v>
      </c>
      <c r="AC277" s="18">
        <f t="shared" si="251"/>
        <v>0.85961647234952721</v>
      </c>
      <c r="AD277" s="10">
        <f t="shared" si="251"/>
        <v>0.86897537419289195</v>
      </c>
      <c r="AE277" s="11">
        <f t="shared" si="251"/>
        <v>0.87833427603625669</v>
      </c>
      <c r="AF277" s="11">
        <f t="shared" si="251"/>
        <v>0.88769317787962143</v>
      </c>
      <c r="AG277" s="11">
        <f t="shared" si="251"/>
        <v>0.89705207972298617</v>
      </c>
      <c r="AH277" s="18">
        <f t="shared" si="251"/>
        <v>0.90641098156635092</v>
      </c>
      <c r="AI277" s="10">
        <f t="shared" si="251"/>
        <v>0.91576988340971566</v>
      </c>
      <c r="AJ277" s="11">
        <f t="shared" si="251"/>
        <v>0.9251287852530804</v>
      </c>
      <c r="AK277" s="11">
        <f t="shared" si="251"/>
        <v>0.93448768709644514</v>
      </c>
      <c r="AL277" s="11">
        <f t="shared" si="251"/>
        <v>0.94384658893980988</v>
      </c>
      <c r="AM277" s="18">
        <f t="shared" si="251"/>
        <v>0.95320549078317462</v>
      </c>
      <c r="AN277" s="10">
        <f t="shared" si="251"/>
        <v>0.96256439262653937</v>
      </c>
      <c r="AO277" s="11">
        <f t="shared" si="251"/>
        <v>0.97192329446990411</v>
      </c>
      <c r="AP277" s="11">
        <f t="shared" si="251"/>
        <v>0.98128219631326885</v>
      </c>
      <c r="AQ277" s="11">
        <f t="shared" si="251"/>
        <v>0.99064109815663359</v>
      </c>
      <c r="AR277" s="15">
        <v>1</v>
      </c>
      <c r="AS277" s="10">
        <v>1</v>
      </c>
      <c r="AT277" s="11">
        <v>1</v>
      </c>
      <c r="AU277" s="11">
        <v>1</v>
      </c>
      <c r="AV277" s="11">
        <v>1</v>
      </c>
      <c r="AW277" s="18">
        <v>1</v>
      </c>
      <c r="AX277" s="10">
        <v>1</v>
      </c>
      <c r="AY277" s="11">
        <v>1</v>
      </c>
      <c r="AZ277" s="11">
        <v>1</v>
      </c>
      <c r="BA277" s="11">
        <v>1</v>
      </c>
      <c r="BB277" s="15">
        <v>1</v>
      </c>
      <c r="BC277" s="10">
        <v>1</v>
      </c>
      <c r="BD277" s="11">
        <v>1</v>
      </c>
      <c r="BE277" s="11">
        <v>1</v>
      </c>
      <c r="BF277" s="11">
        <v>1</v>
      </c>
      <c r="BG277" s="18">
        <v>1</v>
      </c>
      <c r="BH277" s="10">
        <v>1</v>
      </c>
      <c r="BI277" s="11">
        <v>1</v>
      </c>
      <c r="BJ277" s="11">
        <v>1</v>
      </c>
      <c r="BK277" s="11">
        <v>1</v>
      </c>
      <c r="BL277" s="15">
        <v>1</v>
      </c>
      <c r="BM277" s="10">
        <v>1</v>
      </c>
      <c r="BN277" s="11">
        <v>1</v>
      </c>
      <c r="BO277" s="11">
        <v>1</v>
      </c>
      <c r="BP277" s="11">
        <v>1</v>
      </c>
      <c r="BQ277" s="18">
        <v>1</v>
      </c>
      <c r="BR277" s="10">
        <v>1</v>
      </c>
      <c r="BS277" s="11">
        <v>1</v>
      </c>
      <c r="BT277" s="11">
        <v>1</v>
      </c>
      <c r="BU277" s="11">
        <v>1</v>
      </c>
      <c r="BV277" s="15">
        <v>1</v>
      </c>
    </row>
    <row r="278" spans="1:74" x14ac:dyDescent="0.25">
      <c r="A278" s="27" t="s">
        <v>138</v>
      </c>
      <c r="B278" s="25" t="s">
        <v>64</v>
      </c>
      <c r="C278" s="1" t="s">
        <v>135</v>
      </c>
      <c r="D278" s="2" t="s">
        <v>131</v>
      </c>
      <c r="E278" s="3" t="s">
        <v>31</v>
      </c>
      <c r="F278" s="3">
        <f>'Proxy inputs'!I40</f>
        <v>0.71109383717922836</v>
      </c>
      <c r="G278" s="3">
        <f>'Proxy inputs'!J40</f>
        <v>1.3998288610917178</v>
      </c>
      <c r="H278" s="3">
        <f>'Proxy inputs'!K40</f>
        <v>1</v>
      </c>
      <c r="I278" s="18">
        <f t="shared" si="216"/>
        <v>0.71109383717922836</v>
      </c>
      <c r="J278" s="10">
        <f t="shared" ref="J278:AQ278" si="252">($AR278-$I278)/(2050-2015)+I278</f>
        <v>0.71934829897410757</v>
      </c>
      <c r="K278" s="11">
        <f t="shared" si="252"/>
        <v>0.72760276076898678</v>
      </c>
      <c r="L278" s="11">
        <f t="shared" si="252"/>
        <v>0.73585722256386599</v>
      </c>
      <c r="M278" s="11">
        <f t="shared" si="252"/>
        <v>0.7441116843587452</v>
      </c>
      <c r="N278" s="18">
        <f t="shared" si="252"/>
        <v>0.7523661461536244</v>
      </c>
      <c r="O278" s="10">
        <f t="shared" si="252"/>
        <v>0.76062060794850361</v>
      </c>
      <c r="P278" s="11">
        <f t="shared" si="252"/>
        <v>0.76887506974338282</v>
      </c>
      <c r="Q278" s="11">
        <f t="shared" si="252"/>
        <v>0.77712953153826203</v>
      </c>
      <c r="R278" s="11">
        <f t="shared" si="252"/>
        <v>0.78538399333314124</v>
      </c>
      <c r="S278" s="18">
        <f t="shared" si="252"/>
        <v>0.79363845512802045</v>
      </c>
      <c r="T278" s="10">
        <f t="shared" si="252"/>
        <v>0.80189291692289966</v>
      </c>
      <c r="U278" s="11">
        <f t="shared" si="252"/>
        <v>0.81014737871777887</v>
      </c>
      <c r="V278" s="11">
        <f t="shared" si="252"/>
        <v>0.81840184051265807</v>
      </c>
      <c r="W278" s="11">
        <f t="shared" si="252"/>
        <v>0.82665630230753728</v>
      </c>
      <c r="X278" s="18">
        <f t="shared" si="252"/>
        <v>0.83491076410241649</v>
      </c>
      <c r="Y278" s="10">
        <f t="shared" si="252"/>
        <v>0.8431652258972957</v>
      </c>
      <c r="Z278" s="11">
        <f t="shared" si="252"/>
        <v>0.85141968769217491</v>
      </c>
      <c r="AA278" s="11">
        <f t="shared" si="252"/>
        <v>0.85967414948705412</v>
      </c>
      <c r="AB278" s="11">
        <f t="shared" si="252"/>
        <v>0.86792861128193333</v>
      </c>
      <c r="AC278" s="18">
        <f t="shared" si="252"/>
        <v>0.87618307307681254</v>
      </c>
      <c r="AD278" s="10">
        <f t="shared" si="252"/>
        <v>0.88443753487169174</v>
      </c>
      <c r="AE278" s="11">
        <f t="shared" si="252"/>
        <v>0.89269199666657095</v>
      </c>
      <c r="AF278" s="11">
        <f t="shared" si="252"/>
        <v>0.90094645846145016</v>
      </c>
      <c r="AG278" s="11">
        <f t="shared" si="252"/>
        <v>0.90920092025632937</v>
      </c>
      <c r="AH278" s="18">
        <f t="shared" si="252"/>
        <v>0.91745538205120858</v>
      </c>
      <c r="AI278" s="10">
        <f t="shared" si="252"/>
        <v>0.92570984384608779</v>
      </c>
      <c r="AJ278" s="11">
        <f t="shared" si="252"/>
        <v>0.933964305640967</v>
      </c>
      <c r="AK278" s="11">
        <f t="shared" si="252"/>
        <v>0.94221876743584621</v>
      </c>
      <c r="AL278" s="11">
        <f t="shared" si="252"/>
        <v>0.95047322923072541</v>
      </c>
      <c r="AM278" s="18">
        <f t="shared" si="252"/>
        <v>0.95872769102560462</v>
      </c>
      <c r="AN278" s="10">
        <f t="shared" si="252"/>
        <v>0.96698215282048383</v>
      </c>
      <c r="AO278" s="11">
        <f t="shared" si="252"/>
        <v>0.97523661461536304</v>
      </c>
      <c r="AP278" s="11">
        <f t="shared" si="252"/>
        <v>0.98349107641024225</v>
      </c>
      <c r="AQ278" s="11">
        <f t="shared" si="252"/>
        <v>0.99174553820512146</v>
      </c>
      <c r="AR278" s="15">
        <v>1</v>
      </c>
      <c r="AS278" s="10">
        <v>1</v>
      </c>
      <c r="AT278" s="11">
        <v>1</v>
      </c>
      <c r="AU278" s="11">
        <v>1</v>
      </c>
      <c r="AV278" s="11">
        <v>1</v>
      </c>
      <c r="AW278" s="18">
        <v>1</v>
      </c>
      <c r="AX278" s="10">
        <v>1</v>
      </c>
      <c r="AY278" s="11">
        <v>1</v>
      </c>
      <c r="AZ278" s="11">
        <v>1</v>
      </c>
      <c r="BA278" s="11">
        <v>1</v>
      </c>
      <c r="BB278" s="15">
        <v>1</v>
      </c>
      <c r="BC278" s="10">
        <v>1</v>
      </c>
      <c r="BD278" s="11">
        <v>1</v>
      </c>
      <c r="BE278" s="11">
        <v>1</v>
      </c>
      <c r="BF278" s="11">
        <v>1</v>
      </c>
      <c r="BG278" s="18">
        <v>1</v>
      </c>
      <c r="BH278" s="10">
        <v>1</v>
      </c>
      <c r="BI278" s="11">
        <v>1</v>
      </c>
      <c r="BJ278" s="11">
        <v>1</v>
      </c>
      <c r="BK278" s="11">
        <v>1</v>
      </c>
      <c r="BL278" s="15">
        <v>1</v>
      </c>
      <c r="BM278" s="10">
        <v>1</v>
      </c>
      <c r="BN278" s="11">
        <v>1</v>
      </c>
      <c r="BO278" s="11">
        <v>1</v>
      </c>
      <c r="BP278" s="11">
        <v>1</v>
      </c>
      <c r="BQ278" s="18">
        <v>1</v>
      </c>
      <c r="BR278" s="10">
        <v>1</v>
      </c>
      <c r="BS278" s="11">
        <v>1</v>
      </c>
      <c r="BT278" s="11">
        <v>1</v>
      </c>
      <c r="BU278" s="11">
        <v>1</v>
      </c>
      <c r="BV278" s="15">
        <v>1</v>
      </c>
    </row>
    <row r="279" spans="1:74" x14ac:dyDescent="0.25">
      <c r="A279" s="27" t="s">
        <v>138</v>
      </c>
      <c r="B279" s="25" t="s">
        <v>64</v>
      </c>
      <c r="C279" s="1" t="s">
        <v>135</v>
      </c>
      <c r="D279" s="2" t="s">
        <v>131</v>
      </c>
      <c r="E279" s="3" t="s">
        <v>32</v>
      </c>
      <c r="F279" s="3">
        <f>'Proxy inputs'!I41</f>
        <v>2.9184824970279912</v>
      </c>
      <c r="G279" s="3">
        <f>'Proxy inputs'!J41</f>
        <v>2.514287645846045</v>
      </c>
      <c r="H279" s="3">
        <f>'Proxy inputs'!K41</f>
        <v>1</v>
      </c>
      <c r="I279" s="18">
        <f t="shared" si="216"/>
        <v>2.9184824970279912</v>
      </c>
      <c r="J279" s="10">
        <f t="shared" ref="J279:AQ279" si="253">($AR279-$I279)/(2050-2015)+I279</f>
        <v>2.8636687113986201</v>
      </c>
      <c r="K279" s="11">
        <f t="shared" si="253"/>
        <v>2.808854925769249</v>
      </c>
      <c r="L279" s="11">
        <f t="shared" si="253"/>
        <v>2.7540411401398779</v>
      </c>
      <c r="M279" s="11">
        <f t="shared" si="253"/>
        <v>2.6992273545105068</v>
      </c>
      <c r="N279" s="18">
        <f t="shared" si="253"/>
        <v>2.6444135688811357</v>
      </c>
      <c r="O279" s="10">
        <f t="shared" si="253"/>
        <v>2.5895997832517645</v>
      </c>
      <c r="P279" s="11">
        <f t="shared" si="253"/>
        <v>2.5347859976223934</v>
      </c>
      <c r="Q279" s="11">
        <f t="shared" si="253"/>
        <v>2.4799722119930223</v>
      </c>
      <c r="R279" s="11">
        <f t="shared" si="253"/>
        <v>2.4251584263636512</v>
      </c>
      <c r="S279" s="18">
        <f t="shared" si="253"/>
        <v>2.3703446407342801</v>
      </c>
      <c r="T279" s="10">
        <f t="shared" si="253"/>
        <v>2.315530855104909</v>
      </c>
      <c r="U279" s="11">
        <f t="shared" si="253"/>
        <v>2.2607170694755379</v>
      </c>
      <c r="V279" s="11">
        <f t="shared" si="253"/>
        <v>2.2059032838461667</v>
      </c>
      <c r="W279" s="11">
        <f t="shared" si="253"/>
        <v>2.1510894982167956</v>
      </c>
      <c r="X279" s="18">
        <f t="shared" si="253"/>
        <v>2.0962757125874245</v>
      </c>
      <c r="Y279" s="10">
        <f t="shared" si="253"/>
        <v>2.0414619269580534</v>
      </c>
      <c r="Z279" s="11">
        <f t="shared" si="253"/>
        <v>1.9866481413286823</v>
      </c>
      <c r="AA279" s="11">
        <f t="shared" si="253"/>
        <v>1.9318343556993112</v>
      </c>
      <c r="AB279" s="11">
        <f t="shared" si="253"/>
        <v>1.8770205700699401</v>
      </c>
      <c r="AC279" s="18">
        <f t="shared" si="253"/>
        <v>1.8222067844405689</v>
      </c>
      <c r="AD279" s="10">
        <f t="shared" si="253"/>
        <v>1.7673929988111978</v>
      </c>
      <c r="AE279" s="11">
        <f t="shared" si="253"/>
        <v>1.7125792131818267</v>
      </c>
      <c r="AF279" s="11">
        <f t="shared" si="253"/>
        <v>1.6577654275524556</v>
      </c>
      <c r="AG279" s="11">
        <f t="shared" si="253"/>
        <v>1.6029516419230845</v>
      </c>
      <c r="AH279" s="18">
        <f t="shared" si="253"/>
        <v>1.5481378562937134</v>
      </c>
      <c r="AI279" s="10">
        <f t="shared" si="253"/>
        <v>1.4933240706643423</v>
      </c>
      <c r="AJ279" s="11">
        <f t="shared" si="253"/>
        <v>1.4385102850349711</v>
      </c>
      <c r="AK279" s="11">
        <f t="shared" si="253"/>
        <v>1.3836964994056</v>
      </c>
      <c r="AL279" s="11">
        <f t="shared" si="253"/>
        <v>1.3288827137762289</v>
      </c>
      <c r="AM279" s="18">
        <f t="shared" si="253"/>
        <v>1.2740689281468578</v>
      </c>
      <c r="AN279" s="10">
        <f t="shared" si="253"/>
        <v>1.2192551425174867</v>
      </c>
      <c r="AO279" s="11">
        <f t="shared" si="253"/>
        <v>1.1644413568881156</v>
      </c>
      <c r="AP279" s="11">
        <f t="shared" si="253"/>
        <v>1.1096275712587444</v>
      </c>
      <c r="AQ279" s="11">
        <f t="shared" si="253"/>
        <v>1.0548137856293733</v>
      </c>
      <c r="AR279" s="15">
        <v>1</v>
      </c>
      <c r="AS279" s="10">
        <v>1</v>
      </c>
      <c r="AT279" s="11">
        <v>1</v>
      </c>
      <c r="AU279" s="11">
        <v>1</v>
      </c>
      <c r="AV279" s="11">
        <v>1</v>
      </c>
      <c r="AW279" s="18">
        <v>1</v>
      </c>
      <c r="AX279" s="10">
        <v>1</v>
      </c>
      <c r="AY279" s="11">
        <v>1</v>
      </c>
      <c r="AZ279" s="11">
        <v>1</v>
      </c>
      <c r="BA279" s="11">
        <v>1</v>
      </c>
      <c r="BB279" s="15">
        <v>1</v>
      </c>
      <c r="BC279" s="10">
        <v>1</v>
      </c>
      <c r="BD279" s="11">
        <v>1</v>
      </c>
      <c r="BE279" s="11">
        <v>1</v>
      </c>
      <c r="BF279" s="11">
        <v>1</v>
      </c>
      <c r="BG279" s="18">
        <v>1</v>
      </c>
      <c r="BH279" s="10">
        <v>1</v>
      </c>
      <c r="BI279" s="11">
        <v>1</v>
      </c>
      <c r="BJ279" s="11">
        <v>1</v>
      </c>
      <c r="BK279" s="11">
        <v>1</v>
      </c>
      <c r="BL279" s="15">
        <v>1</v>
      </c>
      <c r="BM279" s="10">
        <v>1</v>
      </c>
      <c r="BN279" s="11">
        <v>1</v>
      </c>
      <c r="BO279" s="11">
        <v>1</v>
      </c>
      <c r="BP279" s="11">
        <v>1</v>
      </c>
      <c r="BQ279" s="18">
        <v>1</v>
      </c>
      <c r="BR279" s="10">
        <v>1</v>
      </c>
      <c r="BS279" s="11">
        <v>1</v>
      </c>
      <c r="BT279" s="11">
        <v>1</v>
      </c>
      <c r="BU279" s="11">
        <v>1</v>
      </c>
      <c r="BV279" s="15">
        <v>1</v>
      </c>
    </row>
    <row r="280" spans="1:74" x14ac:dyDescent="0.25">
      <c r="A280" s="27" t="s">
        <v>138</v>
      </c>
      <c r="B280" s="25" t="s">
        <v>64</v>
      </c>
      <c r="C280" s="1" t="s">
        <v>135</v>
      </c>
      <c r="D280" s="2" t="s">
        <v>131</v>
      </c>
      <c r="E280" s="3" t="s">
        <v>33</v>
      </c>
      <c r="F280" s="3">
        <f>'Proxy inputs'!I42</f>
        <v>1.7093535632612624</v>
      </c>
      <c r="G280" s="3">
        <f>'Proxy inputs'!J42</f>
        <v>1.2713274811745532</v>
      </c>
      <c r="H280" s="3">
        <f>'Proxy inputs'!K42</f>
        <v>1</v>
      </c>
      <c r="I280" s="18">
        <f t="shared" si="216"/>
        <v>1.7093535632612624</v>
      </c>
      <c r="J280" s="10">
        <f t="shared" ref="J280:AQ280" si="254">($AR280-$I280)/(2050-2015)+I280</f>
        <v>1.6890863185966549</v>
      </c>
      <c r="K280" s="11">
        <f t="shared" si="254"/>
        <v>1.6688190739320474</v>
      </c>
      <c r="L280" s="11">
        <f t="shared" si="254"/>
        <v>1.6485518292674399</v>
      </c>
      <c r="M280" s="11">
        <f t="shared" si="254"/>
        <v>1.6282845846028324</v>
      </c>
      <c r="N280" s="18">
        <f t="shared" si="254"/>
        <v>1.6080173399382249</v>
      </c>
      <c r="O280" s="10">
        <f t="shared" si="254"/>
        <v>1.5877500952736174</v>
      </c>
      <c r="P280" s="11">
        <f t="shared" si="254"/>
        <v>1.5674828506090099</v>
      </c>
      <c r="Q280" s="11">
        <f t="shared" si="254"/>
        <v>1.5472156059444024</v>
      </c>
      <c r="R280" s="11">
        <f t="shared" si="254"/>
        <v>1.5269483612797949</v>
      </c>
      <c r="S280" s="18">
        <f t="shared" si="254"/>
        <v>1.5066811166151874</v>
      </c>
      <c r="T280" s="10">
        <f t="shared" si="254"/>
        <v>1.4864138719505799</v>
      </c>
      <c r="U280" s="11">
        <f t="shared" si="254"/>
        <v>1.4661466272859724</v>
      </c>
      <c r="V280" s="11">
        <f t="shared" si="254"/>
        <v>1.445879382621365</v>
      </c>
      <c r="W280" s="11">
        <f t="shared" si="254"/>
        <v>1.4256121379567575</v>
      </c>
      <c r="X280" s="18">
        <f t="shared" si="254"/>
        <v>1.40534489329215</v>
      </c>
      <c r="Y280" s="10">
        <f t="shared" si="254"/>
        <v>1.3850776486275425</v>
      </c>
      <c r="Z280" s="11">
        <f t="shared" si="254"/>
        <v>1.364810403962935</v>
      </c>
      <c r="AA280" s="11">
        <f t="shared" si="254"/>
        <v>1.3445431592983275</v>
      </c>
      <c r="AB280" s="11">
        <f t="shared" si="254"/>
        <v>1.32427591463372</v>
      </c>
      <c r="AC280" s="18">
        <f t="shared" si="254"/>
        <v>1.3040086699691125</v>
      </c>
      <c r="AD280" s="10">
        <f t="shared" si="254"/>
        <v>1.283741425304505</v>
      </c>
      <c r="AE280" s="11">
        <f t="shared" si="254"/>
        <v>1.2634741806398975</v>
      </c>
      <c r="AF280" s="11">
        <f t="shared" si="254"/>
        <v>1.24320693597529</v>
      </c>
      <c r="AG280" s="11">
        <f t="shared" si="254"/>
        <v>1.2229396913106825</v>
      </c>
      <c r="AH280" s="18">
        <f t="shared" si="254"/>
        <v>1.202672446646075</v>
      </c>
      <c r="AI280" s="10">
        <f t="shared" si="254"/>
        <v>1.1824052019814675</v>
      </c>
      <c r="AJ280" s="11">
        <f t="shared" si="254"/>
        <v>1.16213795731686</v>
      </c>
      <c r="AK280" s="11">
        <f t="shared" si="254"/>
        <v>1.1418707126522525</v>
      </c>
      <c r="AL280" s="11">
        <f t="shared" si="254"/>
        <v>1.121603467987645</v>
      </c>
      <c r="AM280" s="18">
        <f t="shared" si="254"/>
        <v>1.1013362233230375</v>
      </c>
      <c r="AN280" s="10">
        <f t="shared" si="254"/>
        <v>1.08106897865843</v>
      </c>
      <c r="AO280" s="11">
        <f t="shared" si="254"/>
        <v>1.0608017339938225</v>
      </c>
      <c r="AP280" s="11">
        <f t="shared" si="254"/>
        <v>1.040534489329215</v>
      </c>
      <c r="AQ280" s="11">
        <f t="shared" si="254"/>
        <v>1.0202672446646075</v>
      </c>
      <c r="AR280" s="15">
        <v>1</v>
      </c>
      <c r="AS280" s="10">
        <v>1</v>
      </c>
      <c r="AT280" s="11">
        <v>1</v>
      </c>
      <c r="AU280" s="11">
        <v>1</v>
      </c>
      <c r="AV280" s="11">
        <v>1</v>
      </c>
      <c r="AW280" s="18">
        <v>1</v>
      </c>
      <c r="AX280" s="10">
        <v>1</v>
      </c>
      <c r="AY280" s="11">
        <v>1</v>
      </c>
      <c r="AZ280" s="11">
        <v>1</v>
      </c>
      <c r="BA280" s="11">
        <v>1</v>
      </c>
      <c r="BB280" s="15">
        <v>1</v>
      </c>
      <c r="BC280" s="10">
        <v>1</v>
      </c>
      <c r="BD280" s="11">
        <v>1</v>
      </c>
      <c r="BE280" s="11">
        <v>1</v>
      </c>
      <c r="BF280" s="11">
        <v>1</v>
      </c>
      <c r="BG280" s="18">
        <v>1</v>
      </c>
      <c r="BH280" s="10">
        <v>1</v>
      </c>
      <c r="BI280" s="11">
        <v>1</v>
      </c>
      <c r="BJ280" s="11">
        <v>1</v>
      </c>
      <c r="BK280" s="11">
        <v>1</v>
      </c>
      <c r="BL280" s="15">
        <v>1</v>
      </c>
      <c r="BM280" s="10">
        <v>1</v>
      </c>
      <c r="BN280" s="11">
        <v>1</v>
      </c>
      <c r="BO280" s="11">
        <v>1</v>
      </c>
      <c r="BP280" s="11">
        <v>1</v>
      </c>
      <c r="BQ280" s="18">
        <v>1</v>
      </c>
      <c r="BR280" s="10">
        <v>1</v>
      </c>
      <c r="BS280" s="11">
        <v>1</v>
      </c>
      <c r="BT280" s="11">
        <v>1</v>
      </c>
      <c r="BU280" s="11">
        <v>1</v>
      </c>
      <c r="BV280" s="15">
        <v>1</v>
      </c>
    </row>
    <row r="281" spans="1:74" x14ac:dyDescent="0.25">
      <c r="A281" s="27" t="s">
        <v>138</v>
      </c>
      <c r="B281" s="25" t="s">
        <v>64</v>
      </c>
      <c r="C281" s="1" t="s">
        <v>135</v>
      </c>
      <c r="D281" s="2" t="s">
        <v>131</v>
      </c>
      <c r="E281" s="3" t="s">
        <v>34</v>
      </c>
      <c r="F281" s="3">
        <f>'Proxy inputs'!I43</f>
        <v>8.506309561361256</v>
      </c>
      <c r="G281" s="3">
        <f>'Proxy inputs'!J43</f>
        <v>3.9577504308939115</v>
      </c>
      <c r="H281" s="3">
        <f>'Proxy inputs'!K43</f>
        <v>1</v>
      </c>
      <c r="I281" s="18">
        <f t="shared" si="216"/>
        <v>8.506309561361256</v>
      </c>
      <c r="J281" s="10">
        <f t="shared" ref="J281:AQ281" si="255">($AR281-$I281)/(2050-2015)+I281</f>
        <v>8.2918435738937912</v>
      </c>
      <c r="K281" s="11">
        <f t="shared" si="255"/>
        <v>8.0773775864263264</v>
      </c>
      <c r="L281" s="11">
        <f t="shared" si="255"/>
        <v>7.8629115989588616</v>
      </c>
      <c r="M281" s="11">
        <f t="shared" si="255"/>
        <v>7.6484456114913968</v>
      </c>
      <c r="N281" s="18">
        <f t="shared" si="255"/>
        <v>7.433979624023932</v>
      </c>
      <c r="O281" s="10">
        <f t="shared" si="255"/>
        <v>7.2195136365564672</v>
      </c>
      <c r="P281" s="11">
        <f t="shared" si="255"/>
        <v>7.0050476490890023</v>
      </c>
      <c r="Q281" s="11">
        <f t="shared" si="255"/>
        <v>6.7905816616215375</v>
      </c>
      <c r="R281" s="11">
        <f t="shared" si="255"/>
        <v>6.5761156741540727</v>
      </c>
      <c r="S281" s="18">
        <f t="shared" si="255"/>
        <v>6.3616496866866079</v>
      </c>
      <c r="T281" s="10">
        <f t="shared" si="255"/>
        <v>6.1471836992191431</v>
      </c>
      <c r="U281" s="11">
        <f t="shared" si="255"/>
        <v>5.9327177117516783</v>
      </c>
      <c r="V281" s="11">
        <f t="shared" si="255"/>
        <v>5.7182517242842135</v>
      </c>
      <c r="W281" s="11">
        <f t="shared" si="255"/>
        <v>5.5037857368167487</v>
      </c>
      <c r="X281" s="18">
        <f t="shared" si="255"/>
        <v>5.2893197493492838</v>
      </c>
      <c r="Y281" s="10">
        <f t="shared" si="255"/>
        <v>5.074853761881819</v>
      </c>
      <c r="Z281" s="11">
        <f t="shared" si="255"/>
        <v>4.8603877744143542</v>
      </c>
      <c r="AA281" s="11">
        <f t="shared" si="255"/>
        <v>4.6459217869468894</v>
      </c>
      <c r="AB281" s="11">
        <f t="shared" si="255"/>
        <v>4.4314557994794246</v>
      </c>
      <c r="AC281" s="18">
        <f t="shared" si="255"/>
        <v>4.2169898120119598</v>
      </c>
      <c r="AD281" s="10">
        <f t="shared" si="255"/>
        <v>4.002523824544495</v>
      </c>
      <c r="AE281" s="11">
        <f t="shared" si="255"/>
        <v>3.7880578370770306</v>
      </c>
      <c r="AF281" s="11">
        <f t="shared" si="255"/>
        <v>3.5735918496095662</v>
      </c>
      <c r="AG281" s="11">
        <f t="shared" si="255"/>
        <v>3.3591258621421018</v>
      </c>
      <c r="AH281" s="18">
        <f t="shared" si="255"/>
        <v>3.1446598746746375</v>
      </c>
      <c r="AI281" s="10">
        <f t="shared" si="255"/>
        <v>2.9301938872071731</v>
      </c>
      <c r="AJ281" s="11">
        <f t="shared" si="255"/>
        <v>2.7157278997397087</v>
      </c>
      <c r="AK281" s="11">
        <f t="shared" si="255"/>
        <v>2.5012619122722444</v>
      </c>
      <c r="AL281" s="11">
        <f t="shared" si="255"/>
        <v>2.28679592480478</v>
      </c>
      <c r="AM281" s="18">
        <f t="shared" si="255"/>
        <v>2.0723299373373156</v>
      </c>
      <c r="AN281" s="10">
        <f t="shared" si="255"/>
        <v>1.8578639498698513</v>
      </c>
      <c r="AO281" s="11">
        <f t="shared" si="255"/>
        <v>1.6433979624023869</v>
      </c>
      <c r="AP281" s="11">
        <f t="shared" si="255"/>
        <v>1.4289319749349225</v>
      </c>
      <c r="AQ281" s="11">
        <f t="shared" si="255"/>
        <v>1.2144659874674582</v>
      </c>
      <c r="AR281" s="15">
        <v>1</v>
      </c>
      <c r="AS281" s="10">
        <v>1</v>
      </c>
      <c r="AT281" s="11">
        <v>1</v>
      </c>
      <c r="AU281" s="11">
        <v>1</v>
      </c>
      <c r="AV281" s="11">
        <v>1</v>
      </c>
      <c r="AW281" s="18">
        <v>1</v>
      </c>
      <c r="AX281" s="10">
        <v>1</v>
      </c>
      <c r="AY281" s="11">
        <v>1</v>
      </c>
      <c r="AZ281" s="11">
        <v>1</v>
      </c>
      <c r="BA281" s="11">
        <v>1</v>
      </c>
      <c r="BB281" s="15">
        <v>1</v>
      </c>
      <c r="BC281" s="10">
        <v>1</v>
      </c>
      <c r="BD281" s="11">
        <v>1</v>
      </c>
      <c r="BE281" s="11">
        <v>1</v>
      </c>
      <c r="BF281" s="11">
        <v>1</v>
      </c>
      <c r="BG281" s="18">
        <v>1</v>
      </c>
      <c r="BH281" s="10">
        <v>1</v>
      </c>
      <c r="BI281" s="11">
        <v>1</v>
      </c>
      <c r="BJ281" s="11">
        <v>1</v>
      </c>
      <c r="BK281" s="11">
        <v>1</v>
      </c>
      <c r="BL281" s="15">
        <v>1</v>
      </c>
      <c r="BM281" s="10">
        <v>1</v>
      </c>
      <c r="BN281" s="11">
        <v>1</v>
      </c>
      <c r="BO281" s="11">
        <v>1</v>
      </c>
      <c r="BP281" s="11">
        <v>1</v>
      </c>
      <c r="BQ281" s="18">
        <v>1</v>
      </c>
      <c r="BR281" s="10">
        <v>1</v>
      </c>
      <c r="BS281" s="11">
        <v>1</v>
      </c>
      <c r="BT281" s="11">
        <v>1</v>
      </c>
      <c r="BU281" s="11">
        <v>1</v>
      </c>
      <c r="BV281" s="15">
        <v>1</v>
      </c>
    </row>
    <row r="282" spans="1:74" x14ac:dyDescent="0.25">
      <c r="A282" s="27" t="s">
        <v>138</v>
      </c>
      <c r="B282" s="25" t="s">
        <v>64</v>
      </c>
      <c r="C282" s="1" t="s">
        <v>135</v>
      </c>
      <c r="D282" s="2" t="s">
        <v>131</v>
      </c>
      <c r="E282" s="3" t="s">
        <v>35</v>
      </c>
      <c r="F282" s="3">
        <f>'Proxy inputs'!I44</f>
        <v>12.62054726061249</v>
      </c>
      <c r="G282" s="3">
        <f>'Proxy inputs'!J44</f>
        <v>5.6318264824346675</v>
      </c>
      <c r="H282" s="3">
        <f>'Proxy inputs'!K44</f>
        <v>1</v>
      </c>
      <c r="I282" s="18">
        <f t="shared" si="216"/>
        <v>12.62054726061249</v>
      </c>
      <c r="J282" s="10">
        <f t="shared" ref="J282:AQ282" si="256">($AR282-$I282)/(2050-2015)+I282</f>
        <v>12.28853162459499</v>
      </c>
      <c r="K282" s="11">
        <f t="shared" si="256"/>
        <v>11.95651598857749</v>
      </c>
      <c r="L282" s="11">
        <f t="shared" si="256"/>
        <v>11.624500352559989</v>
      </c>
      <c r="M282" s="11">
        <f t="shared" si="256"/>
        <v>11.292484716542489</v>
      </c>
      <c r="N282" s="18">
        <f t="shared" si="256"/>
        <v>10.960469080524989</v>
      </c>
      <c r="O282" s="10">
        <f t="shared" si="256"/>
        <v>10.628453444507489</v>
      </c>
      <c r="P282" s="11">
        <f t="shared" si="256"/>
        <v>10.296437808489989</v>
      </c>
      <c r="Q282" s="11">
        <f t="shared" si="256"/>
        <v>9.9644221724724886</v>
      </c>
      <c r="R282" s="11">
        <f t="shared" si="256"/>
        <v>9.6324065364549885</v>
      </c>
      <c r="S282" s="18">
        <f t="shared" si="256"/>
        <v>9.3003909004374883</v>
      </c>
      <c r="T282" s="10">
        <f t="shared" si="256"/>
        <v>8.9683752644199881</v>
      </c>
      <c r="U282" s="11">
        <f t="shared" si="256"/>
        <v>8.6363596284024879</v>
      </c>
      <c r="V282" s="11">
        <f t="shared" si="256"/>
        <v>8.3043439923849878</v>
      </c>
      <c r="W282" s="11">
        <f t="shared" si="256"/>
        <v>7.9723283563674876</v>
      </c>
      <c r="X282" s="18">
        <f t="shared" si="256"/>
        <v>7.6403127203499874</v>
      </c>
      <c r="Y282" s="10">
        <f t="shared" si="256"/>
        <v>7.3082970843324873</v>
      </c>
      <c r="Z282" s="11">
        <f t="shared" si="256"/>
        <v>6.9762814483149871</v>
      </c>
      <c r="AA282" s="11">
        <f t="shared" si="256"/>
        <v>6.6442658122974869</v>
      </c>
      <c r="AB282" s="11">
        <f t="shared" si="256"/>
        <v>6.3122501762799867</v>
      </c>
      <c r="AC282" s="18">
        <f t="shared" si="256"/>
        <v>5.9802345402624866</v>
      </c>
      <c r="AD282" s="10">
        <f t="shared" si="256"/>
        <v>5.6482189042449864</v>
      </c>
      <c r="AE282" s="11">
        <f t="shared" si="256"/>
        <v>5.3162032682274862</v>
      </c>
      <c r="AF282" s="11">
        <f t="shared" si="256"/>
        <v>4.9841876322099861</v>
      </c>
      <c r="AG282" s="11">
        <f t="shared" si="256"/>
        <v>4.6521719961924859</v>
      </c>
      <c r="AH282" s="18">
        <f t="shared" si="256"/>
        <v>4.3201563601749857</v>
      </c>
      <c r="AI282" s="10">
        <f t="shared" si="256"/>
        <v>3.988140724157486</v>
      </c>
      <c r="AJ282" s="11">
        <f t="shared" si="256"/>
        <v>3.6561250881399863</v>
      </c>
      <c r="AK282" s="11">
        <f t="shared" si="256"/>
        <v>3.3241094521224865</v>
      </c>
      <c r="AL282" s="11">
        <f t="shared" si="256"/>
        <v>2.9920938161049868</v>
      </c>
      <c r="AM282" s="18">
        <f t="shared" si="256"/>
        <v>2.6600781800874871</v>
      </c>
      <c r="AN282" s="10">
        <f t="shared" si="256"/>
        <v>2.3280625440699874</v>
      </c>
      <c r="AO282" s="11">
        <f t="shared" si="256"/>
        <v>1.9960469080524876</v>
      </c>
      <c r="AP282" s="11">
        <f t="shared" si="256"/>
        <v>1.6640312720349879</v>
      </c>
      <c r="AQ282" s="11">
        <f t="shared" si="256"/>
        <v>1.3320156360174882</v>
      </c>
      <c r="AR282" s="15">
        <v>1</v>
      </c>
      <c r="AS282" s="10">
        <v>1</v>
      </c>
      <c r="AT282" s="11">
        <v>1</v>
      </c>
      <c r="AU282" s="11">
        <v>1</v>
      </c>
      <c r="AV282" s="11">
        <v>1</v>
      </c>
      <c r="AW282" s="18">
        <v>1</v>
      </c>
      <c r="AX282" s="10">
        <v>1</v>
      </c>
      <c r="AY282" s="11">
        <v>1</v>
      </c>
      <c r="AZ282" s="11">
        <v>1</v>
      </c>
      <c r="BA282" s="11">
        <v>1</v>
      </c>
      <c r="BB282" s="15">
        <v>1</v>
      </c>
      <c r="BC282" s="10">
        <v>1</v>
      </c>
      <c r="BD282" s="11">
        <v>1</v>
      </c>
      <c r="BE282" s="11">
        <v>1</v>
      </c>
      <c r="BF282" s="11">
        <v>1</v>
      </c>
      <c r="BG282" s="18">
        <v>1</v>
      </c>
      <c r="BH282" s="10">
        <v>1</v>
      </c>
      <c r="BI282" s="11">
        <v>1</v>
      </c>
      <c r="BJ282" s="11">
        <v>1</v>
      </c>
      <c r="BK282" s="11">
        <v>1</v>
      </c>
      <c r="BL282" s="15">
        <v>1</v>
      </c>
      <c r="BM282" s="10">
        <v>1</v>
      </c>
      <c r="BN282" s="11">
        <v>1</v>
      </c>
      <c r="BO282" s="11">
        <v>1</v>
      </c>
      <c r="BP282" s="11">
        <v>1</v>
      </c>
      <c r="BQ282" s="18">
        <v>1</v>
      </c>
      <c r="BR282" s="10">
        <v>1</v>
      </c>
      <c r="BS282" s="11">
        <v>1</v>
      </c>
      <c r="BT282" s="11">
        <v>1</v>
      </c>
      <c r="BU282" s="11">
        <v>1</v>
      </c>
      <c r="BV282" s="15">
        <v>1</v>
      </c>
    </row>
    <row r="283" spans="1:74" x14ac:dyDescent="0.25">
      <c r="A283" s="27" t="s">
        <v>138</v>
      </c>
      <c r="B283" s="25" t="s">
        <v>64</v>
      </c>
      <c r="C283" s="1" t="s">
        <v>135</v>
      </c>
      <c r="D283" s="2" t="s">
        <v>131</v>
      </c>
      <c r="E283" s="3" t="s">
        <v>36</v>
      </c>
      <c r="F283" s="3">
        <f>'Proxy inputs'!I45</f>
        <v>2.2656918604241172</v>
      </c>
      <c r="G283" s="3">
        <f>'Proxy inputs'!J45</f>
        <v>1.4852706940259104</v>
      </c>
      <c r="H283" s="3">
        <f>'Proxy inputs'!K45</f>
        <v>1</v>
      </c>
      <c r="I283" s="18">
        <f t="shared" si="216"/>
        <v>2.2656918604241172</v>
      </c>
      <c r="J283" s="10">
        <f t="shared" ref="J283:AQ283" si="257">($AR283-$I283)/(2050-2015)+I283</f>
        <v>2.2295292358405709</v>
      </c>
      <c r="K283" s="11">
        <f t="shared" si="257"/>
        <v>2.1933666112570247</v>
      </c>
      <c r="L283" s="11">
        <f t="shared" si="257"/>
        <v>2.1572039866734785</v>
      </c>
      <c r="M283" s="11">
        <f t="shared" si="257"/>
        <v>2.1210413620899322</v>
      </c>
      <c r="N283" s="18">
        <f t="shared" si="257"/>
        <v>2.084878737506386</v>
      </c>
      <c r="O283" s="10">
        <f t="shared" si="257"/>
        <v>2.0487161129228397</v>
      </c>
      <c r="P283" s="11">
        <f t="shared" si="257"/>
        <v>2.0125534883392935</v>
      </c>
      <c r="Q283" s="11">
        <f t="shared" si="257"/>
        <v>1.9763908637557472</v>
      </c>
      <c r="R283" s="11">
        <f t="shared" si="257"/>
        <v>1.940228239172201</v>
      </c>
      <c r="S283" s="18">
        <f t="shared" si="257"/>
        <v>1.9040656145886548</v>
      </c>
      <c r="T283" s="10">
        <f t="shared" si="257"/>
        <v>1.8679029900051085</v>
      </c>
      <c r="U283" s="11">
        <f t="shared" si="257"/>
        <v>1.8317403654215623</v>
      </c>
      <c r="V283" s="11">
        <f t="shared" si="257"/>
        <v>1.795577740838016</v>
      </c>
      <c r="W283" s="11">
        <f t="shared" si="257"/>
        <v>1.7594151162544698</v>
      </c>
      <c r="X283" s="18">
        <f t="shared" si="257"/>
        <v>1.7232524916709235</v>
      </c>
      <c r="Y283" s="10">
        <f t="shared" si="257"/>
        <v>1.6870898670873773</v>
      </c>
      <c r="Z283" s="11">
        <f t="shared" si="257"/>
        <v>1.650927242503831</v>
      </c>
      <c r="AA283" s="11">
        <f t="shared" si="257"/>
        <v>1.6147646179202848</v>
      </c>
      <c r="AB283" s="11">
        <f t="shared" si="257"/>
        <v>1.5786019933367386</v>
      </c>
      <c r="AC283" s="18">
        <f t="shared" si="257"/>
        <v>1.5424393687531923</v>
      </c>
      <c r="AD283" s="10">
        <f t="shared" si="257"/>
        <v>1.5062767441696461</v>
      </c>
      <c r="AE283" s="11">
        <f t="shared" si="257"/>
        <v>1.4701141195860998</v>
      </c>
      <c r="AF283" s="11">
        <f t="shared" si="257"/>
        <v>1.4339514950025536</v>
      </c>
      <c r="AG283" s="11">
        <f t="shared" si="257"/>
        <v>1.3977888704190073</v>
      </c>
      <c r="AH283" s="18">
        <f t="shared" si="257"/>
        <v>1.3616262458354611</v>
      </c>
      <c r="AI283" s="10">
        <f t="shared" si="257"/>
        <v>1.3254636212519149</v>
      </c>
      <c r="AJ283" s="11">
        <f t="shared" si="257"/>
        <v>1.2893009966683686</v>
      </c>
      <c r="AK283" s="11">
        <f t="shared" si="257"/>
        <v>1.2531383720848224</v>
      </c>
      <c r="AL283" s="11">
        <f t="shared" si="257"/>
        <v>1.2169757475012761</v>
      </c>
      <c r="AM283" s="18">
        <f t="shared" si="257"/>
        <v>1.1808131229177299</v>
      </c>
      <c r="AN283" s="10">
        <f t="shared" si="257"/>
        <v>1.1446504983341836</v>
      </c>
      <c r="AO283" s="11">
        <f t="shared" si="257"/>
        <v>1.1084878737506374</v>
      </c>
      <c r="AP283" s="11">
        <f t="shared" si="257"/>
        <v>1.0723252491670912</v>
      </c>
      <c r="AQ283" s="11">
        <f t="shared" si="257"/>
        <v>1.0361626245835449</v>
      </c>
      <c r="AR283" s="15">
        <v>1</v>
      </c>
      <c r="AS283" s="10">
        <v>1</v>
      </c>
      <c r="AT283" s="11">
        <v>1</v>
      </c>
      <c r="AU283" s="11">
        <v>1</v>
      </c>
      <c r="AV283" s="11">
        <v>1</v>
      </c>
      <c r="AW283" s="18">
        <v>1</v>
      </c>
      <c r="AX283" s="10">
        <v>1</v>
      </c>
      <c r="AY283" s="11">
        <v>1</v>
      </c>
      <c r="AZ283" s="11">
        <v>1</v>
      </c>
      <c r="BA283" s="11">
        <v>1</v>
      </c>
      <c r="BB283" s="15">
        <v>1</v>
      </c>
      <c r="BC283" s="10">
        <v>1</v>
      </c>
      <c r="BD283" s="11">
        <v>1</v>
      </c>
      <c r="BE283" s="11">
        <v>1</v>
      </c>
      <c r="BF283" s="11">
        <v>1</v>
      </c>
      <c r="BG283" s="18">
        <v>1</v>
      </c>
      <c r="BH283" s="10">
        <v>1</v>
      </c>
      <c r="BI283" s="11">
        <v>1</v>
      </c>
      <c r="BJ283" s="11">
        <v>1</v>
      </c>
      <c r="BK283" s="11">
        <v>1</v>
      </c>
      <c r="BL283" s="15">
        <v>1</v>
      </c>
      <c r="BM283" s="10">
        <v>1</v>
      </c>
      <c r="BN283" s="11">
        <v>1</v>
      </c>
      <c r="BO283" s="11">
        <v>1</v>
      </c>
      <c r="BP283" s="11">
        <v>1</v>
      </c>
      <c r="BQ283" s="18">
        <v>1</v>
      </c>
      <c r="BR283" s="10">
        <v>1</v>
      </c>
      <c r="BS283" s="11">
        <v>1</v>
      </c>
      <c r="BT283" s="11">
        <v>1</v>
      </c>
      <c r="BU283" s="11">
        <v>1</v>
      </c>
      <c r="BV283" s="15">
        <v>1</v>
      </c>
    </row>
    <row r="284" spans="1:74" x14ac:dyDescent="0.25">
      <c r="A284" s="27" t="s">
        <v>138</v>
      </c>
      <c r="B284" s="25" t="s">
        <v>64</v>
      </c>
      <c r="C284" s="1" t="s">
        <v>135</v>
      </c>
      <c r="D284" s="2" t="s">
        <v>131</v>
      </c>
      <c r="E284" s="3" t="s">
        <v>37</v>
      </c>
      <c r="F284" s="3">
        <f>'Proxy inputs'!I46</f>
        <v>2.0679218384593856</v>
      </c>
      <c r="G284" s="3">
        <f>'Proxy inputs'!J46</f>
        <v>2.4809912337687821</v>
      </c>
      <c r="H284" s="3">
        <f>'Proxy inputs'!K46</f>
        <v>1</v>
      </c>
      <c r="I284" s="18">
        <f t="shared" si="216"/>
        <v>2.0679218384593856</v>
      </c>
      <c r="J284" s="10">
        <f t="shared" ref="J284:AQ284" si="258">($AR284-$I284)/(2050-2015)+I284</f>
        <v>2.0374097859319744</v>
      </c>
      <c r="K284" s="11">
        <f t="shared" si="258"/>
        <v>2.0068977334045632</v>
      </c>
      <c r="L284" s="11">
        <f t="shared" si="258"/>
        <v>1.9763856808771523</v>
      </c>
      <c r="M284" s="11">
        <f t="shared" si="258"/>
        <v>1.9458736283497413</v>
      </c>
      <c r="N284" s="18">
        <f t="shared" si="258"/>
        <v>1.9153615758223304</v>
      </c>
      <c r="O284" s="10">
        <f t="shared" si="258"/>
        <v>1.8848495232949194</v>
      </c>
      <c r="P284" s="11">
        <f t="shared" si="258"/>
        <v>1.8543374707675084</v>
      </c>
      <c r="Q284" s="11">
        <f t="shared" si="258"/>
        <v>1.8238254182400975</v>
      </c>
      <c r="R284" s="11">
        <f t="shared" si="258"/>
        <v>1.7933133657126865</v>
      </c>
      <c r="S284" s="18">
        <f t="shared" si="258"/>
        <v>1.7628013131852756</v>
      </c>
      <c r="T284" s="10">
        <f t="shared" si="258"/>
        <v>1.7322892606578646</v>
      </c>
      <c r="U284" s="11">
        <f t="shared" si="258"/>
        <v>1.7017772081304536</v>
      </c>
      <c r="V284" s="11">
        <f t="shared" si="258"/>
        <v>1.6712651556030427</v>
      </c>
      <c r="W284" s="11">
        <f t="shared" si="258"/>
        <v>1.6407531030756317</v>
      </c>
      <c r="X284" s="18">
        <f t="shared" si="258"/>
        <v>1.6102410505482208</v>
      </c>
      <c r="Y284" s="10">
        <f t="shared" si="258"/>
        <v>1.5797289980208098</v>
      </c>
      <c r="Z284" s="11">
        <f t="shared" si="258"/>
        <v>1.5492169454933988</v>
      </c>
      <c r="AA284" s="11">
        <f t="shared" si="258"/>
        <v>1.5187048929659879</v>
      </c>
      <c r="AB284" s="11">
        <f t="shared" si="258"/>
        <v>1.4881928404385769</v>
      </c>
      <c r="AC284" s="18">
        <f t="shared" si="258"/>
        <v>1.457680787911166</v>
      </c>
      <c r="AD284" s="10">
        <f t="shared" si="258"/>
        <v>1.427168735383755</v>
      </c>
      <c r="AE284" s="11">
        <f t="shared" si="258"/>
        <v>1.396656682856344</v>
      </c>
      <c r="AF284" s="11">
        <f t="shared" si="258"/>
        <v>1.3661446303289331</v>
      </c>
      <c r="AG284" s="11">
        <f t="shared" si="258"/>
        <v>1.3356325778015221</v>
      </c>
      <c r="AH284" s="18">
        <f t="shared" si="258"/>
        <v>1.3051205252741112</v>
      </c>
      <c r="AI284" s="10">
        <f t="shared" si="258"/>
        <v>1.2746084727467002</v>
      </c>
      <c r="AJ284" s="11">
        <f t="shared" si="258"/>
        <v>1.2440964202192892</v>
      </c>
      <c r="AK284" s="11">
        <f t="shared" si="258"/>
        <v>1.2135843676918783</v>
      </c>
      <c r="AL284" s="11">
        <f t="shared" si="258"/>
        <v>1.1830723151644673</v>
      </c>
      <c r="AM284" s="18">
        <f t="shared" si="258"/>
        <v>1.1525602626370564</v>
      </c>
      <c r="AN284" s="10">
        <f t="shared" si="258"/>
        <v>1.1220482101096454</v>
      </c>
      <c r="AO284" s="11">
        <f t="shared" si="258"/>
        <v>1.0915361575822344</v>
      </c>
      <c r="AP284" s="11">
        <f t="shared" si="258"/>
        <v>1.0610241050548235</v>
      </c>
      <c r="AQ284" s="11">
        <f t="shared" si="258"/>
        <v>1.0305120525274125</v>
      </c>
      <c r="AR284" s="15">
        <v>1</v>
      </c>
      <c r="AS284" s="10">
        <v>1</v>
      </c>
      <c r="AT284" s="11">
        <v>1</v>
      </c>
      <c r="AU284" s="11">
        <v>1</v>
      </c>
      <c r="AV284" s="11">
        <v>1</v>
      </c>
      <c r="AW284" s="18">
        <v>1</v>
      </c>
      <c r="AX284" s="10">
        <v>1</v>
      </c>
      <c r="AY284" s="11">
        <v>1</v>
      </c>
      <c r="AZ284" s="11">
        <v>1</v>
      </c>
      <c r="BA284" s="11">
        <v>1</v>
      </c>
      <c r="BB284" s="15">
        <v>1</v>
      </c>
      <c r="BC284" s="10">
        <v>1</v>
      </c>
      <c r="BD284" s="11">
        <v>1</v>
      </c>
      <c r="BE284" s="11">
        <v>1</v>
      </c>
      <c r="BF284" s="11">
        <v>1</v>
      </c>
      <c r="BG284" s="18">
        <v>1</v>
      </c>
      <c r="BH284" s="10">
        <v>1</v>
      </c>
      <c r="BI284" s="11">
        <v>1</v>
      </c>
      <c r="BJ284" s="11">
        <v>1</v>
      </c>
      <c r="BK284" s="11">
        <v>1</v>
      </c>
      <c r="BL284" s="15">
        <v>1</v>
      </c>
      <c r="BM284" s="10">
        <v>1</v>
      </c>
      <c r="BN284" s="11">
        <v>1</v>
      </c>
      <c r="BO284" s="11">
        <v>1</v>
      </c>
      <c r="BP284" s="11">
        <v>1</v>
      </c>
      <c r="BQ284" s="18">
        <v>1</v>
      </c>
      <c r="BR284" s="10">
        <v>1</v>
      </c>
      <c r="BS284" s="11">
        <v>1</v>
      </c>
      <c r="BT284" s="11">
        <v>1</v>
      </c>
      <c r="BU284" s="11">
        <v>1</v>
      </c>
      <c r="BV284" s="15">
        <v>1</v>
      </c>
    </row>
    <row r="285" spans="1:74" x14ac:dyDescent="0.25">
      <c r="A285" s="27" t="s">
        <v>138</v>
      </c>
      <c r="B285" s="25" t="s">
        <v>64</v>
      </c>
      <c r="C285" s="1" t="s">
        <v>135</v>
      </c>
      <c r="D285" s="2" t="s">
        <v>46</v>
      </c>
      <c r="E285" s="3" t="s">
        <v>19</v>
      </c>
      <c r="F285" s="3">
        <f>'Proxy inputs'!I47</f>
        <v>0.19889700250217024</v>
      </c>
      <c r="G285" s="3">
        <f>'Proxy inputs'!J47</f>
        <v>0.38555627962279582</v>
      </c>
      <c r="H285" s="3">
        <f>'Proxy inputs'!K47</f>
        <v>1</v>
      </c>
      <c r="I285" s="18">
        <f t="shared" si="216"/>
        <v>0.19889700250217024</v>
      </c>
      <c r="J285" s="10">
        <f t="shared" ref="J285:AQ285" si="259">($AR285-$I285)/(2050-2015)+I285</f>
        <v>0.2217856595735368</v>
      </c>
      <c r="K285" s="11">
        <f t="shared" si="259"/>
        <v>0.24467431664490336</v>
      </c>
      <c r="L285" s="11">
        <f t="shared" si="259"/>
        <v>0.26756297371626991</v>
      </c>
      <c r="M285" s="11">
        <f t="shared" si="259"/>
        <v>0.29045163078763647</v>
      </c>
      <c r="N285" s="18">
        <f t="shared" si="259"/>
        <v>0.31334028785900303</v>
      </c>
      <c r="O285" s="10">
        <f t="shared" si="259"/>
        <v>0.33622894493036959</v>
      </c>
      <c r="P285" s="11">
        <f t="shared" si="259"/>
        <v>0.35911760200173615</v>
      </c>
      <c r="Q285" s="11">
        <f t="shared" si="259"/>
        <v>0.38200625907310271</v>
      </c>
      <c r="R285" s="11">
        <f t="shared" si="259"/>
        <v>0.40489491614446926</v>
      </c>
      <c r="S285" s="18">
        <f t="shared" si="259"/>
        <v>0.42778357321583582</v>
      </c>
      <c r="T285" s="10">
        <f t="shared" si="259"/>
        <v>0.45067223028720238</v>
      </c>
      <c r="U285" s="11">
        <f t="shared" si="259"/>
        <v>0.47356088735856894</v>
      </c>
      <c r="V285" s="11">
        <f t="shared" si="259"/>
        <v>0.4964495444299355</v>
      </c>
      <c r="W285" s="11">
        <f t="shared" si="259"/>
        <v>0.51933820150130205</v>
      </c>
      <c r="X285" s="18">
        <f t="shared" si="259"/>
        <v>0.54222685857266861</v>
      </c>
      <c r="Y285" s="10">
        <f t="shared" si="259"/>
        <v>0.56511551564403517</v>
      </c>
      <c r="Z285" s="11">
        <f t="shared" si="259"/>
        <v>0.58800417271540173</v>
      </c>
      <c r="AA285" s="11">
        <f t="shared" si="259"/>
        <v>0.61089282978676829</v>
      </c>
      <c r="AB285" s="11">
        <f t="shared" si="259"/>
        <v>0.63378148685813485</v>
      </c>
      <c r="AC285" s="18">
        <f t="shared" si="259"/>
        <v>0.6566701439295014</v>
      </c>
      <c r="AD285" s="10">
        <f t="shared" si="259"/>
        <v>0.67955880100086796</v>
      </c>
      <c r="AE285" s="11">
        <f t="shared" si="259"/>
        <v>0.70244745807223452</v>
      </c>
      <c r="AF285" s="11">
        <f t="shared" si="259"/>
        <v>0.72533611514360108</v>
      </c>
      <c r="AG285" s="11">
        <f t="shared" si="259"/>
        <v>0.74822477221496764</v>
      </c>
      <c r="AH285" s="18">
        <f t="shared" si="259"/>
        <v>0.7711134292863342</v>
      </c>
      <c r="AI285" s="10">
        <f t="shared" si="259"/>
        <v>0.79400208635770075</v>
      </c>
      <c r="AJ285" s="11">
        <f t="shared" si="259"/>
        <v>0.81689074342906731</v>
      </c>
      <c r="AK285" s="11">
        <f t="shared" si="259"/>
        <v>0.83977940050043387</v>
      </c>
      <c r="AL285" s="11">
        <f t="shared" si="259"/>
        <v>0.86266805757180043</v>
      </c>
      <c r="AM285" s="18">
        <f t="shared" si="259"/>
        <v>0.88555671464316699</v>
      </c>
      <c r="AN285" s="10">
        <f t="shared" si="259"/>
        <v>0.90844537171453354</v>
      </c>
      <c r="AO285" s="11">
        <f t="shared" si="259"/>
        <v>0.9313340287859001</v>
      </c>
      <c r="AP285" s="11">
        <f t="shared" si="259"/>
        <v>0.95422268585726666</v>
      </c>
      <c r="AQ285" s="11">
        <f t="shared" si="259"/>
        <v>0.97711134292863322</v>
      </c>
      <c r="AR285" s="15">
        <v>1</v>
      </c>
      <c r="AS285" s="10">
        <v>1</v>
      </c>
      <c r="AT285" s="11">
        <v>1</v>
      </c>
      <c r="AU285" s="11">
        <v>1</v>
      </c>
      <c r="AV285" s="11">
        <v>1</v>
      </c>
      <c r="AW285" s="18">
        <v>1</v>
      </c>
      <c r="AX285" s="10">
        <v>1</v>
      </c>
      <c r="AY285" s="11">
        <v>1</v>
      </c>
      <c r="AZ285" s="11">
        <v>1</v>
      </c>
      <c r="BA285" s="11">
        <v>1</v>
      </c>
      <c r="BB285" s="15">
        <v>1</v>
      </c>
      <c r="BC285" s="10">
        <v>1</v>
      </c>
      <c r="BD285" s="11">
        <v>1</v>
      </c>
      <c r="BE285" s="11">
        <v>1</v>
      </c>
      <c r="BF285" s="11">
        <v>1</v>
      </c>
      <c r="BG285" s="18">
        <v>1</v>
      </c>
      <c r="BH285" s="10">
        <v>1</v>
      </c>
      <c r="BI285" s="11">
        <v>1</v>
      </c>
      <c r="BJ285" s="11">
        <v>1</v>
      </c>
      <c r="BK285" s="11">
        <v>1</v>
      </c>
      <c r="BL285" s="15">
        <v>1</v>
      </c>
      <c r="BM285" s="10">
        <v>1</v>
      </c>
      <c r="BN285" s="11">
        <v>1</v>
      </c>
      <c r="BO285" s="11">
        <v>1</v>
      </c>
      <c r="BP285" s="11">
        <v>1</v>
      </c>
      <c r="BQ285" s="18">
        <v>1</v>
      </c>
      <c r="BR285" s="10">
        <v>1</v>
      </c>
      <c r="BS285" s="11">
        <v>1</v>
      </c>
      <c r="BT285" s="11">
        <v>1</v>
      </c>
      <c r="BU285" s="11">
        <v>1</v>
      </c>
      <c r="BV285" s="15">
        <v>1</v>
      </c>
    </row>
    <row r="286" spans="1:74" x14ac:dyDescent="0.25">
      <c r="A286" s="27" t="s">
        <v>138</v>
      </c>
      <c r="B286" s="25" t="s">
        <v>64</v>
      </c>
      <c r="C286" s="1" t="s">
        <v>135</v>
      </c>
      <c r="D286" s="2" t="s">
        <v>47</v>
      </c>
      <c r="E286" s="3" t="s">
        <v>43</v>
      </c>
      <c r="F286" s="3">
        <f>'Proxy inputs'!I48</f>
        <v>0.27668078181861289</v>
      </c>
      <c r="G286" s="3">
        <f>'Proxy inputs'!J48</f>
        <v>0.40317319045829558</v>
      </c>
      <c r="H286" s="3">
        <f>'Proxy inputs'!K48</f>
        <v>1</v>
      </c>
      <c r="I286" s="18">
        <f t="shared" si="216"/>
        <v>0.27668078181861289</v>
      </c>
      <c r="J286" s="10">
        <f t="shared" ref="J286:AQ286" si="260">($AR286-$I286)/(2050-2015)+I286</f>
        <v>0.29734704519522392</v>
      </c>
      <c r="K286" s="11">
        <f t="shared" si="260"/>
        <v>0.31801330857183496</v>
      </c>
      <c r="L286" s="11">
        <f t="shared" si="260"/>
        <v>0.338679571948446</v>
      </c>
      <c r="M286" s="11">
        <f t="shared" si="260"/>
        <v>0.35934583532505704</v>
      </c>
      <c r="N286" s="18">
        <f t="shared" si="260"/>
        <v>0.38001209870166808</v>
      </c>
      <c r="O286" s="10">
        <f t="shared" si="260"/>
        <v>0.40067836207827912</v>
      </c>
      <c r="P286" s="11">
        <f t="shared" si="260"/>
        <v>0.42134462545489015</v>
      </c>
      <c r="Q286" s="11">
        <f t="shared" si="260"/>
        <v>0.44201088883150119</v>
      </c>
      <c r="R286" s="11">
        <f t="shared" si="260"/>
        <v>0.46267715220811223</v>
      </c>
      <c r="S286" s="18">
        <f t="shared" si="260"/>
        <v>0.48334341558472327</v>
      </c>
      <c r="T286" s="10">
        <f t="shared" si="260"/>
        <v>0.50400967896133431</v>
      </c>
      <c r="U286" s="11">
        <f t="shared" si="260"/>
        <v>0.52467594233794534</v>
      </c>
      <c r="V286" s="11">
        <f t="shared" si="260"/>
        <v>0.54534220571455638</v>
      </c>
      <c r="W286" s="11">
        <f t="shared" si="260"/>
        <v>0.56600846909116742</v>
      </c>
      <c r="X286" s="18">
        <f t="shared" si="260"/>
        <v>0.58667473246777846</v>
      </c>
      <c r="Y286" s="10">
        <f t="shared" si="260"/>
        <v>0.6073409958443895</v>
      </c>
      <c r="Z286" s="11">
        <f t="shared" si="260"/>
        <v>0.62800725922100054</v>
      </c>
      <c r="AA286" s="11">
        <f t="shared" si="260"/>
        <v>0.64867352259761157</v>
      </c>
      <c r="AB286" s="11">
        <f t="shared" si="260"/>
        <v>0.66933978597422261</v>
      </c>
      <c r="AC286" s="18">
        <f t="shared" si="260"/>
        <v>0.69000604935083365</v>
      </c>
      <c r="AD286" s="10">
        <f t="shared" si="260"/>
        <v>0.71067231272744469</v>
      </c>
      <c r="AE286" s="11">
        <f t="shared" si="260"/>
        <v>0.73133857610405573</v>
      </c>
      <c r="AF286" s="11">
        <f t="shared" si="260"/>
        <v>0.75200483948066676</v>
      </c>
      <c r="AG286" s="11">
        <f t="shared" si="260"/>
        <v>0.7726711028572778</v>
      </c>
      <c r="AH286" s="18">
        <f t="shared" si="260"/>
        <v>0.79333736623388884</v>
      </c>
      <c r="AI286" s="10">
        <f t="shared" si="260"/>
        <v>0.81400362961049988</v>
      </c>
      <c r="AJ286" s="11">
        <f t="shared" si="260"/>
        <v>0.83466989298711092</v>
      </c>
      <c r="AK286" s="11">
        <f t="shared" si="260"/>
        <v>0.85533615636372196</v>
      </c>
      <c r="AL286" s="11">
        <f t="shared" si="260"/>
        <v>0.87600241974033299</v>
      </c>
      <c r="AM286" s="18">
        <f t="shared" si="260"/>
        <v>0.89666868311694403</v>
      </c>
      <c r="AN286" s="10">
        <f t="shared" si="260"/>
        <v>0.91733494649355507</v>
      </c>
      <c r="AO286" s="11">
        <f t="shared" si="260"/>
        <v>0.93800120987016611</v>
      </c>
      <c r="AP286" s="11">
        <f t="shared" si="260"/>
        <v>0.95866747324677715</v>
      </c>
      <c r="AQ286" s="11">
        <f t="shared" si="260"/>
        <v>0.97933373662338818</v>
      </c>
      <c r="AR286" s="15">
        <v>1</v>
      </c>
      <c r="AS286" s="10">
        <v>1</v>
      </c>
      <c r="AT286" s="11">
        <v>1</v>
      </c>
      <c r="AU286" s="11">
        <v>1</v>
      </c>
      <c r="AV286" s="11">
        <v>1</v>
      </c>
      <c r="AW286" s="18">
        <v>1</v>
      </c>
      <c r="AX286" s="10">
        <v>1</v>
      </c>
      <c r="AY286" s="11">
        <v>1</v>
      </c>
      <c r="AZ286" s="11">
        <v>1</v>
      </c>
      <c r="BA286" s="11">
        <v>1</v>
      </c>
      <c r="BB286" s="15">
        <v>1</v>
      </c>
      <c r="BC286" s="10">
        <v>1</v>
      </c>
      <c r="BD286" s="11">
        <v>1</v>
      </c>
      <c r="BE286" s="11">
        <v>1</v>
      </c>
      <c r="BF286" s="11">
        <v>1</v>
      </c>
      <c r="BG286" s="18">
        <v>1</v>
      </c>
      <c r="BH286" s="10">
        <v>1</v>
      </c>
      <c r="BI286" s="11">
        <v>1</v>
      </c>
      <c r="BJ286" s="11">
        <v>1</v>
      </c>
      <c r="BK286" s="11">
        <v>1</v>
      </c>
      <c r="BL286" s="15">
        <v>1</v>
      </c>
      <c r="BM286" s="10">
        <v>1</v>
      </c>
      <c r="BN286" s="11">
        <v>1</v>
      </c>
      <c r="BO286" s="11">
        <v>1</v>
      </c>
      <c r="BP286" s="11">
        <v>1</v>
      </c>
      <c r="BQ286" s="18">
        <v>1</v>
      </c>
      <c r="BR286" s="10">
        <v>1</v>
      </c>
      <c r="BS286" s="11">
        <v>1</v>
      </c>
      <c r="BT286" s="11">
        <v>1</v>
      </c>
      <c r="BU286" s="11">
        <v>1</v>
      </c>
      <c r="BV286" s="15">
        <v>1</v>
      </c>
    </row>
    <row r="287" spans="1:74" x14ac:dyDescent="0.25">
      <c r="A287" s="27" t="s">
        <v>138</v>
      </c>
      <c r="B287" s="25" t="s">
        <v>64</v>
      </c>
      <c r="C287" s="1" t="s">
        <v>135</v>
      </c>
      <c r="D287" s="2" t="s">
        <v>47</v>
      </c>
      <c r="E287" s="3" t="s">
        <v>44</v>
      </c>
      <c r="F287" s="3">
        <f>'Proxy inputs'!I49</f>
        <v>0.24757103994928878</v>
      </c>
      <c r="G287" s="3">
        <f>'Proxy inputs'!J49</f>
        <v>0.41225266693200668</v>
      </c>
      <c r="H287" s="3">
        <f>'Proxy inputs'!K49</f>
        <v>1</v>
      </c>
      <c r="I287" s="18">
        <f t="shared" si="216"/>
        <v>0.24757103994928878</v>
      </c>
      <c r="J287" s="10">
        <f t="shared" ref="J287:AQ287" si="261">($AR287-$I287)/(2050-2015)+I287</f>
        <v>0.26906901023645197</v>
      </c>
      <c r="K287" s="11">
        <f t="shared" si="261"/>
        <v>0.29056698052361513</v>
      </c>
      <c r="L287" s="11">
        <f t="shared" si="261"/>
        <v>0.31206495081077829</v>
      </c>
      <c r="M287" s="11">
        <f t="shared" si="261"/>
        <v>0.33356292109794144</v>
      </c>
      <c r="N287" s="18">
        <f t="shared" si="261"/>
        <v>0.3550608913851046</v>
      </c>
      <c r="O287" s="10">
        <f t="shared" si="261"/>
        <v>0.37655886167226776</v>
      </c>
      <c r="P287" s="11">
        <f t="shared" si="261"/>
        <v>0.39805683195943092</v>
      </c>
      <c r="Q287" s="11">
        <f t="shared" si="261"/>
        <v>0.41955480224659408</v>
      </c>
      <c r="R287" s="11">
        <f t="shared" si="261"/>
        <v>0.44105277253375724</v>
      </c>
      <c r="S287" s="18">
        <f t="shared" si="261"/>
        <v>0.4625507428209204</v>
      </c>
      <c r="T287" s="10">
        <f t="shared" si="261"/>
        <v>0.48404871310808356</v>
      </c>
      <c r="U287" s="11">
        <f t="shared" si="261"/>
        <v>0.50554668339524678</v>
      </c>
      <c r="V287" s="11">
        <f t="shared" si="261"/>
        <v>0.52704465368240994</v>
      </c>
      <c r="W287" s="11">
        <f t="shared" si="261"/>
        <v>0.5485426239695731</v>
      </c>
      <c r="X287" s="18">
        <f t="shared" si="261"/>
        <v>0.57004059425673625</v>
      </c>
      <c r="Y287" s="10">
        <f t="shared" si="261"/>
        <v>0.59153856454389941</v>
      </c>
      <c r="Z287" s="11">
        <f t="shared" si="261"/>
        <v>0.61303653483106257</v>
      </c>
      <c r="AA287" s="11">
        <f t="shared" si="261"/>
        <v>0.63453450511822573</v>
      </c>
      <c r="AB287" s="11">
        <f t="shared" si="261"/>
        <v>0.65603247540538889</v>
      </c>
      <c r="AC287" s="18">
        <f t="shared" si="261"/>
        <v>0.67753044569255205</v>
      </c>
      <c r="AD287" s="10">
        <f t="shared" si="261"/>
        <v>0.69902841597971521</v>
      </c>
      <c r="AE287" s="11">
        <f t="shared" si="261"/>
        <v>0.72052638626687837</v>
      </c>
      <c r="AF287" s="11">
        <f t="shared" si="261"/>
        <v>0.74202435655404153</v>
      </c>
      <c r="AG287" s="11">
        <f t="shared" si="261"/>
        <v>0.76352232684120469</v>
      </c>
      <c r="AH287" s="18">
        <f t="shared" si="261"/>
        <v>0.78502029712836785</v>
      </c>
      <c r="AI287" s="10">
        <f t="shared" si="261"/>
        <v>0.80651826741553101</v>
      </c>
      <c r="AJ287" s="11">
        <f t="shared" si="261"/>
        <v>0.82801623770269417</v>
      </c>
      <c r="AK287" s="11">
        <f t="shared" si="261"/>
        <v>0.84951420798985733</v>
      </c>
      <c r="AL287" s="11">
        <f t="shared" si="261"/>
        <v>0.87101217827702049</v>
      </c>
      <c r="AM287" s="18">
        <f t="shared" si="261"/>
        <v>0.89251014856418365</v>
      </c>
      <c r="AN287" s="10">
        <f t="shared" si="261"/>
        <v>0.91400811885134681</v>
      </c>
      <c r="AO287" s="11">
        <f t="shared" si="261"/>
        <v>0.93550608913850997</v>
      </c>
      <c r="AP287" s="11">
        <f t="shared" si="261"/>
        <v>0.95700405942567313</v>
      </c>
      <c r="AQ287" s="11">
        <f t="shared" si="261"/>
        <v>0.97850202971283629</v>
      </c>
      <c r="AR287" s="15">
        <v>1</v>
      </c>
      <c r="AS287" s="10">
        <v>1</v>
      </c>
      <c r="AT287" s="11">
        <v>1</v>
      </c>
      <c r="AU287" s="11">
        <v>1</v>
      </c>
      <c r="AV287" s="11">
        <v>1</v>
      </c>
      <c r="AW287" s="18">
        <v>1</v>
      </c>
      <c r="AX287" s="10">
        <v>1</v>
      </c>
      <c r="AY287" s="11">
        <v>1</v>
      </c>
      <c r="AZ287" s="11">
        <v>1</v>
      </c>
      <c r="BA287" s="11">
        <v>1</v>
      </c>
      <c r="BB287" s="15">
        <v>1</v>
      </c>
      <c r="BC287" s="10">
        <v>1</v>
      </c>
      <c r="BD287" s="11">
        <v>1</v>
      </c>
      <c r="BE287" s="11">
        <v>1</v>
      </c>
      <c r="BF287" s="11">
        <v>1</v>
      </c>
      <c r="BG287" s="18">
        <v>1</v>
      </c>
      <c r="BH287" s="10">
        <v>1</v>
      </c>
      <c r="BI287" s="11">
        <v>1</v>
      </c>
      <c r="BJ287" s="11">
        <v>1</v>
      </c>
      <c r="BK287" s="11">
        <v>1</v>
      </c>
      <c r="BL287" s="15">
        <v>1</v>
      </c>
      <c r="BM287" s="10">
        <v>1</v>
      </c>
      <c r="BN287" s="11">
        <v>1</v>
      </c>
      <c r="BO287" s="11">
        <v>1</v>
      </c>
      <c r="BP287" s="11">
        <v>1</v>
      </c>
      <c r="BQ287" s="18">
        <v>1</v>
      </c>
      <c r="BR287" s="10">
        <v>1</v>
      </c>
      <c r="BS287" s="11">
        <v>1</v>
      </c>
      <c r="BT287" s="11">
        <v>1</v>
      </c>
      <c r="BU287" s="11">
        <v>1</v>
      </c>
      <c r="BV287" s="15">
        <v>1</v>
      </c>
    </row>
    <row r="288" spans="1:74" x14ac:dyDescent="0.25">
      <c r="A288" s="27" t="s">
        <v>138</v>
      </c>
      <c r="B288" s="25" t="s">
        <v>64</v>
      </c>
      <c r="C288" s="1" t="s">
        <v>135</v>
      </c>
      <c r="D288" s="2" t="s">
        <v>47</v>
      </c>
      <c r="E288" s="3" t="s">
        <v>45</v>
      </c>
      <c r="F288" s="3">
        <f>'Proxy inputs'!I50</f>
        <v>0.28826445106404042</v>
      </c>
      <c r="G288" s="3">
        <f>'Proxy inputs'!J50</f>
        <v>0.47702358398736339</v>
      </c>
      <c r="H288" s="3">
        <f>'Proxy inputs'!K50</f>
        <v>1</v>
      </c>
      <c r="I288" s="18">
        <f t="shared" si="216"/>
        <v>0.28826445106404042</v>
      </c>
      <c r="J288" s="10">
        <f t="shared" ref="J288:AQ288" si="262">($AR288-$I288)/(2050-2015)+I288</f>
        <v>0.30859975246221072</v>
      </c>
      <c r="K288" s="11">
        <f t="shared" si="262"/>
        <v>0.32893505386038102</v>
      </c>
      <c r="L288" s="11">
        <f t="shared" si="262"/>
        <v>0.34927035525855132</v>
      </c>
      <c r="M288" s="11">
        <f t="shared" si="262"/>
        <v>0.36960565665672163</v>
      </c>
      <c r="N288" s="18">
        <f t="shared" si="262"/>
        <v>0.38994095805489193</v>
      </c>
      <c r="O288" s="10">
        <f t="shared" si="262"/>
        <v>0.41027625945306223</v>
      </c>
      <c r="P288" s="11">
        <f t="shared" si="262"/>
        <v>0.43061156085123253</v>
      </c>
      <c r="Q288" s="11">
        <f t="shared" si="262"/>
        <v>0.45094686224940284</v>
      </c>
      <c r="R288" s="11">
        <f t="shared" si="262"/>
        <v>0.47128216364757314</v>
      </c>
      <c r="S288" s="18">
        <f t="shared" si="262"/>
        <v>0.49161746504574344</v>
      </c>
      <c r="T288" s="10">
        <f t="shared" si="262"/>
        <v>0.51195276644391374</v>
      </c>
      <c r="U288" s="11">
        <f t="shared" si="262"/>
        <v>0.53228806784208405</v>
      </c>
      <c r="V288" s="11">
        <f t="shared" si="262"/>
        <v>0.55262336924025435</v>
      </c>
      <c r="W288" s="11">
        <f t="shared" si="262"/>
        <v>0.57295867063842465</v>
      </c>
      <c r="X288" s="18">
        <f t="shared" si="262"/>
        <v>0.59329397203659495</v>
      </c>
      <c r="Y288" s="10">
        <f t="shared" si="262"/>
        <v>0.61362927343476525</v>
      </c>
      <c r="Z288" s="11">
        <f t="shared" si="262"/>
        <v>0.63396457483293556</v>
      </c>
      <c r="AA288" s="11">
        <f t="shared" si="262"/>
        <v>0.65429987623110586</v>
      </c>
      <c r="AB288" s="11">
        <f t="shared" si="262"/>
        <v>0.67463517762927616</v>
      </c>
      <c r="AC288" s="18">
        <f t="shared" si="262"/>
        <v>0.69497047902744646</v>
      </c>
      <c r="AD288" s="10">
        <f t="shared" si="262"/>
        <v>0.71530578042561677</v>
      </c>
      <c r="AE288" s="11">
        <f t="shared" si="262"/>
        <v>0.73564108182378707</v>
      </c>
      <c r="AF288" s="11">
        <f t="shared" si="262"/>
        <v>0.75597638322195737</v>
      </c>
      <c r="AG288" s="11">
        <f t="shared" si="262"/>
        <v>0.77631168462012767</v>
      </c>
      <c r="AH288" s="18">
        <f t="shared" si="262"/>
        <v>0.79664698601829798</v>
      </c>
      <c r="AI288" s="10">
        <f t="shared" si="262"/>
        <v>0.81698228741646828</v>
      </c>
      <c r="AJ288" s="11">
        <f t="shared" si="262"/>
        <v>0.83731758881463858</v>
      </c>
      <c r="AK288" s="11">
        <f t="shared" si="262"/>
        <v>0.85765289021280888</v>
      </c>
      <c r="AL288" s="11">
        <f t="shared" si="262"/>
        <v>0.87798819161097919</v>
      </c>
      <c r="AM288" s="18">
        <f t="shared" si="262"/>
        <v>0.89832349300914949</v>
      </c>
      <c r="AN288" s="10">
        <f t="shared" si="262"/>
        <v>0.91865879440731979</v>
      </c>
      <c r="AO288" s="11">
        <f t="shared" si="262"/>
        <v>0.93899409580549009</v>
      </c>
      <c r="AP288" s="11">
        <f t="shared" si="262"/>
        <v>0.95932939720366039</v>
      </c>
      <c r="AQ288" s="11">
        <f t="shared" si="262"/>
        <v>0.9796646986018307</v>
      </c>
      <c r="AR288" s="15">
        <v>1</v>
      </c>
      <c r="AS288" s="10">
        <v>1</v>
      </c>
      <c r="AT288" s="11">
        <v>1</v>
      </c>
      <c r="AU288" s="11">
        <v>1</v>
      </c>
      <c r="AV288" s="11">
        <v>1</v>
      </c>
      <c r="AW288" s="18">
        <v>1</v>
      </c>
      <c r="AX288" s="10">
        <v>1</v>
      </c>
      <c r="AY288" s="11">
        <v>1</v>
      </c>
      <c r="AZ288" s="11">
        <v>1</v>
      </c>
      <c r="BA288" s="11">
        <v>1</v>
      </c>
      <c r="BB288" s="15">
        <v>1</v>
      </c>
      <c r="BC288" s="10">
        <v>1</v>
      </c>
      <c r="BD288" s="11">
        <v>1</v>
      </c>
      <c r="BE288" s="11">
        <v>1</v>
      </c>
      <c r="BF288" s="11">
        <v>1</v>
      </c>
      <c r="BG288" s="18">
        <v>1</v>
      </c>
      <c r="BH288" s="10">
        <v>1</v>
      </c>
      <c r="BI288" s="11">
        <v>1</v>
      </c>
      <c r="BJ288" s="11">
        <v>1</v>
      </c>
      <c r="BK288" s="11">
        <v>1</v>
      </c>
      <c r="BL288" s="15">
        <v>1</v>
      </c>
      <c r="BM288" s="10">
        <v>1</v>
      </c>
      <c r="BN288" s="11">
        <v>1</v>
      </c>
      <c r="BO288" s="11">
        <v>1</v>
      </c>
      <c r="BP288" s="11">
        <v>1</v>
      </c>
      <c r="BQ288" s="18">
        <v>1</v>
      </c>
      <c r="BR288" s="10">
        <v>1</v>
      </c>
      <c r="BS288" s="11">
        <v>1</v>
      </c>
      <c r="BT288" s="11">
        <v>1</v>
      </c>
      <c r="BU288" s="11">
        <v>1</v>
      </c>
      <c r="BV288" s="15">
        <v>1</v>
      </c>
    </row>
    <row r="289" spans="1:74" x14ac:dyDescent="0.25">
      <c r="A289" s="27" t="s">
        <v>138</v>
      </c>
      <c r="B289" s="25" t="s">
        <v>64</v>
      </c>
      <c r="C289" s="1" t="s">
        <v>135</v>
      </c>
      <c r="D289" s="2" t="s">
        <v>48</v>
      </c>
      <c r="E289" s="3" t="s">
        <v>49</v>
      </c>
      <c r="F289" s="3">
        <f>'Proxy inputs'!I51</f>
        <v>0.62556625879190386</v>
      </c>
      <c r="G289" s="3">
        <f>'Proxy inputs'!J51</f>
        <v>0.85216611393962327</v>
      </c>
      <c r="H289" s="3">
        <f>'Proxy inputs'!K51</f>
        <v>1</v>
      </c>
      <c r="I289" s="18">
        <f t="shared" si="216"/>
        <v>0.62556625879190386</v>
      </c>
      <c r="J289" s="10">
        <f t="shared" ref="J289:AQ289" si="263">($AR289-$I289)/(2050-2015)+I289</f>
        <v>0.6362643656835637</v>
      </c>
      <c r="K289" s="11">
        <f t="shared" si="263"/>
        <v>0.64696247257522355</v>
      </c>
      <c r="L289" s="11">
        <f t="shared" si="263"/>
        <v>0.65766057946688339</v>
      </c>
      <c r="M289" s="11">
        <f t="shared" si="263"/>
        <v>0.66835868635854323</v>
      </c>
      <c r="N289" s="18">
        <f t="shared" si="263"/>
        <v>0.67905679325020307</v>
      </c>
      <c r="O289" s="10">
        <f t="shared" si="263"/>
        <v>0.68975490014186291</v>
      </c>
      <c r="P289" s="11">
        <f t="shared" si="263"/>
        <v>0.70045300703352276</v>
      </c>
      <c r="Q289" s="11">
        <f t="shared" si="263"/>
        <v>0.7111511139251826</v>
      </c>
      <c r="R289" s="11">
        <f t="shared" si="263"/>
        <v>0.72184922081684244</v>
      </c>
      <c r="S289" s="18">
        <f t="shared" si="263"/>
        <v>0.73254732770850228</v>
      </c>
      <c r="T289" s="10">
        <f t="shared" si="263"/>
        <v>0.74324543460016212</v>
      </c>
      <c r="U289" s="11">
        <f t="shared" si="263"/>
        <v>0.75394354149182197</v>
      </c>
      <c r="V289" s="11">
        <f t="shared" si="263"/>
        <v>0.76464164838348181</v>
      </c>
      <c r="W289" s="11">
        <f t="shared" si="263"/>
        <v>0.77533975527514165</v>
      </c>
      <c r="X289" s="18">
        <f t="shared" si="263"/>
        <v>0.78603786216680149</v>
      </c>
      <c r="Y289" s="10">
        <f t="shared" si="263"/>
        <v>0.79673596905846134</v>
      </c>
      <c r="Z289" s="11">
        <f t="shared" si="263"/>
        <v>0.80743407595012118</v>
      </c>
      <c r="AA289" s="11">
        <f t="shared" si="263"/>
        <v>0.81813218284178102</v>
      </c>
      <c r="AB289" s="11">
        <f t="shared" si="263"/>
        <v>0.82883028973344086</v>
      </c>
      <c r="AC289" s="18">
        <f t="shared" si="263"/>
        <v>0.8395283966251007</v>
      </c>
      <c r="AD289" s="10">
        <f t="shared" si="263"/>
        <v>0.85022650351676055</v>
      </c>
      <c r="AE289" s="11">
        <f t="shared" si="263"/>
        <v>0.86092461040842039</v>
      </c>
      <c r="AF289" s="11">
        <f t="shared" si="263"/>
        <v>0.87162271730008023</v>
      </c>
      <c r="AG289" s="11">
        <f t="shared" si="263"/>
        <v>0.88232082419174007</v>
      </c>
      <c r="AH289" s="18">
        <f t="shared" si="263"/>
        <v>0.89301893108339991</v>
      </c>
      <c r="AI289" s="10">
        <f t="shared" si="263"/>
        <v>0.90371703797505976</v>
      </c>
      <c r="AJ289" s="11">
        <f t="shared" si="263"/>
        <v>0.9144151448667196</v>
      </c>
      <c r="AK289" s="11">
        <f t="shared" si="263"/>
        <v>0.92511325175837944</v>
      </c>
      <c r="AL289" s="11">
        <f t="shared" si="263"/>
        <v>0.93581135865003928</v>
      </c>
      <c r="AM289" s="18">
        <f t="shared" si="263"/>
        <v>0.94650946554169912</v>
      </c>
      <c r="AN289" s="10">
        <f t="shared" si="263"/>
        <v>0.95720757243335897</v>
      </c>
      <c r="AO289" s="11">
        <f t="shared" si="263"/>
        <v>0.96790567932501881</v>
      </c>
      <c r="AP289" s="11">
        <f t="shared" si="263"/>
        <v>0.97860378621667865</v>
      </c>
      <c r="AQ289" s="11">
        <f t="shared" si="263"/>
        <v>0.98930189310833849</v>
      </c>
      <c r="AR289" s="15">
        <v>1</v>
      </c>
      <c r="AS289" s="10">
        <v>1</v>
      </c>
      <c r="AT289" s="11">
        <v>1</v>
      </c>
      <c r="AU289" s="11">
        <v>1</v>
      </c>
      <c r="AV289" s="11">
        <v>1</v>
      </c>
      <c r="AW289" s="18">
        <v>1</v>
      </c>
      <c r="AX289" s="10">
        <v>1</v>
      </c>
      <c r="AY289" s="11">
        <v>1</v>
      </c>
      <c r="AZ289" s="11">
        <v>1</v>
      </c>
      <c r="BA289" s="11">
        <v>1</v>
      </c>
      <c r="BB289" s="15">
        <v>1</v>
      </c>
      <c r="BC289" s="10">
        <v>1</v>
      </c>
      <c r="BD289" s="11">
        <v>1</v>
      </c>
      <c r="BE289" s="11">
        <v>1</v>
      </c>
      <c r="BF289" s="11">
        <v>1</v>
      </c>
      <c r="BG289" s="18">
        <v>1</v>
      </c>
      <c r="BH289" s="10">
        <v>1</v>
      </c>
      <c r="BI289" s="11">
        <v>1</v>
      </c>
      <c r="BJ289" s="11">
        <v>1</v>
      </c>
      <c r="BK289" s="11">
        <v>1</v>
      </c>
      <c r="BL289" s="15">
        <v>1</v>
      </c>
      <c r="BM289" s="10">
        <v>1</v>
      </c>
      <c r="BN289" s="11">
        <v>1</v>
      </c>
      <c r="BO289" s="11">
        <v>1</v>
      </c>
      <c r="BP289" s="11">
        <v>1</v>
      </c>
      <c r="BQ289" s="18">
        <v>1</v>
      </c>
      <c r="BR289" s="10">
        <v>1</v>
      </c>
      <c r="BS289" s="11">
        <v>1</v>
      </c>
      <c r="BT289" s="11">
        <v>1</v>
      </c>
      <c r="BU289" s="11">
        <v>1</v>
      </c>
      <c r="BV289" s="15">
        <v>1</v>
      </c>
    </row>
    <row r="290" spans="1:74" x14ac:dyDescent="0.25">
      <c r="A290" s="27" t="s">
        <v>138</v>
      </c>
      <c r="B290" s="25" t="s">
        <v>64</v>
      </c>
      <c r="C290" s="1" t="s">
        <v>135</v>
      </c>
      <c r="D290" s="2" t="s">
        <v>48</v>
      </c>
      <c r="E290" s="3" t="s">
        <v>50</v>
      </c>
      <c r="F290" s="3">
        <f>'Proxy inputs'!I52</f>
        <v>0.85980766548993925</v>
      </c>
      <c r="G290" s="3">
        <f>'Proxy inputs'!J52</f>
        <v>1.0069674386143572</v>
      </c>
      <c r="H290" s="3">
        <f>'Proxy inputs'!K52</f>
        <v>1</v>
      </c>
      <c r="I290" s="18">
        <f t="shared" si="216"/>
        <v>0.85980766548993925</v>
      </c>
      <c r="J290" s="10">
        <f t="shared" ref="J290:AQ290" si="264">($AR290-$I290)/(2050-2015)+I290</f>
        <v>0.86381316076165526</v>
      </c>
      <c r="K290" s="11">
        <f t="shared" si="264"/>
        <v>0.86781865603337127</v>
      </c>
      <c r="L290" s="11">
        <f t="shared" si="264"/>
        <v>0.87182415130508728</v>
      </c>
      <c r="M290" s="11">
        <f t="shared" si="264"/>
        <v>0.87582964657680329</v>
      </c>
      <c r="N290" s="18">
        <f t="shared" si="264"/>
        <v>0.8798351418485193</v>
      </c>
      <c r="O290" s="10">
        <f t="shared" si="264"/>
        <v>0.88384063712023531</v>
      </c>
      <c r="P290" s="11">
        <f t="shared" si="264"/>
        <v>0.88784613239195131</v>
      </c>
      <c r="Q290" s="11">
        <f t="shared" si="264"/>
        <v>0.89185162766366732</v>
      </c>
      <c r="R290" s="11">
        <f t="shared" si="264"/>
        <v>0.89585712293538333</v>
      </c>
      <c r="S290" s="18">
        <f t="shared" si="264"/>
        <v>0.89986261820709934</v>
      </c>
      <c r="T290" s="10">
        <f t="shared" si="264"/>
        <v>0.90386811347881535</v>
      </c>
      <c r="U290" s="11">
        <f t="shared" si="264"/>
        <v>0.90787360875053136</v>
      </c>
      <c r="V290" s="11">
        <f t="shared" si="264"/>
        <v>0.91187910402224737</v>
      </c>
      <c r="W290" s="11">
        <f t="shared" si="264"/>
        <v>0.91588459929396338</v>
      </c>
      <c r="X290" s="18">
        <f t="shared" si="264"/>
        <v>0.91989009456567938</v>
      </c>
      <c r="Y290" s="10">
        <f t="shared" si="264"/>
        <v>0.92389558983739539</v>
      </c>
      <c r="Z290" s="11">
        <f t="shared" si="264"/>
        <v>0.9279010851091114</v>
      </c>
      <c r="AA290" s="11">
        <f t="shared" si="264"/>
        <v>0.93190658038082741</v>
      </c>
      <c r="AB290" s="11">
        <f t="shared" si="264"/>
        <v>0.93591207565254342</v>
      </c>
      <c r="AC290" s="18">
        <f t="shared" si="264"/>
        <v>0.93991757092425943</v>
      </c>
      <c r="AD290" s="10">
        <f t="shared" si="264"/>
        <v>0.94392306619597544</v>
      </c>
      <c r="AE290" s="11">
        <f t="shared" si="264"/>
        <v>0.94792856146769144</v>
      </c>
      <c r="AF290" s="11">
        <f t="shared" si="264"/>
        <v>0.95193405673940745</v>
      </c>
      <c r="AG290" s="11">
        <f t="shared" si="264"/>
        <v>0.95593955201112346</v>
      </c>
      <c r="AH290" s="18">
        <f t="shared" si="264"/>
        <v>0.95994504728283947</v>
      </c>
      <c r="AI290" s="10">
        <f t="shared" si="264"/>
        <v>0.96395054255455548</v>
      </c>
      <c r="AJ290" s="11">
        <f t="shared" si="264"/>
        <v>0.96795603782627149</v>
      </c>
      <c r="AK290" s="11">
        <f t="shared" si="264"/>
        <v>0.9719615330979875</v>
      </c>
      <c r="AL290" s="11">
        <f t="shared" si="264"/>
        <v>0.9759670283697035</v>
      </c>
      <c r="AM290" s="18">
        <f t="shared" si="264"/>
        <v>0.97997252364141951</v>
      </c>
      <c r="AN290" s="10">
        <f t="shared" si="264"/>
        <v>0.98397801891313552</v>
      </c>
      <c r="AO290" s="11">
        <f t="shared" si="264"/>
        <v>0.98798351418485153</v>
      </c>
      <c r="AP290" s="11">
        <f t="shared" si="264"/>
        <v>0.99198900945656754</v>
      </c>
      <c r="AQ290" s="11">
        <f t="shared" si="264"/>
        <v>0.99599450472828355</v>
      </c>
      <c r="AR290" s="15">
        <v>1</v>
      </c>
      <c r="AS290" s="10">
        <v>1</v>
      </c>
      <c r="AT290" s="11">
        <v>1</v>
      </c>
      <c r="AU290" s="11">
        <v>1</v>
      </c>
      <c r="AV290" s="11">
        <v>1</v>
      </c>
      <c r="AW290" s="18">
        <v>1</v>
      </c>
      <c r="AX290" s="10">
        <v>1</v>
      </c>
      <c r="AY290" s="11">
        <v>1</v>
      </c>
      <c r="AZ290" s="11">
        <v>1</v>
      </c>
      <c r="BA290" s="11">
        <v>1</v>
      </c>
      <c r="BB290" s="15">
        <v>1</v>
      </c>
      <c r="BC290" s="10">
        <v>1</v>
      </c>
      <c r="BD290" s="11">
        <v>1</v>
      </c>
      <c r="BE290" s="11">
        <v>1</v>
      </c>
      <c r="BF290" s="11">
        <v>1</v>
      </c>
      <c r="BG290" s="18">
        <v>1</v>
      </c>
      <c r="BH290" s="10">
        <v>1</v>
      </c>
      <c r="BI290" s="11">
        <v>1</v>
      </c>
      <c r="BJ290" s="11">
        <v>1</v>
      </c>
      <c r="BK290" s="11">
        <v>1</v>
      </c>
      <c r="BL290" s="15">
        <v>1</v>
      </c>
      <c r="BM290" s="10">
        <v>1</v>
      </c>
      <c r="BN290" s="11">
        <v>1</v>
      </c>
      <c r="BO290" s="11">
        <v>1</v>
      </c>
      <c r="BP290" s="11">
        <v>1</v>
      </c>
      <c r="BQ290" s="18">
        <v>1</v>
      </c>
      <c r="BR290" s="10">
        <v>1</v>
      </c>
      <c r="BS290" s="11">
        <v>1</v>
      </c>
      <c r="BT290" s="11">
        <v>1</v>
      </c>
      <c r="BU290" s="11">
        <v>1</v>
      </c>
      <c r="BV290" s="15">
        <v>1</v>
      </c>
    </row>
    <row r="291" spans="1:74" x14ac:dyDescent="0.25">
      <c r="A291" s="26" t="s">
        <v>137</v>
      </c>
      <c r="B291" s="25" t="s">
        <v>64</v>
      </c>
      <c r="C291" s="1" t="s">
        <v>127</v>
      </c>
      <c r="D291" s="2" t="s">
        <v>11</v>
      </c>
      <c r="E291" s="3" t="s">
        <v>12</v>
      </c>
      <c r="F291" s="3">
        <f>'Proxy inputs'!I53</f>
        <v>0.39957147508583846</v>
      </c>
      <c r="G291" s="3">
        <f>'Proxy inputs'!J53</f>
        <v>0.71669823302544344</v>
      </c>
      <c r="H291" s="3">
        <f>'Proxy inputs'!K53</f>
        <v>1</v>
      </c>
      <c r="I291" s="18">
        <f t="shared" si="216"/>
        <v>0.39957147508583846</v>
      </c>
      <c r="J291" s="10">
        <f t="shared" ref="J291:AQ291" si="265">($AR291-$I291)/(2050-2015)+I291</f>
        <v>0.41672657579767164</v>
      </c>
      <c r="K291" s="11">
        <f t="shared" si="265"/>
        <v>0.43388167650950482</v>
      </c>
      <c r="L291" s="11">
        <f t="shared" si="265"/>
        <v>0.451036777221338</v>
      </c>
      <c r="M291" s="11">
        <f t="shared" si="265"/>
        <v>0.46819187793317119</v>
      </c>
      <c r="N291" s="18">
        <f t="shared" si="265"/>
        <v>0.48534697864500437</v>
      </c>
      <c r="O291" s="10">
        <f t="shared" si="265"/>
        <v>0.50250207935683755</v>
      </c>
      <c r="P291" s="11">
        <f t="shared" si="265"/>
        <v>0.51965718006867079</v>
      </c>
      <c r="Q291" s="11">
        <f t="shared" si="265"/>
        <v>0.53681228078050403</v>
      </c>
      <c r="R291" s="11">
        <f t="shared" si="265"/>
        <v>0.55396738149233726</v>
      </c>
      <c r="S291" s="18">
        <f t="shared" si="265"/>
        <v>0.5711224822041705</v>
      </c>
      <c r="T291" s="10">
        <f t="shared" si="265"/>
        <v>0.58827758291600374</v>
      </c>
      <c r="U291" s="11">
        <f t="shared" si="265"/>
        <v>0.60543268362783698</v>
      </c>
      <c r="V291" s="11">
        <f t="shared" si="265"/>
        <v>0.62258778433967021</v>
      </c>
      <c r="W291" s="11">
        <f t="shared" si="265"/>
        <v>0.63974288505150345</v>
      </c>
      <c r="X291" s="18">
        <f t="shared" si="265"/>
        <v>0.65689798576333669</v>
      </c>
      <c r="Y291" s="10">
        <f t="shared" si="265"/>
        <v>0.67405308647516993</v>
      </c>
      <c r="Z291" s="11">
        <f t="shared" si="265"/>
        <v>0.69120818718700316</v>
      </c>
      <c r="AA291" s="11">
        <f t="shared" si="265"/>
        <v>0.7083632878988364</v>
      </c>
      <c r="AB291" s="11">
        <f t="shared" si="265"/>
        <v>0.72551838861066964</v>
      </c>
      <c r="AC291" s="18">
        <f t="shared" si="265"/>
        <v>0.74267348932250288</v>
      </c>
      <c r="AD291" s="10">
        <f t="shared" si="265"/>
        <v>0.75982859003433612</v>
      </c>
      <c r="AE291" s="11">
        <f t="shared" si="265"/>
        <v>0.77698369074616935</v>
      </c>
      <c r="AF291" s="11">
        <f t="shared" si="265"/>
        <v>0.79413879145800259</v>
      </c>
      <c r="AG291" s="11">
        <f t="shared" si="265"/>
        <v>0.81129389216983583</v>
      </c>
      <c r="AH291" s="18">
        <f t="shared" si="265"/>
        <v>0.82844899288166907</v>
      </c>
      <c r="AI291" s="10">
        <f t="shared" si="265"/>
        <v>0.8456040935935023</v>
      </c>
      <c r="AJ291" s="11">
        <f t="shared" si="265"/>
        <v>0.86275919430533554</v>
      </c>
      <c r="AK291" s="11">
        <f t="shared" si="265"/>
        <v>0.87991429501716878</v>
      </c>
      <c r="AL291" s="11">
        <f t="shared" si="265"/>
        <v>0.89706939572900202</v>
      </c>
      <c r="AM291" s="18">
        <f t="shared" si="265"/>
        <v>0.91422449644083525</v>
      </c>
      <c r="AN291" s="10">
        <f t="shared" si="265"/>
        <v>0.93137959715266849</v>
      </c>
      <c r="AO291" s="11">
        <f t="shared" si="265"/>
        <v>0.94853469786450173</v>
      </c>
      <c r="AP291" s="11">
        <f t="shared" si="265"/>
        <v>0.96568979857633497</v>
      </c>
      <c r="AQ291" s="11">
        <f t="shared" si="265"/>
        <v>0.98284489928816821</v>
      </c>
      <c r="AR291" s="15">
        <v>1</v>
      </c>
      <c r="AS291" s="10">
        <v>1</v>
      </c>
      <c r="AT291" s="11">
        <v>1</v>
      </c>
      <c r="AU291" s="11">
        <v>1</v>
      </c>
      <c r="AV291" s="11">
        <v>1</v>
      </c>
      <c r="AW291" s="18">
        <v>1</v>
      </c>
      <c r="AX291" s="10">
        <v>1</v>
      </c>
      <c r="AY291" s="11">
        <v>1</v>
      </c>
      <c r="AZ291" s="11">
        <v>1</v>
      </c>
      <c r="BA291" s="11">
        <v>1</v>
      </c>
      <c r="BB291" s="15">
        <v>1</v>
      </c>
      <c r="BC291" s="10">
        <v>1</v>
      </c>
      <c r="BD291" s="11">
        <v>1</v>
      </c>
      <c r="BE291" s="11">
        <v>1</v>
      </c>
      <c r="BF291" s="11">
        <v>1</v>
      </c>
      <c r="BG291" s="18">
        <v>1</v>
      </c>
      <c r="BH291" s="10">
        <v>1</v>
      </c>
      <c r="BI291" s="11">
        <v>1</v>
      </c>
      <c r="BJ291" s="11">
        <v>1</v>
      </c>
      <c r="BK291" s="11">
        <v>1</v>
      </c>
      <c r="BL291" s="15">
        <v>1</v>
      </c>
      <c r="BM291" s="10">
        <v>1</v>
      </c>
      <c r="BN291" s="11">
        <v>1</v>
      </c>
      <c r="BO291" s="11">
        <v>1</v>
      </c>
      <c r="BP291" s="11">
        <v>1</v>
      </c>
      <c r="BQ291" s="18">
        <v>1</v>
      </c>
      <c r="BR291" s="10">
        <v>1</v>
      </c>
      <c r="BS291" s="11">
        <v>1</v>
      </c>
      <c r="BT291" s="11">
        <v>1</v>
      </c>
      <c r="BU291" s="11">
        <v>1</v>
      </c>
      <c r="BV291" s="15">
        <v>1</v>
      </c>
    </row>
    <row r="292" spans="1:74" x14ac:dyDescent="0.25">
      <c r="A292" s="26" t="s">
        <v>137</v>
      </c>
      <c r="B292" s="25" t="s">
        <v>64</v>
      </c>
      <c r="C292" s="1" t="s">
        <v>127</v>
      </c>
      <c r="D292" s="2" t="s">
        <v>11</v>
      </c>
      <c r="E292" s="3" t="s">
        <v>13</v>
      </c>
      <c r="F292" s="3">
        <f>'Proxy inputs'!I54</f>
        <v>4.5172261377081471</v>
      </c>
      <c r="G292" s="3">
        <f>'Proxy inputs'!J54</f>
        <v>0.32448045154386473</v>
      </c>
      <c r="H292" s="3">
        <f>'Proxy inputs'!K54</f>
        <v>1</v>
      </c>
      <c r="I292" s="18">
        <f t="shared" si="216"/>
        <v>4.5172261377081471</v>
      </c>
      <c r="J292" s="10">
        <f t="shared" ref="J292:AQ292" si="266">($AR292-$I292)/(2050-2015)+I292</f>
        <v>4.4167339623450568</v>
      </c>
      <c r="K292" s="11">
        <f t="shared" si="266"/>
        <v>4.3162417869819665</v>
      </c>
      <c r="L292" s="11">
        <f t="shared" si="266"/>
        <v>4.2157496116188762</v>
      </c>
      <c r="M292" s="11">
        <f t="shared" si="266"/>
        <v>4.1152574362557859</v>
      </c>
      <c r="N292" s="18">
        <f t="shared" si="266"/>
        <v>4.0147652608926956</v>
      </c>
      <c r="O292" s="10">
        <f t="shared" si="266"/>
        <v>3.9142730855296057</v>
      </c>
      <c r="P292" s="11">
        <f t="shared" si="266"/>
        <v>3.8137809101665159</v>
      </c>
      <c r="Q292" s="11">
        <f t="shared" si="266"/>
        <v>3.713288734803426</v>
      </c>
      <c r="R292" s="11">
        <f t="shared" si="266"/>
        <v>3.6127965594403362</v>
      </c>
      <c r="S292" s="18">
        <f t="shared" si="266"/>
        <v>3.5123043840772463</v>
      </c>
      <c r="T292" s="10">
        <f t="shared" si="266"/>
        <v>3.4118122087141565</v>
      </c>
      <c r="U292" s="11">
        <f t="shared" si="266"/>
        <v>3.3113200333510666</v>
      </c>
      <c r="V292" s="11">
        <f t="shared" si="266"/>
        <v>3.2108278579879768</v>
      </c>
      <c r="W292" s="11">
        <f t="shared" si="266"/>
        <v>3.1103356826248869</v>
      </c>
      <c r="X292" s="18">
        <f t="shared" si="266"/>
        <v>3.0098435072617971</v>
      </c>
      <c r="Y292" s="10">
        <f t="shared" si="266"/>
        <v>2.9093513318987072</v>
      </c>
      <c r="Z292" s="11">
        <f t="shared" si="266"/>
        <v>2.8088591565356174</v>
      </c>
      <c r="AA292" s="11">
        <f t="shared" si="266"/>
        <v>2.7083669811725275</v>
      </c>
      <c r="AB292" s="11">
        <f t="shared" si="266"/>
        <v>2.6078748058094376</v>
      </c>
      <c r="AC292" s="18">
        <f t="shared" si="266"/>
        <v>2.5073826304463478</v>
      </c>
      <c r="AD292" s="10">
        <f t="shared" si="266"/>
        <v>2.4068904550832579</v>
      </c>
      <c r="AE292" s="11">
        <f t="shared" si="266"/>
        <v>2.3063982797201681</v>
      </c>
      <c r="AF292" s="11">
        <f t="shared" si="266"/>
        <v>2.2059061043570782</v>
      </c>
      <c r="AG292" s="11">
        <f t="shared" si="266"/>
        <v>2.1054139289939884</v>
      </c>
      <c r="AH292" s="18">
        <f t="shared" si="266"/>
        <v>2.0049217536308985</v>
      </c>
      <c r="AI292" s="10">
        <f t="shared" si="266"/>
        <v>1.9044295782678087</v>
      </c>
      <c r="AJ292" s="11">
        <f t="shared" si="266"/>
        <v>1.8039374029047188</v>
      </c>
      <c r="AK292" s="11">
        <f t="shared" si="266"/>
        <v>1.703445227541629</v>
      </c>
      <c r="AL292" s="11">
        <f t="shared" si="266"/>
        <v>1.6029530521785391</v>
      </c>
      <c r="AM292" s="18">
        <f t="shared" si="266"/>
        <v>1.5024608768154493</v>
      </c>
      <c r="AN292" s="10">
        <f t="shared" si="266"/>
        <v>1.4019687014523594</v>
      </c>
      <c r="AO292" s="11">
        <f t="shared" si="266"/>
        <v>1.3014765260892696</v>
      </c>
      <c r="AP292" s="11">
        <f t="shared" si="266"/>
        <v>1.2009843507261797</v>
      </c>
      <c r="AQ292" s="11">
        <f t="shared" si="266"/>
        <v>1.1004921753630899</v>
      </c>
      <c r="AR292" s="15">
        <v>1</v>
      </c>
      <c r="AS292" s="10">
        <v>1</v>
      </c>
      <c r="AT292" s="11">
        <v>1</v>
      </c>
      <c r="AU292" s="11">
        <v>1</v>
      </c>
      <c r="AV292" s="11">
        <v>1</v>
      </c>
      <c r="AW292" s="18">
        <v>1</v>
      </c>
      <c r="AX292" s="10">
        <v>1</v>
      </c>
      <c r="AY292" s="11">
        <v>1</v>
      </c>
      <c r="AZ292" s="11">
        <v>1</v>
      </c>
      <c r="BA292" s="11">
        <v>1</v>
      </c>
      <c r="BB292" s="15">
        <v>1</v>
      </c>
      <c r="BC292" s="10">
        <v>1</v>
      </c>
      <c r="BD292" s="11">
        <v>1</v>
      </c>
      <c r="BE292" s="11">
        <v>1</v>
      </c>
      <c r="BF292" s="11">
        <v>1</v>
      </c>
      <c r="BG292" s="18">
        <v>1</v>
      </c>
      <c r="BH292" s="10">
        <v>1</v>
      </c>
      <c r="BI292" s="11">
        <v>1</v>
      </c>
      <c r="BJ292" s="11">
        <v>1</v>
      </c>
      <c r="BK292" s="11">
        <v>1</v>
      </c>
      <c r="BL292" s="15">
        <v>1</v>
      </c>
      <c r="BM292" s="10">
        <v>1</v>
      </c>
      <c r="BN292" s="11">
        <v>1</v>
      </c>
      <c r="BO292" s="11">
        <v>1</v>
      </c>
      <c r="BP292" s="11">
        <v>1</v>
      </c>
      <c r="BQ292" s="18">
        <v>1</v>
      </c>
      <c r="BR292" s="10">
        <v>1</v>
      </c>
      <c r="BS292" s="11">
        <v>1</v>
      </c>
      <c r="BT292" s="11">
        <v>1</v>
      </c>
      <c r="BU292" s="11">
        <v>1</v>
      </c>
      <c r="BV292" s="15">
        <v>1</v>
      </c>
    </row>
    <row r="293" spans="1:74" x14ac:dyDescent="0.25">
      <c r="A293" s="26" t="s">
        <v>137</v>
      </c>
      <c r="B293" s="25" t="s">
        <v>64</v>
      </c>
      <c r="C293" s="1" t="s">
        <v>127</v>
      </c>
      <c r="D293" s="2" t="s">
        <v>11</v>
      </c>
      <c r="E293" s="3" t="s">
        <v>14</v>
      </c>
      <c r="F293" s="3">
        <f>'Proxy inputs'!I55</f>
        <v>1.2114066696671866</v>
      </c>
      <c r="G293" s="3">
        <f>'Proxy inputs'!J55</f>
        <v>0.8998970104461782</v>
      </c>
      <c r="H293" s="3">
        <f>'Proxy inputs'!K55</f>
        <v>1</v>
      </c>
      <c r="I293" s="18">
        <f t="shared" si="216"/>
        <v>1.2114066696671866</v>
      </c>
      <c r="J293" s="10">
        <f t="shared" ref="J293:AQ293" si="267">($AR293-$I293)/(2050-2015)+I293</f>
        <v>1.205366479105267</v>
      </c>
      <c r="K293" s="11">
        <f t="shared" si="267"/>
        <v>1.1993262885433473</v>
      </c>
      <c r="L293" s="11">
        <f t="shared" si="267"/>
        <v>1.1932860979814277</v>
      </c>
      <c r="M293" s="11">
        <f t="shared" si="267"/>
        <v>1.1872459074195081</v>
      </c>
      <c r="N293" s="18">
        <f t="shared" si="267"/>
        <v>1.1812057168575885</v>
      </c>
      <c r="O293" s="10">
        <f t="shared" si="267"/>
        <v>1.1751655262956688</v>
      </c>
      <c r="P293" s="11">
        <f t="shared" si="267"/>
        <v>1.1691253357337492</v>
      </c>
      <c r="Q293" s="11">
        <f t="shared" si="267"/>
        <v>1.1630851451718296</v>
      </c>
      <c r="R293" s="11">
        <f t="shared" si="267"/>
        <v>1.15704495460991</v>
      </c>
      <c r="S293" s="18">
        <f t="shared" si="267"/>
        <v>1.1510047640479903</v>
      </c>
      <c r="T293" s="10">
        <f t="shared" si="267"/>
        <v>1.1449645734860707</v>
      </c>
      <c r="U293" s="11">
        <f t="shared" si="267"/>
        <v>1.1389243829241511</v>
      </c>
      <c r="V293" s="11">
        <f t="shared" si="267"/>
        <v>1.1328841923622315</v>
      </c>
      <c r="W293" s="11">
        <f t="shared" si="267"/>
        <v>1.1268440018003119</v>
      </c>
      <c r="X293" s="18">
        <f t="shared" si="267"/>
        <v>1.1208038112383922</v>
      </c>
      <c r="Y293" s="10">
        <f t="shared" si="267"/>
        <v>1.1147636206764726</v>
      </c>
      <c r="Z293" s="11">
        <f t="shared" si="267"/>
        <v>1.108723430114553</v>
      </c>
      <c r="AA293" s="11">
        <f t="shared" si="267"/>
        <v>1.1026832395526334</v>
      </c>
      <c r="AB293" s="11">
        <f t="shared" si="267"/>
        <v>1.0966430489907137</v>
      </c>
      <c r="AC293" s="18">
        <f t="shared" si="267"/>
        <v>1.0906028584287941</v>
      </c>
      <c r="AD293" s="10">
        <f t="shared" si="267"/>
        <v>1.0845626678668745</v>
      </c>
      <c r="AE293" s="11">
        <f t="shared" si="267"/>
        <v>1.0785224773049549</v>
      </c>
      <c r="AF293" s="11">
        <f t="shared" si="267"/>
        <v>1.0724822867430353</v>
      </c>
      <c r="AG293" s="11">
        <f t="shared" si="267"/>
        <v>1.0664420961811156</v>
      </c>
      <c r="AH293" s="18">
        <f t="shared" si="267"/>
        <v>1.060401905619196</v>
      </c>
      <c r="AI293" s="10">
        <f t="shared" si="267"/>
        <v>1.0543617150572764</v>
      </c>
      <c r="AJ293" s="11">
        <f t="shared" si="267"/>
        <v>1.0483215244953568</v>
      </c>
      <c r="AK293" s="11">
        <f t="shared" si="267"/>
        <v>1.0422813339334371</v>
      </c>
      <c r="AL293" s="11">
        <f t="shared" si="267"/>
        <v>1.0362411433715175</v>
      </c>
      <c r="AM293" s="18">
        <f t="shared" si="267"/>
        <v>1.0302009528095979</v>
      </c>
      <c r="AN293" s="10">
        <f t="shared" si="267"/>
        <v>1.0241607622476783</v>
      </c>
      <c r="AO293" s="11">
        <f t="shared" si="267"/>
        <v>1.0181205716857586</v>
      </c>
      <c r="AP293" s="11">
        <f t="shared" si="267"/>
        <v>1.012080381123839</v>
      </c>
      <c r="AQ293" s="11">
        <f t="shared" si="267"/>
        <v>1.0060401905619194</v>
      </c>
      <c r="AR293" s="15">
        <v>1</v>
      </c>
      <c r="AS293" s="10">
        <v>1</v>
      </c>
      <c r="AT293" s="11">
        <v>1</v>
      </c>
      <c r="AU293" s="11">
        <v>1</v>
      </c>
      <c r="AV293" s="11">
        <v>1</v>
      </c>
      <c r="AW293" s="18">
        <v>1</v>
      </c>
      <c r="AX293" s="10">
        <v>1</v>
      </c>
      <c r="AY293" s="11">
        <v>1</v>
      </c>
      <c r="AZ293" s="11">
        <v>1</v>
      </c>
      <c r="BA293" s="11">
        <v>1</v>
      </c>
      <c r="BB293" s="15">
        <v>1</v>
      </c>
      <c r="BC293" s="10">
        <v>1</v>
      </c>
      <c r="BD293" s="11">
        <v>1</v>
      </c>
      <c r="BE293" s="11">
        <v>1</v>
      </c>
      <c r="BF293" s="11">
        <v>1</v>
      </c>
      <c r="BG293" s="18">
        <v>1</v>
      </c>
      <c r="BH293" s="10">
        <v>1</v>
      </c>
      <c r="BI293" s="11">
        <v>1</v>
      </c>
      <c r="BJ293" s="11">
        <v>1</v>
      </c>
      <c r="BK293" s="11">
        <v>1</v>
      </c>
      <c r="BL293" s="15">
        <v>1</v>
      </c>
      <c r="BM293" s="10">
        <v>1</v>
      </c>
      <c r="BN293" s="11">
        <v>1</v>
      </c>
      <c r="BO293" s="11">
        <v>1</v>
      </c>
      <c r="BP293" s="11">
        <v>1</v>
      </c>
      <c r="BQ293" s="18">
        <v>1</v>
      </c>
      <c r="BR293" s="10">
        <v>1</v>
      </c>
      <c r="BS293" s="11">
        <v>1</v>
      </c>
      <c r="BT293" s="11">
        <v>1</v>
      </c>
      <c r="BU293" s="11">
        <v>1</v>
      </c>
      <c r="BV293" s="15">
        <v>1</v>
      </c>
    </row>
    <row r="294" spans="1:74" x14ac:dyDescent="0.25">
      <c r="A294" s="26" t="s">
        <v>137</v>
      </c>
      <c r="B294" s="25" t="s">
        <v>64</v>
      </c>
      <c r="C294" s="1" t="s">
        <v>127</v>
      </c>
      <c r="D294" s="2" t="s">
        <v>11</v>
      </c>
      <c r="E294" s="3" t="s">
        <v>15</v>
      </c>
      <c r="F294" s="3">
        <f>'Proxy inputs'!I56</f>
        <v>0.93916977766514831</v>
      </c>
      <c r="G294" s="3">
        <f>'Proxy inputs'!J56</f>
        <v>0.81764278895949982</v>
      </c>
      <c r="H294" s="3">
        <f>'Proxy inputs'!K56</f>
        <v>1</v>
      </c>
      <c r="I294" s="18">
        <f t="shared" si="216"/>
        <v>0.93916977766514831</v>
      </c>
      <c r="J294" s="10">
        <f t="shared" ref="J294:AQ294" si="268">($AR294-$I294)/(2050-2015)+I294</f>
        <v>0.94090778401757269</v>
      </c>
      <c r="K294" s="11">
        <f t="shared" si="268"/>
        <v>0.94264579036999707</v>
      </c>
      <c r="L294" s="11">
        <f t="shared" si="268"/>
        <v>0.94438379672242145</v>
      </c>
      <c r="M294" s="11">
        <f t="shared" si="268"/>
        <v>0.94612180307484584</v>
      </c>
      <c r="N294" s="18">
        <f t="shared" si="268"/>
        <v>0.94785980942727022</v>
      </c>
      <c r="O294" s="10">
        <f t="shared" si="268"/>
        <v>0.9495978157796946</v>
      </c>
      <c r="P294" s="11">
        <f t="shared" si="268"/>
        <v>0.95133582213211898</v>
      </c>
      <c r="Q294" s="11">
        <f t="shared" si="268"/>
        <v>0.95307382848454336</v>
      </c>
      <c r="R294" s="11">
        <f t="shared" si="268"/>
        <v>0.95481183483696774</v>
      </c>
      <c r="S294" s="18">
        <f t="shared" si="268"/>
        <v>0.95654984118939212</v>
      </c>
      <c r="T294" s="10">
        <f t="shared" si="268"/>
        <v>0.95828784754181651</v>
      </c>
      <c r="U294" s="11">
        <f t="shared" si="268"/>
        <v>0.96002585389424089</v>
      </c>
      <c r="V294" s="11">
        <f t="shared" si="268"/>
        <v>0.96176386024666527</v>
      </c>
      <c r="W294" s="11">
        <f t="shared" si="268"/>
        <v>0.96350186659908965</v>
      </c>
      <c r="X294" s="18">
        <f t="shared" si="268"/>
        <v>0.96523987295151403</v>
      </c>
      <c r="Y294" s="10">
        <f t="shared" si="268"/>
        <v>0.96697787930393841</v>
      </c>
      <c r="Z294" s="11">
        <f t="shared" si="268"/>
        <v>0.9687158856563628</v>
      </c>
      <c r="AA294" s="11">
        <f t="shared" si="268"/>
        <v>0.97045389200878718</v>
      </c>
      <c r="AB294" s="11">
        <f t="shared" si="268"/>
        <v>0.97219189836121156</v>
      </c>
      <c r="AC294" s="18">
        <f t="shared" si="268"/>
        <v>0.97392990471363594</v>
      </c>
      <c r="AD294" s="10">
        <f t="shared" si="268"/>
        <v>0.97566791106606032</v>
      </c>
      <c r="AE294" s="11">
        <f t="shared" si="268"/>
        <v>0.9774059174184847</v>
      </c>
      <c r="AF294" s="11">
        <f t="shared" si="268"/>
        <v>0.97914392377090909</v>
      </c>
      <c r="AG294" s="11">
        <f t="shared" si="268"/>
        <v>0.98088193012333347</v>
      </c>
      <c r="AH294" s="18">
        <f t="shared" si="268"/>
        <v>0.98261993647575785</v>
      </c>
      <c r="AI294" s="10">
        <f t="shared" si="268"/>
        <v>0.98435794282818223</v>
      </c>
      <c r="AJ294" s="11">
        <f t="shared" si="268"/>
        <v>0.98609594918060661</v>
      </c>
      <c r="AK294" s="11">
        <f t="shared" si="268"/>
        <v>0.98783395553303099</v>
      </c>
      <c r="AL294" s="11">
        <f t="shared" si="268"/>
        <v>0.98957196188545538</v>
      </c>
      <c r="AM294" s="18">
        <f t="shared" si="268"/>
        <v>0.99130996823787976</v>
      </c>
      <c r="AN294" s="10">
        <f t="shared" si="268"/>
        <v>0.99304797459030414</v>
      </c>
      <c r="AO294" s="11">
        <f t="shared" si="268"/>
        <v>0.99478598094272852</v>
      </c>
      <c r="AP294" s="11">
        <f t="shared" si="268"/>
        <v>0.9965239872951529</v>
      </c>
      <c r="AQ294" s="11">
        <f t="shared" si="268"/>
        <v>0.99826199364757728</v>
      </c>
      <c r="AR294" s="15">
        <v>1</v>
      </c>
      <c r="AS294" s="10">
        <v>1</v>
      </c>
      <c r="AT294" s="11">
        <v>1</v>
      </c>
      <c r="AU294" s="11">
        <v>1</v>
      </c>
      <c r="AV294" s="11">
        <v>1</v>
      </c>
      <c r="AW294" s="18">
        <v>1</v>
      </c>
      <c r="AX294" s="10">
        <v>1</v>
      </c>
      <c r="AY294" s="11">
        <v>1</v>
      </c>
      <c r="AZ294" s="11">
        <v>1</v>
      </c>
      <c r="BA294" s="11">
        <v>1</v>
      </c>
      <c r="BB294" s="15">
        <v>1</v>
      </c>
      <c r="BC294" s="10">
        <v>1</v>
      </c>
      <c r="BD294" s="11">
        <v>1</v>
      </c>
      <c r="BE294" s="11">
        <v>1</v>
      </c>
      <c r="BF294" s="11">
        <v>1</v>
      </c>
      <c r="BG294" s="18">
        <v>1</v>
      </c>
      <c r="BH294" s="10">
        <v>1</v>
      </c>
      <c r="BI294" s="11">
        <v>1</v>
      </c>
      <c r="BJ294" s="11">
        <v>1</v>
      </c>
      <c r="BK294" s="11">
        <v>1</v>
      </c>
      <c r="BL294" s="15">
        <v>1</v>
      </c>
      <c r="BM294" s="10">
        <v>1</v>
      </c>
      <c r="BN294" s="11">
        <v>1</v>
      </c>
      <c r="BO294" s="11">
        <v>1</v>
      </c>
      <c r="BP294" s="11">
        <v>1</v>
      </c>
      <c r="BQ294" s="18">
        <v>1</v>
      </c>
      <c r="BR294" s="10">
        <v>1</v>
      </c>
      <c r="BS294" s="11">
        <v>1</v>
      </c>
      <c r="BT294" s="11">
        <v>1</v>
      </c>
      <c r="BU294" s="11">
        <v>1</v>
      </c>
      <c r="BV294" s="15">
        <v>1</v>
      </c>
    </row>
    <row r="295" spans="1:74" x14ac:dyDescent="0.25">
      <c r="A295" s="26" t="s">
        <v>137</v>
      </c>
      <c r="B295" s="25" t="s">
        <v>64</v>
      </c>
      <c r="C295" s="1" t="s">
        <v>127</v>
      </c>
      <c r="D295" s="2" t="s">
        <v>11</v>
      </c>
      <c r="E295" s="3" t="s">
        <v>16</v>
      </c>
      <c r="F295" s="3">
        <f>'Proxy inputs'!I57</f>
        <v>0.15282448010565625</v>
      </c>
      <c r="G295" s="3">
        <f>'Proxy inputs'!J57</f>
        <v>0.38052959778061846</v>
      </c>
      <c r="H295" s="3">
        <f>'Proxy inputs'!K57</f>
        <v>1</v>
      </c>
      <c r="I295" s="18">
        <f t="shared" si="216"/>
        <v>0.15282448010565625</v>
      </c>
      <c r="J295" s="10">
        <f t="shared" ref="J295:AQ295" si="269">($AR295-$I295)/(2050-2015)+I295</f>
        <v>0.17702949495978035</v>
      </c>
      <c r="K295" s="11">
        <f t="shared" si="269"/>
        <v>0.20123450981390445</v>
      </c>
      <c r="L295" s="11">
        <f t="shared" si="269"/>
        <v>0.22543952466802855</v>
      </c>
      <c r="M295" s="11">
        <f t="shared" si="269"/>
        <v>0.24964453952215265</v>
      </c>
      <c r="N295" s="18">
        <f t="shared" si="269"/>
        <v>0.27384955437627678</v>
      </c>
      <c r="O295" s="10">
        <f t="shared" si="269"/>
        <v>0.29805456923040091</v>
      </c>
      <c r="P295" s="11">
        <f t="shared" si="269"/>
        <v>0.32225958408452504</v>
      </c>
      <c r="Q295" s="11">
        <f t="shared" si="269"/>
        <v>0.34646459893864917</v>
      </c>
      <c r="R295" s="11">
        <f t="shared" si="269"/>
        <v>0.3706696137927733</v>
      </c>
      <c r="S295" s="18">
        <f t="shared" si="269"/>
        <v>0.39487462864689743</v>
      </c>
      <c r="T295" s="10">
        <f t="shared" si="269"/>
        <v>0.41907964350102156</v>
      </c>
      <c r="U295" s="11">
        <f t="shared" si="269"/>
        <v>0.44328465835514569</v>
      </c>
      <c r="V295" s="11">
        <f t="shared" si="269"/>
        <v>0.46748967320926982</v>
      </c>
      <c r="W295" s="11">
        <f t="shared" si="269"/>
        <v>0.49169468806339395</v>
      </c>
      <c r="X295" s="18">
        <f t="shared" si="269"/>
        <v>0.51589970291751808</v>
      </c>
      <c r="Y295" s="10">
        <f t="shared" si="269"/>
        <v>0.54010471777164215</v>
      </c>
      <c r="Z295" s="11">
        <f t="shared" si="269"/>
        <v>0.56430973262576622</v>
      </c>
      <c r="AA295" s="11">
        <f t="shared" si="269"/>
        <v>0.5885147474798903</v>
      </c>
      <c r="AB295" s="11">
        <f t="shared" si="269"/>
        <v>0.61271976233401437</v>
      </c>
      <c r="AC295" s="18">
        <f t="shared" si="269"/>
        <v>0.63692477718813845</v>
      </c>
      <c r="AD295" s="10">
        <f t="shared" si="269"/>
        <v>0.66112979204226252</v>
      </c>
      <c r="AE295" s="11">
        <f t="shared" si="269"/>
        <v>0.68533480689638659</v>
      </c>
      <c r="AF295" s="11">
        <f t="shared" si="269"/>
        <v>0.70953982175051067</v>
      </c>
      <c r="AG295" s="11">
        <f t="shared" si="269"/>
        <v>0.73374483660463474</v>
      </c>
      <c r="AH295" s="18">
        <f t="shared" si="269"/>
        <v>0.75794985145875882</v>
      </c>
      <c r="AI295" s="10">
        <f t="shared" si="269"/>
        <v>0.78215486631288289</v>
      </c>
      <c r="AJ295" s="11">
        <f t="shared" si="269"/>
        <v>0.80635988116700696</v>
      </c>
      <c r="AK295" s="11">
        <f t="shared" si="269"/>
        <v>0.83056489602113104</v>
      </c>
      <c r="AL295" s="11">
        <f t="shared" si="269"/>
        <v>0.85476991087525511</v>
      </c>
      <c r="AM295" s="18">
        <f t="shared" si="269"/>
        <v>0.87897492572937919</v>
      </c>
      <c r="AN295" s="10">
        <f t="shared" si="269"/>
        <v>0.90317994058350326</v>
      </c>
      <c r="AO295" s="11">
        <f t="shared" si="269"/>
        <v>0.92738495543762733</v>
      </c>
      <c r="AP295" s="11">
        <f t="shared" si="269"/>
        <v>0.95158997029175141</v>
      </c>
      <c r="AQ295" s="11">
        <f t="shared" si="269"/>
        <v>0.97579498514587548</v>
      </c>
      <c r="AR295" s="15">
        <v>1</v>
      </c>
      <c r="AS295" s="10">
        <v>1</v>
      </c>
      <c r="AT295" s="11">
        <v>1</v>
      </c>
      <c r="AU295" s="11">
        <v>1</v>
      </c>
      <c r="AV295" s="11">
        <v>1</v>
      </c>
      <c r="AW295" s="18">
        <v>1</v>
      </c>
      <c r="AX295" s="10">
        <v>1</v>
      </c>
      <c r="AY295" s="11">
        <v>1</v>
      </c>
      <c r="AZ295" s="11">
        <v>1</v>
      </c>
      <c r="BA295" s="11">
        <v>1</v>
      </c>
      <c r="BB295" s="15">
        <v>1</v>
      </c>
      <c r="BC295" s="10">
        <v>1</v>
      </c>
      <c r="BD295" s="11">
        <v>1</v>
      </c>
      <c r="BE295" s="11">
        <v>1</v>
      </c>
      <c r="BF295" s="11">
        <v>1</v>
      </c>
      <c r="BG295" s="18">
        <v>1</v>
      </c>
      <c r="BH295" s="10">
        <v>1</v>
      </c>
      <c r="BI295" s="11">
        <v>1</v>
      </c>
      <c r="BJ295" s="11">
        <v>1</v>
      </c>
      <c r="BK295" s="11">
        <v>1</v>
      </c>
      <c r="BL295" s="15">
        <v>1</v>
      </c>
      <c r="BM295" s="10">
        <v>1</v>
      </c>
      <c r="BN295" s="11">
        <v>1</v>
      </c>
      <c r="BO295" s="11">
        <v>1</v>
      </c>
      <c r="BP295" s="11">
        <v>1</v>
      </c>
      <c r="BQ295" s="18">
        <v>1</v>
      </c>
      <c r="BR295" s="10">
        <v>1</v>
      </c>
      <c r="BS295" s="11">
        <v>1</v>
      </c>
      <c r="BT295" s="11">
        <v>1</v>
      </c>
      <c r="BU295" s="11">
        <v>1</v>
      </c>
      <c r="BV295" s="15">
        <v>1</v>
      </c>
    </row>
    <row r="296" spans="1:74" x14ac:dyDescent="0.25">
      <c r="A296" s="26" t="s">
        <v>137</v>
      </c>
      <c r="B296" s="25" t="s">
        <v>64</v>
      </c>
      <c r="C296" s="1" t="s">
        <v>127</v>
      </c>
      <c r="D296" s="2" t="s">
        <v>11</v>
      </c>
      <c r="E296" s="3" t="s">
        <v>17</v>
      </c>
      <c r="F296" s="3">
        <f>'Proxy inputs'!I58</f>
        <v>1.9308268746955952E-2</v>
      </c>
      <c r="G296" s="3">
        <f>'Proxy inputs'!J58</f>
        <v>0.99533070622114639</v>
      </c>
      <c r="H296" s="3">
        <f>'Proxy inputs'!K58</f>
        <v>1</v>
      </c>
      <c r="I296" s="18">
        <f t="shared" si="216"/>
        <v>1.9308268746955952E-2</v>
      </c>
      <c r="J296" s="10">
        <f t="shared" ref="J296:AQ296" si="270">($AR296-$I296)/(2050-2015)+I296</f>
        <v>4.7328032497042927E-2</v>
      </c>
      <c r="K296" s="11">
        <f t="shared" si="270"/>
        <v>7.5347796247129895E-2</v>
      </c>
      <c r="L296" s="11">
        <f t="shared" si="270"/>
        <v>0.10336755999721686</v>
      </c>
      <c r="M296" s="11">
        <f t="shared" si="270"/>
        <v>0.13138732374730383</v>
      </c>
      <c r="N296" s="18">
        <f t="shared" si="270"/>
        <v>0.1594070874973908</v>
      </c>
      <c r="O296" s="10">
        <f t="shared" si="270"/>
        <v>0.18742685124747777</v>
      </c>
      <c r="P296" s="11">
        <f t="shared" si="270"/>
        <v>0.21544661499756473</v>
      </c>
      <c r="Q296" s="11">
        <f t="shared" si="270"/>
        <v>0.2434663787476517</v>
      </c>
      <c r="R296" s="11">
        <f t="shared" si="270"/>
        <v>0.27148614249773867</v>
      </c>
      <c r="S296" s="18">
        <f t="shared" si="270"/>
        <v>0.29950590624782564</v>
      </c>
      <c r="T296" s="10">
        <f t="shared" si="270"/>
        <v>0.32752566999791261</v>
      </c>
      <c r="U296" s="11">
        <f t="shared" si="270"/>
        <v>0.35554543374799957</v>
      </c>
      <c r="V296" s="11">
        <f t="shared" si="270"/>
        <v>0.38356519749808654</v>
      </c>
      <c r="W296" s="11">
        <f t="shared" si="270"/>
        <v>0.41158496124817351</v>
      </c>
      <c r="X296" s="18">
        <f t="shared" si="270"/>
        <v>0.43960472499826048</v>
      </c>
      <c r="Y296" s="10">
        <f t="shared" si="270"/>
        <v>0.46762448874834744</v>
      </c>
      <c r="Z296" s="11">
        <f t="shared" si="270"/>
        <v>0.49564425249843441</v>
      </c>
      <c r="AA296" s="11">
        <f t="shared" si="270"/>
        <v>0.52366401624852144</v>
      </c>
      <c r="AB296" s="11">
        <f t="shared" si="270"/>
        <v>0.5516837799986084</v>
      </c>
      <c r="AC296" s="18">
        <f t="shared" si="270"/>
        <v>0.57970354374869537</v>
      </c>
      <c r="AD296" s="10">
        <f t="shared" si="270"/>
        <v>0.60772330749878234</v>
      </c>
      <c r="AE296" s="11">
        <f t="shared" si="270"/>
        <v>0.63574307124886931</v>
      </c>
      <c r="AF296" s="11">
        <f t="shared" si="270"/>
        <v>0.66376283499895627</v>
      </c>
      <c r="AG296" s="11">
        <f t="shared" si="270"/>
        <v>0.69178259874904324</v>
      </c>
      <c r="AH296" s="18">
        <f t="shared" si="270"/>
        <v>0.71980236249913021</v>
      </c>
      <c r="AI296" s="10">
        <f t="shared" si="270"/>
        <v>0.74782212624921718</v>
      </c>
      <c r="AJ296" s="11">
        <f t="shared" si="270"/>
        <v>0.77584188999930415</v>
      </c>
      <c r="AK296" s="11">
        <f t="shared" si="270"/>
        <v>0.80386165374939111</v>
      </c>
      <c r="AL296" s="11">
        <f t="shared" si="270"/>
        <v>0.83188141749947808</v>
      </c>
      <c r="AM296" s="18">
        <f t="shared" si="270"/>
        <v>0.85990118124956505</v>
      </c>
      <c r="AN296" s="10">
        <f t="shared" si="270"/>
        <v>0.88792094499965202</v>
      </c>
      <c r="AO296" s="11">
        <f t="shared" si="270"/>
        <v>0.91594070874973899</v>
      </c>
      <c r="AP296" s="11">
        <f t="shared" si="270"/>
        <v>0.94396047249982595</v>
      </c>
      <c r="AQ296" s="11">
        <f t="shared" si="270"/>
        <v>0.97198023624991292</v>
      </c>
      <c r="AR296" s="15">
        <v>1</v>
      </c>
      <c r="AS296" s="10">
        <v>1</v>
      </c>
      <c r="AT296" s="11">
        <v>1</v>
      </c>
      <c r="AU296" s="11">
        <v>1</v>
      </c>
      <c r="AV296" s="11">
        <v>1</v>
      </c>
      <c r="AW296" s="18">
        <v>1</v>
      </c>
      <c r="AX296" s="10">
        <v>1</v>
      </c>
      <c r="AY296" s="11">
        <v>1</v>
      </c>
      <c r="AZ296" s="11">
        <v>1</v>
      </c>
      <c r="BA296" s="11">
        <v>1</v>
      </c>
      <c r="BB296" s="15">
        <v>1</v>
      </c>
      <c r="BC296" s="10">
        <v>1</v>
      </c>
      <c r="BD296" s="11">
        <v>1</v>
      </c>
      <c r="BE296" s="11">
        <v>1</v>
      </c>
      <c r="BF296" s="11">
        <v>1</v>
      </c>
      <c r="BG296" s="18">
        <v>1</v>
      </c>
      <c r="BH296" s="10">
        <v>1</v>
      </c>
      <c r="BI296" s="11">
        <v>1</v>
      </c>
      <c r="BJ296" s="11">
        <v>1</v>
      </c>
      <c r="BK296" s="11">
        <v>1</v>
      </c>
      <c r="BL296" s="15">
        <v>1</v>
      </c>
      <c r="BM296" s="10">
        <v>1</v>
      </c>
      <c r="BN296" s="11">
        <v>1</v>
      </c>
      <c r="BO296" s="11">
        <v>1</v>
      </c>
      <c r="BP296" s="11">
        <v>1</v>
      </c>
      <c r="BQ296" s="18">
        <v>1</v>
      </c>
      <c r="BR296" s="10">
        <v>1</v>
      </c>
      <c r="BS296" s="11">
        <v>1</v>
      </c>
      <c r="BT296" s="11">
        <v>1</v>
      </c>
      <c r="BU296" s="11">
        <v>1</v>
      </c>
      <c r="BV296" s="15">
        <v>1</v>
      </c>
    </row>
    <row r="297" spans="1:74" x14ac:dyDescent="0.25">
      <c r="A297" s="26" t="s">
        <v>137</v>
      </c>
      <c r="B297" s="25" t="s">
        <v>64</v>
      </c>
      <c r="C297" s="1" t="s">
        <v>127</v>
      </c>
      <c r="D297" s="2" t="s">
        <v>128</v>
      </c>
      <c r="E297" s="3" t="s">
        <v>6</v>
      </c>
      <c r="F297" s="3">
        <f>'Proxy inputs'!I59</f>
        <v>0.57863401503194378</v>
      </c>
      <c r="G297" s="3">
        <f>'Proxy inputs'!J59</f>
        <v>0.62225908819989917</v>
      </c>
      <c r="H297" s="3">
        <f>'Proxy inputs'!K59</f>
        <v>1</v>
      </c>
      <c r="I297" s="18">
        <f t="shared" si="216"/>
        <v>0.57863401503194378</v>
      </c>
      <c r="J297" s="10">
        <f t="shared" ref="J297:AQ297" si="271">($AR297-$I297)/(2050-2015)+I297</f>
        <v>0.59067304317388825</v>
      </c>
      <c r="K297" s="11">
        <f t="shared" si="271"/>
        <v>0.60271207131583271</v>
      </c>
      <c r="L297" s="11">
        <f t="shared" si="271"/>
        <v>0.61475109945777717</v>
      </c>
      <c r="M297" s="11">
        <f t="shared" si="271"/>
        <v>0.62679012759972164</v>
      </c>
      <c r="N297" s="18">
        <f t="shared" si="271"/>
        <v>0.6388291557416661</v>
      </c>
      <c r="O297" s="10">
        <f t="shared" si="271"/>
        <v>0.65086818388361056</v>
      </c>
      <c r="P297" s="11">
        <f t="shared" si="271"/>
        <v>0.66290721202555503</v>
      </c>
      <c r="Q297" s="11">
        <f t="shared" si="271"/>
        <v>0.67494624016749949</v>
      </c>
      <c r="R297" s="11">
        <f t="shared" si="271"/>
        <v>0.68698526830944395</v>
      </c>
      <c r="S297" s="18">
        <f t="shared" si="271"/>
        <v>0.69902429645138842</v>
      </c>
      <c r="T297" s="10">
        <f t="shared" si="271"/>
        <v>0.71106332459333288</v>
      </c>
      <c r="U297" s="11">
        <f t="shared" si="271"/>
        <v>0.72310235273527734</v>
      </c>
      <c r="V297" s="11">
        <f t="shared" si="271"/>
        <v>0.73514138087722181</v>
      </c>
      <c r="W297" s="11">
        <f t="shared" si="271"/>
        <v>0.74718040901916627</v>
      </c>
      <c r="X297" s="18">
        <f t="shared" si="271"/>
        <v>0.75921943716111073</v>
      </c>
      <c r="Y297" s="10">
        <f t="shared" si="271"/>
        <v>0.7712584653030552</v>
      </c>
      <c r="Z297" s="11">
        <f t="shared" si="271"/>
        <v>0.78329749344499966</v>
      </c>
      <c r="AA297" s="11">
        <f t="shared" si="271"/>
        <v>0.79533652158694412</v>
      </c>
      <c r="AB297" s="11">
        <f t="shared" si="271"/>
        <v>0.80737554972888859</v>
      </c>
      <c r="AC297" s="18">
        <f t="shared" si="271"/>
        <v>0.81941457787083305</v>
      </c>
      <c r="AD297" s="10">
        <f t="shared" si="271"/>
        <v>0.83145360601277751</v>
      </c>
      <c r="AE297" s="11">
        <f t="shared" si="271"/>
        <v>0.84349263415472198</v>
      </c>
      <c r="AF297" s="11">
        <f t="shared" si="271"/>
        <v>0.85553166229666644</v>
      </c>
      <c r="AG297" s="11">
        <f t="shared" si="271"/>
        <v>0.8675706904386109</v>
      </c>
      <c r="AH297" s="18">
        <f t="shared" si="271"/>
        <v>0.87960971858055537</v>
      </c>
      <c r="AI297" s="10">
        <f t="shared" si="271"/>
        <v>0.89164874672249983</v>
      </c>
      <c r="AJ297" s="11">
        <f t="shared" si="271"/>
        <v>0.90368777486444429</v>
      </c>
      <c r="AK297" s="11">
        <f t="shared" si="271"/>
        <v>0.91572680300638876</v>
      </c>
      <c r="AL297" s="11">
        <f t="shared" si="271"/>
        <v>0.92776583114833322</v>
      </c>
      <c r="AM297" s="18">
        <f t="shared" si="271"/>
        <v>0.93980485929027768</v>
      </c>
      <c r="AN297" s="10">
        <f t="shared" si="271"/>
        <v>0.95184388743222215</v>
      </c>
      <c r="AO297" s="11">
        <f t="shared" si="271"/>
        <v>0.96388291557416661</v>
      </c>
      <c r="AP297" s="11">
        <f t="shared" si="271"/>
        <v>0.97592194371611107</v>
      </c>
      <c r="AQ297" s="11">
        <f t="shared" si="271"/>
        <v>0.98796097185805554</v>
      </c>
      <c r="AR297" s="15">
        <v>1</v>
      </c>
      <c r="AS297" s="10">
        <v>1</v>
      </c>
      <c r="AT297" s="11">
        <v>1</v>
      </c>
      <c r="AU297" s="11">
        <v>1</v>
      </c>
      <c r="AV297" s="11">
        <v>1</v>
      </c>
      <c r="AW297" s="18">
        <v>1</v>
      </c>
      <c r="AX297" s="10">
        <v>1</v>
      </c>
      <c r="AY297" s="11">
        <v>1</v>
      </c>
      <c r="AZ297" s="11">
        <v>1</v>
      </c>
      <c r="BA297" s="11">
        <v>1</v>
      </c>
      <c r="BB297" s="15">
        <v>1</v>
      </c>
      <c r="BC297" s="10">
        <v>1</v>
      </c>
      <c r="BD297" s="11">
        <v>1</v>
      </c>
      <c r="BE297" s="11">
        <v>1</v>
      </c>
      <c r="BF297" s="11">
        <v>1</v>
      </c>
      <c r="BG297" s="18">
        <v>1</v>
      </c>
      <c r="BH297" s="10">
        <v>1</v>
      </c>
      <c r="BI297" s="11">
        <v>1</v>
      </c>
      <c r="BJ297" s="11">
        <v>1</v>
      </c>
      <c r="BK297" s="11">
        <v>1</v>
      </c>
      <c r="BL297" s="15">
        <v>1</v>
      </c>
      <c r="BM297" s="10">
        <v>1</v>
      </c>
      <c r="BN297" s="11">
        <v>1</v>
      </c>
      <c r="BO297" s="11">
        <v>1</v>
      </c>
      <c r="BP297" s="11">
        <v>1</v>
      </c>
      <c r="BQ297" s="18">
        <v>1</v>
      </c>
      <c r="BR297" s="10">
        <v>1</v>
      </c>
      <c r="BS297" s="11">
        <v>1</v>
      </c>
      <c r="BT297" s="11">
        <v>1</v>
      </c>
      <c r="BU297" s="11">
        <v>1</v>
      </c>
      <c r="BV297" s="15">
        <v>1</v>
      </c>
    </row>
    <row r="298" spans="1:74" x14ac:dyDescent="0.25">
      <c r="A298" s="26" t="s">
        <v>137</v>
      </c>
      <c r="B298" s="25" t="s">
        <v>64</v>
      </c>
      <c r="C298" s="1" t="s">
        <v>127</v>
      </c>
      <c r="D298" s="2" t="s">
        <v>128</v>
      </c>
      <c r="E298" s="3" t="s">
        <v>7</v>
      </c>
      <c r="F298" s="3">
        <f>'Proxy inputs'!I60</f>
        <v>1.6834011068850214</v>
      </c>
      <c r="G298" s="3">
        <f>'Proxy inputs'!J60</f>
        <v>1.696719091969719</v>
      </c>
      <c r="H298" s="3">
        <f>'Proxy inputs'!K60</f>
        <v>1</v>
      </c>
      <c r="I298" s="18">
        <f t="shared" si="216"/>
        <v>1.6834011068850214</v>
      </c>
      <c r="J298" s="10">
        <f t="shared" ref="J298:AQ298" si="272">($AR298-$I298)/(2050-2015)+I298</f>
        <v>1.6638753609740209</v>
      </c>
      <c r="K298" s="11">
        <f t="shared" si="272"/>
        <v>1.6443496150630204</v>
      </c>
      <c r="L298" s="11">
        <f t="shared" si="272"/>
        <v>1.6248238691520198</v>
      </c>
      <c r="M298" s="11">
        <f t="shared" si="272"/>
        <v>1.6052981232410193</v>
      </c>
      <c r="N298" s="18">
        <f t="shared" si="272"/>
        <v>1.5857723773300187</v>
      </c>
      <c r="O298" s="10">
        <f t="shared" si="272"/>
        <v>1.5662466314190182</v>
      </c>
      <c r="P298" s="11">
        <f t="shared" si="272"/>
        <v>1.5467208855080177</v>
      </c>
      <c r="Q298" s="11">
        <f t="shared" si="272"/>
        <v>1.5271951395970171</v>
      </c>
      <c r="R298" s="11">
        <f t="shared" si="272"/>
        <v>1.5076693936860166</v>
      </c>
      <c r="S298" s="18">
        <f t="shared" si="272"/>
        <v>1.4881436477750161</v>
      </c>
      <c r="T298" s="10">
        <f t="shared" si="272"/>
        <v>1.4686179018640155</v>
      </c>
      <c r="U298" s="11">
        <f t="shared" si="272"/>
        <v>1.449092155953015</v>
      </c>
      <c r="V298" s="11">
        <f t="shared" si="272"/>
        <v>1.4295664100420145</v>
      </c>
      <c r="W298" s="11">
        <f t="shared" si="272"/>
        <v>1.4100406641310139</v>
      </c>
      <c r="X298" s="18">
        <f t="shared" si="272"/>
        <v>1.3905149182200134</v>
      </c>
      <c r="Y298" s="10">
        <f t="shared" si="272"/>
        <v>1.3709891723090128</v>
      </c>
      <c r="Z298" s="11">
        <f t="shared" si="272"/>
        <v>1.3514634263980123</v>
      </c>
      <c r="AA298" s="11">
        <f t="shared" si="272"/>
        <v>1.3319376804870118</v>
      </c>
      <c r="AB298" s="11">
        <f t="shared" si="272"/>
        <v>1.3124119345760112</v>
      </c>
      <c r="AC298" s="18">
        <f t="shared" si="272"/>
        <v>1.2928861886650107</v>
      </c>
      <c r="AD298" s="10">
        <f t="shared" si="272"/>
        <v>1.2733604427540102</v>
      </c>
      <c r="AE298" s="11">
        <f t="shared" si="272"/>
        <v>1.2538346968430096</v>
      </c>
      <c r="AF298" s="11">
        <f t="shared" si="272"/>
        <v>1.2343089509320091</v>
      </c>
      <c r="AG298" s="11">
        <f t="shared" si="272"/>
        <v>1.2147832050210086</v>
      </c>
      <c r="AH298" s="18">
        <f t="shared" si="272"/>
        <v>1.195257459110008</v>
      </c>
      <c r="AI298" s="10">
        <f t="shared" si="272"/>
        <v>1.1757317131990075</v>
      </c>
      <c r="AJ298" s="11">
        <f t="shared" si="272"/>
        <v>1.156205967288007</v>
      </c>
      <c r="AK298" s="11">
        <f t="shared" si="272"/>
        <v>1.1366802213770064</v>
      </c>
      <c r="AL298" s="11">
        <f t="shared" si="272"/>
        <v>1.1171544754660059</v>
      </c>
      <c r="AM298" s="18">
        <f t="shared" si="272"/>
        <v>1.0976287295550053</v>
      </c>
      <c r="AN298" s="10">
        <f t="shared" si="272"/>
        <v>1.0781029836440048</v>
      </c>
      <c r="AO298" s="11">
        <f t="shared" si="272"/>
        <v>1.0585772377330043</v>
      </c>
      <c r="AP298" s="11">
        <f t="shared" si="272"/>
        <v>1.0390514918220037</v>
      </c>
      <c r="AQ298" s="11">
        <f t="shared" si="272"/>
        <v>1.0195257459110032</v>
      </c>
      <c r="AR298" s="15">
        <v>1</v>
      </c>
      <c r="AS298" s="10">
        <v>1</v>
      </c>
      <c r="AT298" s="11">
        <v>1</v>
      </c>
      <c r="AU298" s="11">
        <v>1</v>
      </c>
      <c r="AV298" s="11">
        <v>1</v>
      </c>
      <c r="AW298" s="18">
        <v>1</v>
      </c>
      <c r="AX298" s="10">
        <v>1</v>
      </c>
      <c r="AY298" s="11">
        <v>1</v>
      </c>
      <c r="AZ298" s="11">
        <v>1</v>
      </c>
      <c r="BA298" s="11">
        <v>1</v>
      </c>
      <c r="BB298" s="15">
        <v>1</v>
      </c>
      <c r="BC298" s="10">
        <v>1</v>
      </c>
      <c r="BD298" s="11">
        <v>1</v>
      </c>
      <c r="BE298" s="11">
        <v>1</v>
      </c>
      <c r="BF298" s="11">
        <v>1</v>
      </c>
      <c r="BG298" s="18">
        <v>1</v>
      </c>
      <c r="BH298" s="10">
        <v>1</v>
      </c>
      <c r="BI298" s="11">
        <v>1</v>
      </c>
      <c r="BJ298" s="11">
        <v>1</v>
      </c>
      <c r="BK298" s="11">
        <v>1</v>
      </c>
      <c r="BL298" s="15">
        <v>1</v>
      </c>
      <c r="BM298" s="10">
        <v>1</v>
      </c>
      <c r="BN298" s="11">
        <v>1</v>
      </c>
      <c r="BO298" s="11">
        <v>1</v>
      </c>
      <c r="BP298" s="11">
        <v>1</v>
      </c>
      <c r="BQ298" s="18">
        <v>1</v>
      </c>
      <c r="BR298" s="10">
        <v>1</v>
      </c>
      <c r="BS298" s="11">
        <v>1</v>
      </c>
      <c r="BT298" s="11">
        <v>1</v>
      </c>
      <c r="BU298" s="11">
        <v>1</v>
      </c>
      <c r="BV298" s="15">
        <v>1</v>
      </c>
    </row>
    <row r="299" spans="1:74" x14ac:dyDescent="0.25">
      <c r="A299" s="26" t="s">
        <v>137</v>
      </c>
      <c r="B299" s="25" t="s">
        <v>64</v>
      </c>
      <c r="C299" s="1" t="s">
        <v>127</v>
      </c>
      <c r="D299" s="2" t="s">
        <v>128</v>
      </c>
      <c r="E299" s="3" t="s">
        <v>8</v>
      </c>
      <c r="F299" s="3">
        <f>'Proxy inputs'!I61</f>
        <v>0.24512483316095707</v>
      </c>
      <c r="G299" s="3">
        <f>'Proxy inputs'!J61</f>
        <v>1.1595379930779854</v>
      </c>
      <c r="H299" s="3">
        <f>'Proxy inputs'!K61</f>
        <v>1</v>
      </c>
      <c r="I299" s="18">
        <f t="shared" si="216"/>
        <v>0.24512483316095707</v>
      </c>
      <c r="J299" s="10">
        <f t="shared" ref="J299:AQ299" si="273">($AR299-$I299)/(2050-2015)+I299</f>
        <v>0.26669269507064403</v>
      </c>
      <c r="K299" s="11">
        <f t="shared" si="273"/>
        <v>0.28826055698033098</v>
      </c>
      <c r="L299" s="11">
        <f t="shared" si="273"/>
        <v>0.30982841889001794</v>
      </c>
      <c r="M299" s="11">
        <f t="shared" si="273"/>
        <v>0.3313962807997049</v>
      </c>
      <c r="N299" s="18">
        <f t="shared" si="273"/>
        <v>0.35296414270939186</v>
      </c>
      <c r="O299" s="10">
        <f t="shared" si="273"/>
        <v>0.37453200461907882</v>
      </c>
      <c r="P299" s="11">
        <f t="shared" si="273"/>
        <v>0.39609986652876578</v>
      </c>
      <c r="Q299" s="11">
        <f t="shared" si="273"/>
        <v>0.41766772843845273</v>
      </c>
      <c r="R299" s="11">
        <f t="shared" si="273"/>
        <v>0.43923559034813969</v>
      </c>
      <c r="S299" s="18">
        <f t="shared" si="273"/>
        <v>0.46080345225782665</v>
      </c>
      <c r="T299" s="10">
        <f t="shared" si="273"/>
        <v>0.48237131416751361</v>
      </c>
      <c r="U299" s="11">
        <f t="shared" si="273"/>
        <v>0.50393917607720051</v>
      </c>
      <c r="V299" s="11">
        <f t="shared" si="273"/>
        <v>0.52550703798688747</v>
      </c>
      <c r="W299" s="11">
        <f t="shared" si="273"/>
        <v>0.54707489989657443</v>
      </c>
      <c r="X299" s="18">
        <f t="shared" si="273"/>
        <v>0.56864276180626139</v>
      </c>
      <c r="Y299" s="10">
        <f t="shared" si="273"/>
        <v>0.59021062371594835</v>
      </c>
      <c r="Z299" s="11">
        <f t="shared" si="273"/>
        <v>0.6117784856256353</v>
      </c>
      <c r="AA299" s="11">
        <f t="shared" si="273"/>
        <v>0.63334634753532226</v>
      </c>
      <c r="AB299" s="11">
        <f t="shared" si="273"/>
        <v>0.65491420944500922</v>
      </c>
      <c r="AC299" s="18">
        <f t="shared" si="273"/>
        <v>0.67648207135469618</v>
      </c>
      <c r="AD299" s="10">
        <f t="shared" si="273"/>
        <v>0.69804993326438314</v>
      </c>
      <c r="AE299" s="11">
        <f t="shared" si="273"/>
        <v>0.7196177951740701</v>
      </c>
      <c r="AF299" s="11">
        <f t="shared" si="273"/>
        <v>0.74118565708375705</v>
      </c>
      <c r="AG299" s="11">
        <f t="shared" si="273"/>
        <v>0.76275351899344401</v>
      </c>
      <c r="AH299" s="18">
        <f t="shared" si="273"/>
        <v>0.78432138090313097</v>
      </c>
      <c r="AI299" s="10">
        <f t="shared" si="273"/>
        <v>0.80588924281281793</v>
      </c>
      <c r="AJ299" s="11">
        <f t="shared" si="273"/>
        <v>0.82745710472250489</v>
      </c>
      <c r="AK299" s="11">
        <f t="shared" si="273"/>
        <v>0.84902496663219185</v>
      </c>
      <c r="AL299" s="11">
        <f t="shared" si="273"/>
        <v>0.8705928285418788</v>
      </c>
      <c r="AM299" s="18">
        <f t="shared" si="273"/>
        <v>0.89216069045156576</v>
      </c>
      <c r="AN299" s="10">
        <f t="shared" si="273"/>
        <v>0.91372855236125272</v>
      </c>
      <c r="AO299" s="11">
        <f t="shared" si="273"/>
        <v>0.93529641427093968</v>
      </c>
      <c r="AP299" s="11">
        <f t="shared" si="273"/>
        <v>0.95686427618062664</v>
      </c>
      <c r="AQ299" s="11">
        <f t="shared" si="273"/>
        <v>0.9784321380903136</v>
      </c>
      <c r="AR299" s="15">
        <v>1</v>
      </c>
      <c r="AS299" s="10">
        <v>1</v>
      </c>
      <c r="AT299" s="11">
        <v>1</v>
      </c>
      <c r="AU299" s="11">
        <v>1</v>
      </c>
      <c r="AV299" s="11">
        <v>1</v>
      </c>
      <c r="AW299" s="18">
        <v>1</v>
      </c>
      <c r="AX299" s="10">
        <v>1</v>
      </c>
      <c r="AY299" s="11">
        <v>1</v>
      </c>
      <c r="AZ299" s="11">
        <v>1</v>
      </c>
      <c r="BA299" s="11">
        <v>1</v>
      </c>
      <c r="BB299" s="15">
        <v>1</v>
      </c>
      <c r="BC299" s="10">
        <v>1</v>
      </c>
      <c r="BD299" s="11">
        <v>1</v>
      </c>
      <c r="BE299" s="11">
        <v>1</v>
      </c>
      <c r="BF299" s="11">
        <v>1</v>
      </c>
      <c r="BG299" s="18">
        <v>1</v>
      </c>
      <c r="BH299" s="10">
        <v>1</v>
      </c>
      <c r="BI299" s="11">
        <v>1</v>
      </c>
      <c r="BJ299" s="11">
        <v>1</v>
      </c>
      <c r="BK299" s="11">
        <v>1</v>
      </c>
      <c r="BL299" s="15">
        <v>1</v>
      </c>
      <c r="BM299" s="10">
        <v>1</v>
      </c>
      <c r="BN299" s="11">
        <v>1</v>
      </c>
      <c r="BO299" s="11">
        <v>1</v>
      </c>
      <c r="BP299" s="11">
        <v>1</v>
      </c>
      <c r="BQ299" s="18">
        <v>1</v>
      </c>
      <c r="BR299" s="10">
        <v>1</v>
      </c>
      <c r="BS299" s="11">
        <v>1</v>
      </c>
      <c r="BT299" s="11">
        <v>1</v>
      </c>
      <c r="BU299" s="11">
        <v>1</v>
      </c>
      <c r="BV299" s="15">
        <v>1</v>
      </c>
    </row>
    <row r="300" spans="1:74" x14ac:dyDescent="0.25">
      <c r="A300" s="26" t="s">
        <v>137</v>
      </c>
      <c r="B300" s="25" t="s">
        <v>64</v>
      </c>
      <c r="C300" s="1" t="s">
        <v>132</v>
      </c>
      <c r="D300" s="2" t="s">
        <v>129</v>
      </c>
      <c r="E300" s="3" t="s">
        <v>9</v>
      </c>
      <c r="F300" s="3">
        <f>'Proxy inputs'!I62</f>
        <v>0.34290498028831679</v>
      </c>
      <c r="G300" s="3">
        <f>'Proxy inputs'!J62</f>
        <v>0.47087652227553001</v>
      </c>
      <c r="H300" s="3">
        <f>'Proxy inputs'!K62</f>
        <v>1</v>
      </c>
      <c r="I300" s="18">
        <f t="shared" si="216"/>
        <v>0.34290498028831679</v>
      </c>
      <c r="J300" s="10">
        <f t="shared" ref="J300:AQ300" si="274">($AR300-$I300)/(2050-2015)+I300</f>
        <v>0.36167912370865057</v>
      </c>
      <c r="K300" s="11">
        <f t="shared" si="274"/>
        <v>0.38045326712898436</v>
      </c>
      <c r="L300" s="11">
        <f t="shared" si="274"/>
        <v>0.39922741054931815</v>
      </c>
      <c r="M300" s="11">
        <f t="shared" si="274"/>
        <v>0.41800155396965194</v>
      </c>
      <c r="N300" s="18">
        <f t="shared" si="274"/>
        <v>0.43677569738998573</v>
      </c>
      <c r="O300" s="10">
        <f t="shared" si="274"/>
        <v>0.45554984081031952</v>
      </c>
      <c r="P300" s="11">
        <f t="shared" si="274"/>
        <v>0.47432398423065331</v>
      </c>
      <c r="Q300" s="11">
        <f t="shared" si="274"/>
        <v>0.49309812765098709</v>
      </c>
      <c r="R300" s="11">
        <f t="shared" si="274"/>
        <v>0.51187227107132094</v>
      </c>
      <c r="S300" s="18">
        <f t="shared" si="274"/>
        <v>0.53064641449165473</v>
      </c>
      <c r="T300" s="10">
        <f t="shared" si="274"/>
        <v>0.54942055791198852</v>
      </c>
      <c r="U300" s="11">
        <f t="shared" si="274"/>
        <v>0.56819470133232231</v>
      </c>
      <c r="V300" s="11">
        <f t="shared" si="274"/>
        <v>0.58696884475265609</v>
      </c>
      <c r="W300" s="11">
        <f t="shared" si="274"/>
        <v>0.60574298817298988</v>
      </c>
      <c r="X300" s="18">
        <f t="shared" si="274"/>
        <v>0.62451713159332367</v>
      </c>
      <c r="Y300" s="10">
        <f t="shared" si="274"/>
        <v>0.64329127501365746</v>
      </c>
      <c r="Z300" s="11">
        <f t="shared" si="274"/>
        <v>0.66206541843399125</v>
      </c>
      <c r="AA300" s="11">
        <f t="shared" si="274"/>
        <v>0.68083956185432504</v>
      </c>
      <c r="AB300" s="11">
        <f t="shared" si="274"/>
        <v>0.69961370527465883</v>
      </c>
      <c r="AC300" s="18">
        <f t="shared" si="274"/>
        <v>0.71838784869499261</v>
      </c>
      <c r="AD300" s="10">
        <f t="shared" si="274"/>
        <v>0.7371619921153264</v>
      </c>
      <c r="AE300" s="11">
        <f t="shared" si="274"/>
        <v>0.75593613553566019</v>
      </c>
      <c r="AF300" s="11">
        <f t="shared" si="274"/>
        <v>0.77471027895599398</v>
      </c>
      <c r="AG300" s="11">
        <f t="shared" si="274"/>
        <v>0.79348442237632777</v>
      </c>
      <c r="AH300" s="18">
        <f t="shared" si="274"/>
        <v>0.81225856579666156</v>
      </c>
      <c r="AI300" s="10">
        <f t="shared" si="274"/>
        <v>0.83103270921699535</v>
      </c>
      <c r="AJ300" s="11">
        <f t="shared" si="274"/>
        <v>0.84980685263732914</v>
      </c>
      <c r="AK300" s="11">
        <f t="shared" si="274"/>
        <v>0.86858099605766292</v>
      </c>
      <c r="AL300" s="11">
        <f t="shared" si="274"/>
        <v>0.88735513947799671</v>
      </c>
      <c r="AM300" s="18">
        <f t="shared" si="274"/>
        <v>0.9061292828983305</v>
      </c>
      <c r="AN300" s="10">
        <f t="shared" si="274"/>
        <v>0.92490342631866429</v>
      </c>
      <c r="AO300" s="11">
        <f t="shared" si="274"/>
        <v>0.94367756973899808</v>
      </c>
      <c r="AP300" s="11">
        <f t="shared" si="274"/>
        <v>0.96245171315933187</v>
      </c>
      <c r="AQ300" s="11">
        <f t="shared" si="274"/>
        <v>0.98122585657966566</v>
      </c>
      <c r="AR300" s="15">
        <v>1</v>
      </c>
      <c r="AS300" s="10">
        <v>1</v>
      </c>
      <c r="AT300" s="11">
        <v>1</v>
      </c>
      <c r="AU300" s="11">
        <v>1</v>
      </c>
      <c r="AV300" s="11">
        <v>1</v>
      </c>
      <c r="AW300" s="18">
        <v>1</v>
      </c>
      <c r="AX300" s="10">
        <v>1</v>
      </c>
      <c r="AY300" s="11">
        <v>1</v>
      </c>
      <c r="AZ300" s="11">
        <v>1</v>
      </c>
      <c r="BA300" s="11">
        <v>1</v>
      </c>
      <c r="BB300" s="15">
        <v>1</v>
      </c>
      <c r="BC300" s="10">
        <v>1</v>
      </c>
      <c r="BD300" s="11">
        <v>1</v>
      </c>
      <c r="BE300" s="11">
        <v>1</v>
      </c>
      <c r="BF300" s="11">
        <v>1</v>
      </c>
      <c r="BG300" s="18">
        <v>1</v>
      </c>
      <c r="BH300" s="10">
        <v>1</v>
      </c>
      <c r="BI300" s="11">
        <v>1</v>
      </c>
      <c r="BJ300" s="11">
        <v>1</v>
      </c>
      <c r="BK300" s="11">
        <v>1</v>
      </c>
      <c r="BL300" s="15">
        <v>1</v>
      </c>
      <c r="BM300" s="10">
        <v>1</v>
      </c>
      <c r="BN300" s="11">
        <v>1</v>
      </c>
      <c r="BO300" s="11">
        <v>1</v>
      </c>
      <c r="BP300" s="11">
        <v>1</v>
      </c>
      <c r="BQ300" s="18">
        <v>1</v>
      </c>
      <c r="BR300" s="10">
        <v>1</v>
      </c>
      <c r="BS300" s="11">
        <v>1</v>
      </c>
      <c r="BT300" s="11">
        <v>1</v>
      </c>
      <c r="BU300" s="11">
        <v>1</v>
      </c>
      <c r="BV300" s="15">
        <v>1</v>
      </c>
    </row>
    <row r="301" spans="1:74" x14ac:dyDescent="0.25">
      <c r="A301" s="26" t="s">
        <v>137</v>
      </c>
      <c r="B301" s="25" t="s">
        <v>64</v>
      </c>
      <c r="C301" s="1" t="s">
        <v>132</v>
      </c>
      <c r="D301" s="2" t="s">
        <v>129</v>
      </c>
      <c r="E301" s="3" t="s">
        <v>10</v>
      </c>
      <c r="F301" s="3">
        <f>'Proxy inputs'!I63</f>
        <v>0.53777993527671997</v>
      </c>
      <c r="G301" s="3">
        <f>'Proxy inputs'!J63</f>
        <v>0.61056622005920036</v>
      </c>
      <c r="H301" s="3">
        <f>'Proxy inputs'!K63</f>
        <v>1</v>
      </c>
      <c r="I301" s="18">
        <f t="shared" si="216"/>
        <v>0.53777993527671997</v>
      </c>
      <c r="J301" s="10">
        <f t="shared" ref="J301:AQ301" si="275">($AR301-$I301)/(2050-2015)+I301</f>
        <v>0.55098622284024223</v>
      </c>
      <c r="K301" s="11">
        <f t="shared" si="275"/>
        <v>0.5641925104037645</v>
      </c>
      <c r="L301" s="11">
        <f t="shared" si="275"/>
        <v>0.57739879796728677</v>
      </c>
      <c r="M301" s="11">
        <f t="shared" si="275"/>
        <v>0.59060508553080904</v>
      </c>
      <c r="N301" s="18">
        <f t="shared" si="275"/>
        <v>0.60381137309433131</v>
      </c>
      <c r="O301" s="10">
        <f t="shared" si="275"/>
        <v>0.61701766065785357</v>
      </c>
      <c r="P301" s="11">
        <f t="shared" si="275"/>
        <v>0.63022394822137584</v>
      </c>
      <c r="Q301" s="11">
        <f t="shared" si="275"/>
        <v>0.64343023578489811</v>
      </c>
      <c r="R301" s="11">
        <f t="shared" si="275"/>
        <v>0.65663652334842038</v>
      </c>
      <c r="S301" s="18">
        <f t="shared" si="275"/>
        <v>0.66984281091194264</v>
      </c>
      <c r="T301" s="10">
        <f t="shared" si="275"/>
        <v>0.68304909847546491</v>
      </c>
      <c r="U301" s="11">
        <f t="shared" si="275"/>
        <v>0.69625538603898718</v>
      </c>
      <c r="V301" s="11">
        <f t="shared" si="275"/>
        <v>0.70946167360250945</v>
      </c>
      <c r="W301" s="11">
        <f t="shared" si="275"/>
        <v>0.72266796116603171</v>
      </c>
      <c r="X301" s="18">
        <f t="shared" si="275"/>
        <v>0.73587424872955398</v>
      </c>
      <c r="Y301" s="10">
        <f t="shared" si="275"/>
        <v>0.74908053629307625</v>
      </c>
      <c r="Z301" s="11">
        <f t="shared" si="275"/>
        <v>0.76228682385659852</v>
      </c>
      <c r="AA301" s="11">
        <f t="shared" si="275"/>
        <v>0.77549311142012078</v>
      </c>
      <c r="AB301" s="11">
        <f t="shared" si="275"/>
        <v>0.78869939898364305</v>
      </c>
      <c r="AC301" s="18">
        <f t="shared" si="275"/>
        <v>0.80190568654716532</v>
      </c>
      <c r="AD301" s="10">
        <f t="shared" si="275"/>
        <v>0.81511197411068759</v>
      </c>
      <c r="AE301" s="11">
        <f t="shared" si="275"/>
        <v>0.82831826167420985</v>
      </c>
      <c r="AF301" s="11">
        <f t="shared" si="275"/>
        <v>0.84152454923773212</v>
      </c>
      <c r="AG301" s="11">
        <f t="shared" si="275"/>
        <v>0.85473083680125439</v>
      </c>
      <c r="AH301" s="18">
        <f t="shared" si="275"/>
        <v>0.86793712436477666</v>
      </c>
      <c r="AI301" s="10">
        <f t="shared" si="275"/>
        <v>0.88114341192829893</v>
      </c>
      <c r="AJ301" s="11">
        <f t="shared" si="275"/>
        <v>0.89434969949182119</v>
      </c>
      <c r="AK301" s="11">
        <f t="shared" si="275"/>
        <v>0.90755598705534346</v>
      </c>
      <c r="AL301" s="11">
        <f t="shared" si="275"/>
        <v>0.92076227461886573</v>
      </c>
      <c r="AM301" s="18">
        <f t="shared" si="275"/>
        <v>0.933968562182388</v>
      </c>
      <c r="AN301" s="10">
        <f t="shared" si="275"/>
        <v>0.94717484974591026</v>
      </c>
      <c r="AO301" s="11">
        <f t="shared" si="275"/>
        <v>0.96038113730943253</v>
      </c>
      <c r="AP301" s="11">
        <f t="shared" si="275"/>
        <v>0.9735874248729548</v>
      </c>
      <c r="AQ301" s="11">
        <f t="shared" si="275"/>
        <v>0.98679371243647707</v>
      </c>
      <c r="AR301" s="15">
        <v>1</v>
      </c>
      <c r="AS301" s="10">
        <v>1</v>
      </c>
      <c r="AT301" s="11">
        <v>1</v>
      </c>
      <c r="AU301" s="11">
        <v>1</v>
      </c>
      <c r="AV301" s="11">
        <v>1</v>
      </c>
      <c r="AW301" s="18">
        <v>1</v>
      </c>
      <c r="AX301" s="10">
        <v>1</v>
      </c>
      <c r="AY301" s="11">
        <v>1</v>
      </c>
      <c r="AZ301" s="11">
        <v>1</v>
      </c>
      <c r="BA301" s="11">
        <v>1</v>
      </c>
      <c r="BB301" s="15">
        <v>1</v>
      </c>
      <c r="BC301" s="10">
        <v>1</v>
      </c>
      <c r="BD301" s="11">
        <v>1</v>
      </c>
      <c r="BE301" s="11">
        <v>1</v>
      </c>
      <c r="BF301" s="11">
        <v>1</v>
      </c>
      <c r="BG301" s="18">
        <v>1</v>
      </c>
      <c r="BH301" s="10">
        <v>1</v>
      </c>
      <c r="BI301" s="11">
        <v>1</v>
      </c>
      <c r="BJ301" s="11">
        <v>1</v>
      </c>
      <c r="BK301" s="11">
        <v>1</v>
      </c>
      <c r="BL301" s="15">
        <v>1</v>
      </c>
      <c r="BM301" s="10">
        <v>1</v>
      </c>
      <c r="BN301" s="11">
        <v>1</v>
      </c>
      <c r="BO301" s="11">
        <v>1</v>
      </c>
      <c r="BP301" s="11">
        <v>1</v>
      </c>
      <c r="BQ301" s="18">
        <v>1</v>
      </c>
      <c r="BR301" s="10">
        <v>1</v>
      </c>
      <c r="BS301" s="11">
        <v>1</v>
      </c>
      <c r="BT301" s="11">
        <v>1</v>
      </c>
      <c r="BU301" s="11">
        <v>1</v>
      </c>
      <c r="BV301" s="15">
        <v>1</v>
      </c>
    </row>
    <row r="302" spans="1:74" x14ac:dyDescent="0.25">
      <c r="A302" s="26" t="s">
        <v>137</v>
      </c>
      <c r="B302" s="25" t="s">
        <v>64</v>
      </c>
      <c r="C302" s="1" t="s">
        <v>132</v>
      </c>
      <c r="D302" s="2" t="s">
        <v>200</v>
      </c>
      <c r="E302" s="3" t="s">
        <v>201</v>
      </c>
      <c r="F302" s="3">
        <f>'Proxy inputs'!I64</f>
        <v>0.24335189034316745</v>
      </c>
      <c r="G302" s="3">
        <f>'Proxy inputs'!J64</f>
        <v>0.13948112634127463</v>
      </c>
      <c r="H302" s="3">
        <f>'Proxy inputs'!K64</f>
        <v>1</v>
      </c>
      <c r="I302" s="18">
        <f t="shared" si="216"/>
        <v>0.24335189034316745</v>
      </c>
      <c r="J302" s="10">
        <f t="shared" ref="J302:AQ302" si="276">($AR302-$I302)/(2050-2015)+I302</f>
        <v>0.26497040776193409</v>
      </c>
      <c r="K302" s="11">
        <f t="shared" si="276"/>
        <v>0.28658892518070073</v>
      </c>
      <c r="L302" s="11">
        <f t="shared" si="276"/>
        <v>0.30820744259946736</v>
      </c>
      <c r="M302" s="11">
        <f t="shared" si="276"/>
        <v>0.329825960018234</v>
      </c>
      <c r="N302" s="18">
        <f t="shared" si="276"/>
        <v>0.35144447743700064</v>
      </c>
      <c r="O302" s="10">
        <f t="shared" si="276"/>
        <v>0.37306299485576727</v>
      </c>
      <c r="P302" s="11">
        <f t="shared" si="276"/>
        <v>0.39468151227453391</v>
      </c>
      <c r="Q302" s="11">
        <f t="shared" si="276"/>
        <v>0.41630002969330054</v>
      </c>
      <c r="R302" s="11">
        <f t="shared" si="276"/>
        <v>0.43791854711206718</v>
      </c>
      <c r="S302" s="18">
        <f t="shared" si="276"/>
        <v>0.45953706453083382</v>
      </c>
      <c r="T302" s="10">
        <f t="shared" si="276"/>
        <v>0.48115558194960045</v>
      </c>
      <c r="U302" s="11">
        <f t="shared" si="276"/>
        <v>0.50277409936836714</v>
      </c>
      <c r="V302" s="11">
        <f t="shared" si="276"/>
        <v>0.52439261678713378</v>
      </c>
      <c r="W302" s="11">
        <f t="shared" si="276"/>
        <v>0.54601113420590042</v>
      </c>
      <c r="X302" s="18">
        <f t="shared" si="276"/>
        <v>0.56762965162466705</v>
      </c>
      <c r="Y302" s="10">
        <f t="shared" si="276"/>
        <v>0.58924816904343369</v>
      </c>
      <c r="Z302" s="11">
        <f t="shared" si="276"/>
        <v>0.61086668646220033</v>
      </c>
      <c r="AA302" s="11">
        <f t="shared" si="276"/>
        <v>0.63248520388096696</v>
      </c>
      <c r="AB302" s="11">
        <f t="shared" si="276"/>
        <v>0.6541037212997336</v>
      </c>
      <c r="AC302" s="18">
        <f t="shared" si="276"/>
        <v>0.67572223871850023</v>
      </c>
      <c r="AD302" s="10">
        <f t="shared" si="276"/>
        <v>0.69734075613726687</v>
      </c>
      <c r="AE302" s="11">
        <f t="shared" si="276"/>
        <v>0.71895927355603351</v>
      </c>
      <c r="AF302" s="11">
        <f t="shared" si="276"/>
        <v>0.74057779097480014</v>
      </c>
      <c r="AG302" s="11">
        <f t="shared" si="276"/>
        <v>0.76219630839356678</v>
      </c>
      <c r="AH302" s="18">
        <f t="shared" si="276"/>
        <v>0.78381482581233342</v>
      </c>
      <c r="AI302" s="10">
        <f t="shared" si="276"/>
        <v>0.80543334323110005</v>
      </c>
      <c r="AJ302" s="11">
        <f t="shared" si="276"/>
        <v>0.82705186064986669</v>
      </c>
      <c r="AK302" s="11">
        <f t="shared" si="276"/>
        <v>0.84867037806863332</v>
      </c>
      <c r="AL302" s="11">
        <f t="shared" si="276"/>
        <v>0.87028889548739996</v>
      </c>
      <c r="AM302" s="18">
        <f t="shared" si="276"/>
        <v>0.8919074129061666</v>
      </c>
      <c r="AN302" s="10">
        <f t="shared" si="276"/>
        <v>0.91352593032493323</v>
      </c>
      <c r="AO302" s="11">
        <f t="shared" si="276"/>
        <v>0.93514444774369987</v>
      </c>
      <c r="AP302" s="11">
        <f t="shared" si="276"/>
        <v>0.95676296516246651</v>
      </c>
      <c r="AQ302" s="11">
        <f t="shared" si="276"/>
        <v>0.97838148258123314</v>
      </c>
      <c r="AR302" s="15">
        <v>1</v>
      </c>
      <c r="AS302" s="10">
        <v>1</v>
      </c>
      <c r="AT302" s="11">
        <v>1</v>
      </c>
      <c r="AU302" s="11">
        <v>1</v>
      </c>
      <c r="AV302" s="11">
        <v>1</v>
      </c>
      <c r="AW302" s="18">
        <v>1</v>
      </c>
      <c r="AX302" s="10">
        <v>1</v>
      </c>
      <c r="AY302" s="11">
        <v>1</v>
      </c>
      <c r="AZ302" s="11">
        <v>1</v>
      </c>
      <c r="BA302" s="11">
        <v>1</v>
      </c>
      <c r="BB302" s="15">
        <v>1</v>
      </c>
      <c r="BC302" s="10">
        <v>1</v>
      </c>
      <c r="BD302" s="11">
        <v>1</v>
      </c>
      <c r="BE302" s="11">
        <v>1</v>
      </c>
      <c r="BF302" s="11">
        <v>1</v>
      </c>
      <c r="BG302" s="18">
        <v>1</v>
      </c>
      <c r="BH302" s="10">
        <v>1</v>
      </c>
      <c r="BI302" s="11">
        <v>1</v>
      </c>
      <c r="BJ302" s="11">
        <v>1</v>
      </c>
      <c r="BK302" s="11">
        <v>1</v>
      </c>
      <c r="BL302" s="15">
        <v>1</v>
      </c>
      <c r="BM302" s="10">
        <v>1</v>
      </c>
      <c r="BN302" s="11">
        <v>1</v>
      </c>
      <c r="BO302" s="11">
        <v>1</v>
      </c>
      <c r="BP302" s="11">
        <v>1</v>
      </c>
      <c r="BQ302" s="18">
        <v>1</v>
      </c>
      <c r="BR302" s="10">
        <v>1</v>
      </c>
      <c r="BS302" s="11">
        <v>1</v>
      </c>
      <c r="BT302" s="11">
        <v>1</v>
      </c>
      <c r="BU302" s="11">
        <v>1</v>
      </c>
      <c r="BV302" s="15">
        <v>1</v>
      </c>
    </row>
    <row r="303" spans="1:74" x14ac:dyDescent="0.25">
      <c r="A303" s="26" t="s">
        <v>137</v>
      </c>
      <c r="B303" s="25" t="s">
        <v>64</v>
      </c>
      <c r="C303" s="1" t="s">
        <v>132</v>
      </c>
      <c r="D303" s="2" t="s">
        <v>200</v>
      </c>
      <c r="E303" s="3" t="s">
        <v>143</v>
      </c>
      <c r="F303" s="3">
        <f>'Proxy inputs'!I65</f>
        <v>0</v>
      </c>
      <c r="G303" s="3">
        <f>'Proxy inputs'!J65</f>
        <v>1</v>
      </c>
      <c r="H303" s="3">
        <f>'Proxy inputs'!K65</f>
        <v>1</v>
      </c>
      <c r="I303" s="18">
        <f t="shared" si="216"/>
        <v>0</v>
      </c>
      <c r="J303" s="10">
        <f t="shared" ref="J303:AQ303" si="277">($AR303-$I303)/(2050-2015)+I303</f>
        <v>2.8571428571428571E-2</v>
      </c>
      <c r="K303" s="11">
        <f t="shared" si="277"/>
        <v>5.7142857142857141E-2</v>
      </c>
      <c r="L303" s="11">
        <f t="shared" si="277"/>
        <v>8.5714285714285715E-2</v>
      </c>
      <c r="M303" s="11">
        <f t="shared" si="277"/>
        <v>0.11428571428571428</v>
      </c>
      <c r="N303" s="18">
        <f t="shared" si="277"/>
        <v>0.14285714285714285</v>
      </c>
      <c r="O303" s="10">
        <f t="shared" si="277"/>
        <v>0.17142857142857143</v>
      </c>
      <c r="P303" s="11">
        <f t="shared" si="277"/>
        <v>0.2</v>
      </c>
      <c r="Q303" s="11">
        <f t="shared" si="277"/>
        <v>0.22857142857142859</v>
      </c>
      <c r="R303" s="11">
        <f t="shared" si="277"/>
        <v>0.25714285714285717</v>
      </c>
      <c r="S303" s="18">
        <f t="shared" si="277"/>
        <v>0.28571428571428575</v>
      </c>
      <c r="T303" s="10">
        <f t="shared" si="277"/>
        <v>0.31428571428571433</v>
      </c>
      <c r="U303" s="11">
        <f t="shared" si="277"/>
        <v>0.34285714285714292</v>
      </c>
      <c r="V303" s="11">
        <f t="shared" si="277"/>
        <v>0.3714285714285715</v>
      </c>
      <c r="W303" s="11">
        <f t="shared" si="277"/>
        <v>0.40000000000000008</v>
      </c>
      <c r="X303" s="18">
        <f t="shared" si="277"/>
        <v>0.42857142857142866</v>
      </c>
      <c r="Y303" s="10">
        <f t="shared" si="277"/>
        <v>0.45714285714285724</v>
      </c>
      <c r="Z303" s="11">
        <f t="shared" si="277"/>
        <v>0.48571428571428582</v>
      </c>
      <c r="AA303" s="11">
        <f t="shared" si="277"/>
        <v>0.51428571428571435</v>
      </c>
      <c r="AB303" s="11">
        <f t="shared" si="277"/>
        <v>0.54285714285714293</v>
      </c>
      <c r="AC303" s="18">
        <f t="shared" si="277"/>
        <v>0.57142857142857151</v>
      </c>
      <c r="AD303" s="10">
        <f t="shared" si="277"/>
        <v>0.60000000000000009</v>
      </c>
      <c r="AE303" s="11">
        <f t="shared" si="277"/>
        <v>0.62857142857142867</v>
      </c>
      <c r="AF303" s="11">
        <f t="shared" si="277"/>
        <v>0.65714285714285725</v>
      </c>
      <c r="AG303" s="11">
        <f t="shared" si="277"/>
        <v>0.68571428571428583</v>
      </c>
      <c r="AH303" s="18">
        <f t="shared" si="277"/>
        <v>0.71428571428571441</v>
      </c>
      <c r="AI303" s="10">
        <f t="shared" si="277"/>
        <v>0.74285714285714299</v>
      </c>
      <c r="AJ303" s="11">
        <f t="shared" si="277"/>
        <v>0.77142857142857157</v>
      </c>
      <c r="AK303" s="11">
        <f t="shared" si="277"/>
        <v>0.80000000000000016</v>
      </c>
      <c r="AL303" s="11">
        <f t="shared" si="277"/>
        <v>0.82857142857142874</v>
      </c>
      <c r="AM303" s="18">
        <f t="shared" si="277"/>
        <v>0.85714285714285732</v>
      </c>
      <c r="AN303" s="10">
        <f t="shared" si="277"/>
        <v>0.8857142857142859</v>
      </c>
      <c r="AO303" s="11">
        <f t="shared" si="277"/>
        <v>0.91428571428571448</v>
      </c>
      <c r="AP303" s="11">
        <f t="shared" si="277"/>
        <v>0.94285714285714306</v>
      </c>
      <c r="AQ303" s="11">
        <f t="shared" si="277"/>
        <v>0.97142857142857164</v>
      </c>
      <c r="AR303" s="15">
        <v>1</v>
      </c>
      <c r="AS303" s="10">
        <v>1</v>
      </c>
      <c r="AT303" s="11">
        <v>1</v>
      </c>
      <c r="AU303" s="11">
        <v>1</v>
      </c>
      <c r="AV303" s="11">
        <v>1</v>
      </c>
      <c r="AW303" s="18">
        <v>1</v>
      </c>
      <c r="AX303" s="10">
        <v>1</v>
      </c>
      <c r="AY303" s="11">
        <v>1</v>
      </c>
      <c r="AZ303" s="11">
        <v>1</v>
      </c>
      <c r="BA303" s="11">
        <v>1</v>
      </c>
      <c r="BB303" s="15">
        <v>1</v>
      </c>
      <c r="BC303" s="10">
        <v>1</v>
      </c>
      <c r="BD303" s="11">
        <v>1</v>
      </c>
      <c r="BE303" s="11">
        <v>1</v>
      </c>
      <c r="BF303" s="11">
        <v>1</v>
      </c>
      <c r="BG303" s="18">
        <v>1</v>
      </c>
      <c r="BH303" s="10">
        <v>1</v>
      </c>
      <c r="BI303" s="11">
        <v>1</v>
      </c>
      <c r="BJ303" s="11">
        <v>1</v>
      </c>
      <c r="BK303" s="11">
        <v>1</v>
      </c>
      <c r="BL303" s="15">
        <v>1</v>
      </c>
      <c r="BM303" s="10">
        <v>1</v>
      </c>
      <c r="BN303" s="11">
        <v>1</v>
      </c>
      <c r="BO303" s="11">
        <v>1</v>
      </c>
      <c r="BP303" s="11">
        <v>1</v>
      </c>
      <c r="BQ303" s="18">
        <v>1</v>
      </c>
      <c r="BR303" s="10">
        <v>1</v>
      </c>
      <c r="BS303" s="11">
        <v>1</v>
      </c>
      <c r="BT303" s="11">
        <v>1</v>
      </c>
      <c r="BU303" s="11">
        <v>1</v>
      </c>
      <c r="BV303" s="15">
        <v>1</v>
      </c>
    </row>
    <row r="304" spans="1:74" x14ac:dyDescent="0.25">
      <c r="A304" s="26" t="s">
        <v>137</v>
      </c>
      <c r="B304" s="25" t="s">
        <v>64</v>
      </c>
      <c r="C304" s="1" t="s">
        <v>132</v>
      </c>
      <c r="D304" s="2" t="s">
        <v>200</v>
      </c>
      <c r="E304" s="3" t="s">
        <v>142</v>
      </c>
      <c r="F304" s="3">
        <f>'Proxy inputs'!I66</f>
        <v>0.13393293556633432</v>
      </c>
      <c r="G304" s="3">
        <f>'Proxy inputs'!J66</f>
        <v>0.16858825279980358</v>
      </c>
      <c r="H304" s="3">
        <f>'Proxy inputs'!K66</f>
        <v>1</v>
      </c>
      <c r="I304" s="18">
        <f t="shared" si="216"/>
        <v>0.13393293556633432</v>
      </c>
      <c r="J304" s="10">
        <f t="shared" ref="J304:AQ304" si="278">($AR304-$I304)/(2050-2015)+I304</f>
        <v>0.15867770883586763</v>
      </c>
      <c r="K304" s="11">
        <f t="shared" si="278"/>
        <v>0.18342248210540094</v>
      </c>
      <c r="L304" s="11">
        <f t="shared" si="278"/>
        <v>0.20816725537493425</v>
      </c>
      <c r="M304" s="11">
        <f t="shared" si="278"/>
        <v>0.23291202864446756</v>
      </c>
      <c r="N304" s="18">
        <f t="shared" si="278"/>
        <v>0.25765680191400087</v>
      </c>
      <c r="O304" s="10">
        <f t="shared" si="278"/>
        <v>0.28240157518353415</v>
      </c>
      <c r="P304" s="11">
        <f t="shared" si="278"/>
        <v>0.30714634845306743</v>
      </c>
      <c r="Q304" s="11">
        <f t="shared" si="278"/>
        <v>0.33189112172260071</v>
      </c>
      <c r="R304" s="11">
        <f t="shared" si="278"/>
        <v>0.35663589499213399</v>
      </c>
      <c r="S304" s="18">
        <f t="shared" si="278"/>
        <v>0.38138066826166728</v>
      </c>
      <c r="T304" s="10">
        <f t="shared" si="278"/>
        <v>0.40612544153120056</v>
      </c>
      <c r="U304" s="11">
        <f t="shared" si="278"/>
        <v>0.43087021480073384</v>
      </c>
      <c r="V304" s="11">
        <f t="shared" si="278"/>
        <v>0.45561498807026712</v>
      </c>
      <c r="W304" s="11">
        <f t="shared" si="278"/>
        <v>0.48035976133980041</v>
      </c>
      <c r="X304" s="18">
        <f t="shared" si="278"/>
        <v>0.50510453460933369</v>
      </c>
      <c r="Y304" s="10">
        <f t="shared" si="278"/>
        <v>0.52984930787886697</v>
      </c>
      <c r="Z304" s="11">
        <f t="shared" si="278"/>
        <v>0.55459408114840025</v>
      </c>
      <c r="AA304" s="11">
        <f t="shared" si="278"/>
        <v>0.57933885441793354</v>
      </c>
      <c r="AB304" s="11">
        <f t="shared" si="278"/>
        <v>0.60408362768746682</v>
      </c>
      <c r="AC304" s="18">
        <f t="shared" si="278"/>
        <v>0.6288284009570001</v>
      </c>
      <c r="AD304" s="10">
        <f t="shared" si="278"/>
        <v>0.65357317422653338</v>
      </c>
      <c r="AE304" s="11">
        <f t="shared" si="278"/>
        <v>0.67831794749606666</v>
      </c>
      <c r="AF304" s="11">
        <f t="shared" si="278"/>
        <v>0.70306272076559995</v>
      </c>
      <c r="AG304" s="11">
        <f t="shared" si="278"/>
        <v>0.72780749403513323</v>
      </c>
      <c r="AH304" s="18">
        <f t="shared" si="278"/>
        <v>0.75255226730466651</v>
      </c>
      <c r="AI304" s="10">
        <f t="shared" si="278"/>
        <v>0.77729704057419979</v>
      </c>
      <c r="AJ304" s="11">
        <f t="shared" si="278"/>
        <v>0.80204181384373308</v>
      </c>
      <c r="AK304" s="11">
        <f t="shared" si="278"/>
        <v>0.82678658711326636</v>
      </c>
      <c r="AL304" s="11">
        <f t="shared" si="278"/>
        <v>0.85153136038279964</v>
      </c>
      <c r="AM304" s="18">
        <f t="shared" si="278"/>
        <v>0.87627613365233292</v>
      </c>
      <c r="AN304" s="10">
        <f t="shared" si="278"/>
        <v>0.9010209069218662</v>
      </c>
      <c r="AO304" s="11">
        <f t="shared" si="278"/>
        <v>0.92576568019139949</v>
      </c>
      <c r="AP304" s="11">
        <f t="shared" si="278"/>
        <v>0.95051045346093277</v>
      </c>
      <c r="AQ304" s="11">
        <f t="shared" si="278"/>
        <v>0.97525522673046605</v>
      </c>
      <c r="AR304" s="15">
        <v>1</v>
      </c>
      <c r="AS304" s="10">
        <v>1</v>
      </c>
      <c r="AT304" s="11">
        <v>1</v>
      </c>
      <c r="AU304" s="11">
        <v>1</v>
      </c>
      <c r="AV304" s="11">
        <v>1</v>
      </c>
      <c r="AW304" s="18">
        <v>1</v>
      </c>
      <c r="AX304" s="10">
        <v>1</v>
      </c>
      <c r="AY304" s="11">
        <v>1</v>
      </c>
      <c r="AZ304" s="11">
        <v>1</v>
      </c>
      <c r="BA304" s="11">
        <v>1</v>
      </c>
      <c r="BB304" s="15">
        <v>1</v>
      </c>
      <c r="BC304" s="10">
        <v>1</v>
      </c>
      <c r="BD304" s="11">
        <v>1</v>
      </c>
      <c r="BE304" s="11">
        <v>1</v>
      </c>
      <c r="BF304" s="11">
        <v>1</v>
      </c>
      <c r="BG304" s="18">
        <v>1</v>
      </c>
      <c r="BH304" s="10">
        <v>1</v>
      </c>
      <c r="BI304" s="11">
        <v>1</v>
      </c>
      <c r="BJ304" s="11">
        <v>1</v>
      </c>
      <c r="BK304" s="11">
        <v>1</v>
      </c>
      <c r="BL304" s="15">
        <v>1</v>
      </c>
      <c r="BM304" s="10">
        <v>1</v>
      </c>
      <c r="BN304" s="11">
        <v>1</v>
      </c>
      <c r="BO304" s="11">
        <v>1</v>
      </c>
      <c r="BP304" s="11">
        <v>1</v>
      </c>
      <c r="BQ304" s="18">
        <v>1</v>
      </c>
      <c r="BR304" s="10">
        <v>1</v>
      </c>
      <c r="BS304" s="11">
        <v>1</v>
      </c>
      <c r="BT304" s="11">
        <v>1</v>
      </c>
      <c r="BU304" s="11">
        <v>1</v>
      </c>
      <c r="BV304" s="15">
        <v>1</v>
      </c>
    </row>
    <row r="305" spans="1:74" x14ac:dyDescent="0.25">
      <c r="A305" s="26" t="s">
        <v>137</v>
      </c>
      <c r="B305" s="25" t="s">
        <v>64</v>
      </c>
      <c r="C305" s="1" t="s">
        <v>132</v>
      </c>
      <c r="D305" s="2" t="s">
        <v>200</v>
      </c>
      <c r="E305" s="3" t="s">
        <v>144</v>
      </c>
      <c r="F305" s="3">
        <f>'Proxy inputs'!I67</f>
        <v>2.7772887683290683</v>
      </c>
      <c r="G305" s="3">
        <f>'Proxy inputs'!J67</f>
        <v>1.6643253474083481</v>
      </c>
      <c r="H305" s="3">
        <f>'Proxy inputs'!K67</f>
        <v>1</v>
      </c>
      <c r="I305" s="18">
        <f t="shared" si="216"/>
        <v>2.7772887683290683</v>
      </c>
      <c r="J305" s="10">
        <f t="shared" ref="J305:AQ305" si="279">($AR305-$I305)/(2050-2015)+I305</f>
        <v>2.7265090892339523</v>
      </c>
      <c r="K305" s="11">
        <f t="shared" si="279"/>
        <v>2.6757294101388363</v>
      </c>
      <c r="L305" s="11">
        <f t="shared" si="279"/>
        <v>2.6249497310437202</v>
      </c>
      <c r="M305" s="11">
        <f t="shared" si="279"/>
        <v>2.5741700519486042</v>
      </c>
      <c r="N305" s="18">
        <f t="shared" si="279"/>
        <v>2.5233903728534881</v>
      </c>
      <c r="O305" s="10">
        <f t="shared" si="279"/>
        <v>2.4726106937583721</v>
      </c>
      <c r="P305" s="11">
        <f t="shared" si="279"/>
        <v>2.421831014663256</v>
      </c>
      <c r="Q305" s="11">
        <f t="shared" si="279"/>
        <v>2.37105133556814</v>
      </c>
      <c r="R305" s="11">
        <f t="shared" si="279"/>
        <v>2.3202716564730239</v>
      </c>
      <c r="S305" s="18">
        <f t="shared" si="279"/>
        <v>2.2694919773779079</v>
      </c>
      <c r="T305" s="10">
        <f t="shared" si="279"/>
        <v>2.2187122982827918</v>
      </c>
      <c r="U305" s="11">
        <f t="shared" si="279"/>
        <v>2.1679326191876758</v>
      </c>
      <c r="V305" s="11">
        <f t="shared" si="279"/>
        <v>2.1171529400925597</v>
      </c>
      <c r="W305" s="11">
        <f t="shared" si="279"/>
        <v>2.0663732609974437</v>
      </c>
      <c r="X305" s="18">
        <f t="shared" si="279"/>
        <v>2.0155935819023276</v>
      </c>
      <c r="Y305" s="10">
        <f t="shared" si="279"/>
        <v>1.9648139028072114</v>
      </c>
      <c r="Z305" s="11">
        <f t="shared" si="279"/>
        <v>1.9140342237120951</v>
      </c>
      <c r="AA305" s="11">
        <f t="shared" si="279"/>
        <v>1.8632545446169788</v>
      </c>
      <c r="AB305" s="11">
        <f t="shared" si="279"/>
        <v>1.8124748655218625</v>
      </c>
      <c r="AC305" s="18">
        <f t="shared" si="279"/>
        <v>1.7616951864267463</v>
      </c>
      <c r="AD305" s="10">
        <f t="shared" si="279"/>
        <v>1.71091550733163</v>
      </c>
      <c r="AE305" s="11">
        <f t="shared" si="279"/>
        <v>1.6601358282365137</v>
      </c>
      <c r="AF305" s="11">
        <f t="shared" si="279"/>
        <v>1.6093561491413975</v>
      </c>
      <c r="AG305" s="11">
        <f t="shared" si="279"/>
        <v>1.5585764700462812</v>
      </c>
      <c r="AH305" s="18">
        <f t="shared" si="279"/>
        <v>1.5077967909511649</v>
      </c>
      <c r="AI305" s="10">
        <f t="shared" si="279"/>
        <v>1.4570171118560487</v>
      </c>
      <c r="AJ305" s="11">
        <f t="shared" si="279"/>
        <v>1.4062374327609324</v>
      </c>
      <c r="AK305" s="11">
        <f t="shared" si="279"/>
        <v>1.3554577536658161</v>
      </c>
      <c r="AL305" s="11">
        <f t="shared" si="279"/>
        <v>1.3046780745706998</v>
      </c>
      <c r="AM305" s="18">
        <f t="shared" si="279"/>
        <v>1.2538983954755836</v>
      </c>
      <c r="AN305" s="10">
        <f t="shared" si="279"/>
        <v>1.2031187163804673</v>
      </c>
      <c r="AO305" s="11">
        <f t="shared" si="279"/>
        <v>1.152339037285351</v>
      </c>
      <c r="AP305" s="11">
        <f t="shared" si="279"/>
        <v>1.1015593581902348</v>
      </c>
      <c r="AQ305" s="11">
        <f t="shared" si="279"/>
        <v>1.0507796790951185</v>
      </c>
      <c r="AR305" s="15">
        <v>1</v>
      </c>
      <c r="AS305" s="10">
        <v>1</v>
      </c>
      <c r="AT305" s="11">
        <v>1</v>
      </c>
      <c r="AU305" s="11">
        <v>1</v>
      </c>
      <c r="AV305" s="11">
        <v>1</v>
      </c>
      <c r="AW305" s="18">
        <v>1</v>
      </c>
      <c r="AX305" s="10">
        <v>1</v>
      </c>
      <c r="AY305" s="11">
        <v>1</v>
      </c>
      <c r="AZ305" s="11">
        <v>1</v>
      </c>
      <c r="BA305" s="11">
        <v>1</v>
      </c>
      <c r="BB305" s="15">
        <v>1</v>
      </c>
      <c r="BC305" s="10">
        <v>1</v>
      </c>
      <c r="BD305" s="11">
        <v>1</v>
      </c>
      <c r="BE305" s="11">
        <v>1</v>
      </c>
      <c r="BF305" s="11">
        <v>1</v>
      </c>
      <c r="BG305" s="18">
        <v>1</v>
      </c>
      <c r="BH305" s="10">
        <v>1</v>
      </c>
      <c r="BI305" s="11">
        <v>1</v>
      </c>
      <c r="BJ305" s="11">
        <v>1</v>
      </c>
      <c r="BK305" s="11">
        <v>1</v>
      </c>
      <c r="BL305" s="15">
        <v>1</v>
      </c>
      <c r="BM305" s="10">
        <v>1</v>
      </c>
      <c r="BN305" s="11">
        <v>1</v>
      </c>
      <c r="BO305" s="11">
        <v>1</v>
      </c>
      <c r="BP305" s="11">
        <v>1</v>
      </c>
      <c r="BQ305" s="18">
        <v>1</v>
      </c>
      <c r="BR305" s="10">
        <v>1</v>
      </c>
      <c r="BS305" s="11">
        <v>1</v>
      </c>
      <c r="BT305" s="11">
        <v>1</v>
      </c>
      <c r="BU305" s="11">
        <v>1</v>
      </c>
      <c r="BV305" s="15">
        <v>1</v>
      </c>
    </row>
    <row r="306" spans="1:74" x14ac:dyDescent="0.25">
      <c r="A306" s="26" t="s">
        <v>137</v>
      </c>
      <c r="B306" s="25" t="s">
        <v>64</v>
      </c>
      <c r="C306" s="1" t="s">
        <v>132</v>
      </c>
      <c r="D306" s="2" t="s">
        <v>200</v>
      </c>
      <c r="E306" s="3" t="s">
        <v>227</v>
      </c>
      <c r="F306" s="3">
        <f>'Proxy inputs'!I68</f>
        <v>0</v>
      </c>
      <c r="G306" s="3">
        <f>'Proxy inputs'!J68</f>
        <v>0.37019203952017554</v>
      </c>
      <c r="H306" s="3">
        <f>'Proxy inputs'!K68</f>
        <v>1</v>
      </c>
      <c r="I306" s="18">
        <f t="shared" ref="I306:I368" si="280">F306</f>
        <v>0</v>
      </c>
      <c r="J306" s="10">
        <f t="shared" ref="J306:AQ306" si="281">($AR306-$I306)/(2050-2015)+I306</f>
        <v>2.8571428571428571E-2</v>
      </c>
      <c r="K306" s="11">
        <f t="shared" si="281"/>
        <v>5.7142857142857141E-2</v>
      </c>
      <c r="L306" s="11">
        <f t="shared" si="281"/>
        <v>8.5714285714285715E-2</v>
      </c>
      <c r="M306" s="11">
        <f t="shared" si="281"/>
        <v>0.11428571428571428</v>
      </c>
      <c r="N306" s="18">
        <f t="shared" si="281"/>
        <v>0.14285714285714285</v>
      </c>
      <c r="O306" s="10">
        <f t="shared" si="281"/>
        <v>0.17142857142857143</v>
      </c>
      <c r="P306" s="11">
        <f t="shared" si="281"/>
        <v>0.2</v>
      </c>
      <c r="Q306" s="11">
        <f t="shared" si="281"/>
        <v>0.22857142857142859</v>
      </c>
      <c r="R306" s="11">
        <f t="shared" si="281"/>
        <v>0.25714285714285717</v>
      </c>
      <c r="S306" s="18">
        <f t="shared" si="281"/>
        <v>0.28571428571428575</v>
      </c>
      <c r="T306" s="10">
        <f t="shared" si="281"/>
        <v>0.31428571428571433</v>
      </c>
      <c r="U306" s="11">
        <f t="shared" si="281"/>
        <v>0.34285714285714292</v>
      </c>
      <c r="V306" s="11">
        <f t="shared" si="281"/>
        <v>0.3714285714285715</v>
      </c>
      <c r="W306" s="11">
        <f t="shared" si="281"/>
        <v>0.40000000000000008</v>
      </c>
      <c r="X306" s="18">
        <f t="shared" si="281"/>
        <v>0.42857142857142866</v>
      </c>
      <c r="Y306" s="10">
        <f t="shared" si="281"/>
        <v>0.45714285714285724</v>
      </c>
      <c r="Z306" s="11">
        <f t="shared" si="281"/>
        <v>0.48571428571428582</v>
      </c>
      <c r="AA306" s="11">
        <f t="shared" si="281"/>
        <v>0.51428571428571435</v>
      </c>
      <c r="AB306" s="11">
        <f t="shared" si="281"/>
        <v>0.54285714285714293</v>
      </c>
      <c r="AC306" s="18">
        <f t="shared" si="281"/>
        <v>0.57142857142857151</v>
      </c>
      <c r="AD306" s="10">
        <f t="shared" si="281"/>
        <v>0.60000000000000009</v>
      </c>
      <c r="AE306" s="11">
        <f t="shared" si="281"/>
        <v>0.62857142857142867</v>
      </c>
      <c r="AF306" s="11">
        <f t="shared" si="281"/>
        <v>0.65714285714285725</v>
      </c>
      <c r="AG306" s="11">
        <f t="shared" si="281"/>
        <v>0.68571428571428583</v>
      </c>
      <c r="AH306" s="18">
        <f t="shared" si="281"/>
        <v>0.71428571428571441</v>
      </c>
      <c r="AI306" s="10">
        <f t="shared" si="281"/>
        <v>0.74285714285714299</v>
      </c>
      <c r="AJ306" s="11">
        <f t="shared" si="281"/>
        <v>0.77142857142857157</v>
      </c>
      <c r="AK306" s="11">
        <f t="shared" si="281"/>
        <v>0.80000000000000016</v>
      </c>
      <c r="AL306" s="11">
        <f t="shared" si="281"/>
        <v>0.82857142857142874</v>
      </c>
      <c r="AM306" s="18">
        <f t="shared" si="281"/>
        <v>0.85714285714285732</v>
      </c>
      <c r="AN306" s="10">
        <f t="shared" si="281"/>
        <v>0.8857142857142859</v>
      </c>
      <c r="AO306" s="11">
        <f t="shared" si="281"/>
        <v>0.91428571428571448</v>
      </c>
      <c r="AP306" s="11">
        <f t="shared" si="281"/>
        <v>0.94285714285714306</v>
      </c>
      <c r="AQ306" s="11">
        <f t="shared" si="281"/>
        <v>0.97142857142857164</v>
      </c>
      <c r="AR306" s="15">
        <v>1</v>
      </c>
      <c r="AS306" s="10">
        <v>1</v>
      </c>
      <c r="AT306" s="11">
        <v>1</v>
      </c>
      <c r="AU306" s="11">
        <v>1</v>
      </c>
      <c r="AV306" s="11">
        <v>1</v>
      </c>
      <c r="AW306" s="18">
        <v>1</v>
      </c>
      <c r="AX306" s="10">
        <v>1</v>
      </c>
      <c r="AY306" s="11">
        <v>1</v>
      </c>
      <c r="AZ306" s="11">
        <v>1</v>
      </c>
      <c r="BA306" s="11">
        <v>1</v>
      </c>
      <c r="BB306" s="15">
        <v>1</v>
      </c>
      <c r="BC306" s="10">
        <v>1</v>
      </c>
      <c r="BD306" s="11">
        <v>1</v>
      </c>
      <c r="BE306" s="11">
        <v>1</v>
      </c>
      <c r="BF306" s="11">
        <v>1</v>
      </c>
      <c r="BG306" s="18">
        <v>1</v>
      </c>
      <c r="BH306" s="10">
        <v>1</v>
      </c>
      <c r="BI306" s="11">
        <v>1</v>
      </c>
      <c r="BJ306" s="11">
        <v>1</v>
      </c>
      <c r="BK306" s="11">
        <v>1</v>
      </c>
      <c r="BL306" s="15">
        <v>1</v>
      </c>
      <c r="BM306" s="10">
        <v>1</v>
      </c>
      <c r="BN306" s="11">
        <v>1</v>
      </c>
      <c r="BO306" s="11">
        <v>1</v>
      </c>
      <c r="BP306" s="11">
        <v>1</v>
      </c>
      <c r="BQ306" s="18">
        <v>1</v>
      </c>
      <c r="BR306" s="10">
        <v>1</v>
      </c>
      <c r="BS306" s="11">
        <v>1</v>
      </c>
      <c r="BT306" s="11">
        <v>1</v>
      </c>
      <c r="BU306" s="11">
        <v>1</v>
      </c>
      <c r="BV306" s="15">
        <v>1</v>
      </c>
    </row>
    <row r="307" spans="1:74" x14ac:dyDescent="0.25">
      <c r="A307" s="26" t="s">
        <v>137</v>
      </c>
      <c r="B307" s="25" t="s">
        <v>64</v>
      </c>
      <c r="C307" s="1" t="s">
        <v>132</v>
      </c>
      <c r="D307" s="2" t="s">
        <v>200</v>
      </c>
      <c r="E307" s="3" t="s">
        <v>30</v>
      </c>
      <c r="F307" s="3">
        <f>'Proxy inputs'!I69</f>
        <v>0.67563126605758739</v>
      </c>
      <c r="G307" s="3">
        <f>'Proxy inputs'!J69</f>
        <v>0.6608151116778952</v>
      </c>
      <c r="H307" s="3">
        <f>'Proxy inputs'!K69</f>
        <v>1</v>
      </c>
      <c r="I307" s="18">
        <f t="shared" si="280"/>
        <v>0.67563126605758739</v>
      </c>
      <c r="J307" s="10">
        <f t="shared" ref="J307:AQ307" si="282">($AR307-$I307)/(2050-2015)+I307</f>
        <v>0.68489894417022779</v>
      </c>
      <c r="K307" s="11">
        <f t="shared" si="282"/>
        <v>0.69416662228286818</v>
      </c>
      <c r="L307" s="11">
        <f t="shared" si="282"/>
        <v>0.70343430039550858</v>
      </c>
      <c r="M307" s="11">
        <f t="shared" si="282"/>
        <v>0.71270197850814898</v>
      </c>
      <c r="N307" s="18">
        <f t="shared" si="282"/>
        <v>0.72196965662078938</v>
      </c>
      <c r="O307" s="10">
        <f t="shared" si="282"/>
        <v>0.73123733473342978</v>
      </c>
      <c r="P307" s="11">
        <f t="shared" si="282"/>
        <v>0.74050501284607018</v>
      </c>
      <c r="Q307" s="11">
        <f t="shared" si="282"/>
        <v>0.74977269095871057</v>
      </c>
      <c r="R307" s="11">
        <f t="shared" si="282"/>
        <v>0.75904036907135097</v>
      </c>
      <c r="S307" s="18">
        <f t="shared" si="282"/>
        <v>0.76830804718399137</v>
      </c>
      <c r="T307" s="10">
        <f t="shared" si="282"/>
        <v>0.77757572529663177</v>
      </c>
      <c r="U307" s="11">
        <f t="shared" si="282"/>
        <v>0.78684340340927217</v>
      </c>
      <c r="V307" s="11">
        <f t="shared" si="282"/>
        <v>0.79611108152191257</v>
      </c>
      <c r="W307" s="11">
        <f t="shared" si="282"/>
        <v>0.80537875963455297</v>
      </c>
      <c r="X307" s="18">
        <f t="shared" si="282"/>
        <v>0.81464643774719336</v>
      </c>
      <c r="Y307" s="10">
        <f t="shared" si="282"/>
        <v>0.82391411585983376</v>
      </c>
      <c r="Z307" s="11">
        <f t="shared" si="282"/>
        <v>0.83318179397247416</v>
      </c>
      <c r="AA307" s="11">
        <f t="shared" si="282"/>
        <v>0.84244947208511456</v>
      </c>
      <c r="AB307" s="11">
        <f t="shared" si="282"/>
        <v>0.85171715019775496</v>
      </c>
      <c r="AC307" s="18">
        <f t="shared" si="282"/>
        <v>0.86098482831039536</v>
      </c>
      <c r="AD307" s="10">
        <f t="shared" si="282"/>
        <v>0.87025250642303575</v>
      </c>
      <c r="AE307" s="11">
        <f t="shared" si="282"/>
        <v>0.87952018453567615</v>
      </c>
      <c r="AF307" s="11">
        <f t="shared" si="282"/>
        <v>0.88878786264831655</v>
      </c>
      <c r="AG307" s="11">
        <f t="shared" si="282"/>
        <v>0.89805554076095695</v>
      </c>
      <c r="AH307" s="18">
        <f t="shared" si="282"/>
        <v>0.90732321887359735</v>
      </c>
      <c r="AI307" s="10">
        <f t="shared" si="282"/>
        <v>0.91659089698623775</v>
      </c>
      <c r="AJ307" s="11">
        <f t="shared" si="282"/>
        <v>0.92585857509887814</v>
      </c>
      <c r="AK307" s="11">
        <f t="shared" si="282"/>
        <v>0.93512625321151854</v>
      </c>
      <c r="AL307" s="11">
        <f t="shared" si="282"/>
        <v>0.94439393132415894</v>
      </c>
      <c r="AM307" s="18">
        <f t="shared" si="282"/>
        <v>0.95366160943679934</v>
      </c>
      <c r="AN307" s="10">
        <f t="shared" si="282"/>
        <v>0.96292928754943974</v>
      </c>
      <c r="AO307" s="11">
        <f t="shared" si="282"/>
        <v>0.97219696566208014</v>
      </c>
      <c r="AP307" s="11">
        <f t="shared" si="282"/>
        <v>0.98146464377472054</v>
      </c>
      <c r="AQ307" s="11">
        <f t="shared" si="282"/>
        <v>0.99073232188736093</v>
      </c>
      <c r="AR307" s="15">
        <v>1</v>
      </c>
      <c r="AS307" s="10">
        <v>1</v>
      </c>
      <c r="AT307" s="11">
        <v>1</v>
      </c>
      <c r="AU307" s="11">
        <v>1</v>
      </c>
      <c r="AV307" s="11">
        <v>1</v>
      </c>
      <c r="AW307" s="18">
        <v>1</v>
      </c>
      <c r="AX307" s="10">
        <v>1</v>
      </c>
      <c r="AY307" s="11">
        <v>1</v>
      </c>
      <c r="AZ307" s="11">
        <v>1</v>
      </c>
      <c r="BA307" s="11">
        <v>1</v>
      </c>
      <c r="BB307" s="15">
        <v>1</v>
      </c>
      <c r="BC307" s="10">
        <v>1</v>
      </c>
      <c r="BD307" s="11">
        <v>1</v>
      </c>
      <c r="BE307" s="11">
        <v>1</v>
      </c>
      <c r="BF307" s="11">
        <v>1</v>
      </c>
      <c r="BG307" s="18">
        <v>1</v>
      </c>
      <c r="BH307" s="10">
        <v>1</v>
      </c>
      <c r="BI307" s="11">
        <v>1</v>
      </c>
      <c r="BJ307" s="11">
        <v>1</v>
      </c>
      <c r="BK307" s="11">
        <v>1</v>
      </c>
      <c r="BL307" s="15">
        <v>1</v>
      </c>
      <c r="BM307" s="10">
        <v>1</v>
      </c>
      <c r="BN307" s="11">
        <v>1</v>
      </c>
      <c r="BO307" s="11">
        <v>1</v>
      </c>
      <c r="BP307" s="11">
        <v>1</v>
      </c>
      <c r="BQ307" s="18">
        <v>1</v>
      </c>
      <c r="BR307" s="10">
        <v>1</v>
      </c>
      <c r="BS307" s="11">
        <v>1</v>
      </c>
      <c r="BT307" s="11">
        <v>1</v>
      </c>
      <c r="BU307" s="11">
        <v>1</v>
      </c>
      <c r="BV307" s="15">
        <v>1</v>
      </c>
    </row>
    <row r="308" spans="1:74" x14ac:dyDescent="0.25">
      <c r="A308" s="26" t="s">
        <v>137</v>
      </c>
      <c r="B308" s="25" t="s">
        <v>64</v>
      </c>
      <c r="C308" s="1" t="s">
        <v>132</v>
      </c>
      <c r="D308" s="2" t="s">
        <v>18</v>
      </c>
      <c r="E308" s="3" t="s">
        <v>19</v>
      </c>
      <c r="F308" s="3">
        <f>'Proxy inputs'!I70</f>
        <v>0.83499994132341004</v>
      </c>
      <c r="G308" s="3">
        <f>'Proxy inputs'!J70</f>
        <v>0.89558310729072332</v>
      </c>
      <c r="H308" s="3">
        <f>'Proxy inputs'!K70</f>
        <v>1</v>
      </c>
      <c r="I308" s="18">
        <f t="shared" si="280"/>
        <v>0.83499994132341004</v>
      </c>
      <c r="J308" s="10">
        <f t="shared" ref="J308:AQ308" si="283">($AR308-$I308)/(2050-2015)+I308</f>
        <v>0.83971422871416979</v>
      </c>
      <c r="K308" s="11">
        <f t="shared" si="283"/>
        <v>0.84442851610492953</v>
      </c>
      <c r="L308" s="11">
        <f t="shared" si="283"/>
        <v>0.84914280349568927</v>
      </c>
      <c r="M308" s="11">
        <f t="shared" si="283"/>
        <v>0.85385709088644901</v>
      </c>
      <c r="N308" s="18">
        <f t="shared" si="283"/>
        <v>0.85857137827720875</v>
      </c>
      <c r="O308" s="10">
        <f t="shared" si="283"/>
        <v>0.86328566566796849</v>
      </c>
      <c r="P308" s="11">
        <f t="shared" si="283"/>
        <v>0.86799995305872824</v>
      </c>
      <c r="Q308" s="11">
        <f t="shared" si="283"/>
        <v>0.87271424044948798</v>
      </c>
      <c r="R308" s="11">
        <f t="shared" si="283"/>
        <v>0.87742852784024772</v>
      </c>
      <c r="S308" s="18">
        <f t="shared" si="283"/>
        <v>0.88214281523100746</v>
      </c>
      <c r="T308" s="10">
        <f t="shared" si="283"/>
        <v>0.8868571026217672</v>
      </c>
      <c r="U308" s="11">
        <f t="shared" si="283"/>
        <v>0.89157139001252694</v>
      </c>
      <c r="V308" s="11">
        <f t="shared" si="283"/>
        <v>0.89628567740328668</v>
      </c>
      <c r="W308" s="11">
        <f t="shared" si="283"/>
        <v>0.90099996479404643</v>
      </c>
      <c r="X308" s="18">
        <f t="shared" si="283"/>
        <v>0.90571425218480617</v>
      </c>
      <c r="Y308" s="10">
        <f t="shared" si="283"/>
        <v>0.91042853957556591</v>
      </c>
      <c r="Z308" s="11">
        <f t="shared" si="283"/>
        <v>0.91514282696632565</v>
      </c>
      <c r="AA308" s="11">
        <f t="shared" si="283"/>
        <v>0.91985711435708539</v>
      </c>
      <c r="AB308" s="11">
        <f t="shared" si="283"/>
        <v>0.92457140174784513</v>
      </c>
      <c r="AC308" s="18">
        <f t="shared" si="283"/>
        <v>0.92928568913860488</v>
      </c>
      <c r="AD308" s="10">
        <f t="shared" si="283"/>
        <v>0.93399997652936462</v>
      </c>
      <c r="AE308" s="11">
        <f t="shared" si="283"/>
        <v>0.93871426392012436</v>
      </c>
      <c r="AF308" s="11">
        <f t="shared" si="283"/>
        <v>0.9434285513108841</v>
      </c>
      <c r="AG308" s="11">
        <f t="shared" si="283"/>
        <v>0.94814283870164384</v>
      </c>
      <c r="AH308" s="18">
        <f t="shared" si="283"/>
        <v>0.95285712609240358</v>
      </c>
      <c r="AI308" s="10">
        <f t="shared" si="283"/>
        <v>0.95757141348316333</v>
      </c>
      <c r="AJ308" s="11">
        <f t="shared" si="283"/>
        <v>0.96228570087392307</v>
      </c>
      <c r="AK308" s="11">
        <f t="shared" si="283"/>
        <v>0.96699998826468281</v>
      </c>
      <c r="AL308" s="11">
        <f t="shared" si="283"/>
        <v>0.97171427565544255</v>
      </c>
      <c r="AM308" s="18">
        <f t="shared" si="283"/>
        <v>0.97642856304620229</v>
      </c>
      <c r="AN308" s="10">
        <f t="shared" si="283"/>
        <v>0.98114285043696203</v>
      </c>
      <c r="AO308" s="11">
        <f t="shared" si="283"/>
        <v>0.98585713782772177</v>
      </c>
      <c r="AP308" s="11">
        <f t="shared" si="283"/>
        <v>0.99057142521848152</v>
      </c>
      <c r="AQ308" s="11">
        <f t="shared" si="283"/>
        <v>0.99528571260924126</v>
      </c>
      <c r="AR308" s="15">
        <v>1</v>
      </c>
      <c r="AS308" s="10">
        <v>1</v>
      </c>
      <c r="AT308" s="11">
        <v>1</v>
      </c>
      <c r="AU308" s="11">
        <v>1</v>
      </c>
      <c r="AV308" s="11">
        <v>1</v>
      </c>
      <c r="AW308" s="18">
        <v>1</v>
      </c>
      <c r="AX308" s="10">
        <v>1</v>
      </c>
      <c r="AY308" s="11">
        <v>1</v>
      </c>
      <c r="AZ308" s="11">
        <v>1</v>
      </c>
      <c r="BA308" s="11">
        <v>1</v>
      </c>
      <c r="BB308" s="15">
        <v>1</v>
      </c>
      <c r="BC308" s="10">
        <v>1</v>
      </c>
      <c r="BD308" s="11">
        <v>1</v>
      </c>
      <c r="BE308" s="11">
        <v>1</v>
      </c>
      <c r="BF308" s="11">
        <v>1</v>
      </c>
      <c r="BG308" s="18">
        <v>1</v>
      </c>
      <c r="BH308" s="10">
        <v>1</v>
      </c>
      <c r="BI308" s="11">
        <v>1</v>
      </c>
      <c r="BJ308" s="11">
        <v>1</v>
      </c>
      <c r="BK308" s="11">
        <v>1</v>
      </c>
      <c r="BL308" s="15">
        <v>1</v>
      </c>
      <c r="BM308" s="10">
        <v>1</v>
      </c>
      <c r="BN308" s="11">
        <v>1</v>
      </c>
      <c r="BO308" s="11">
        <v>1</v>
      </c>
      <c r="BP308" s="11">
        <v>1</v>
      </c>
      <c r="BQ308" s="18">
        <v>1</v>
      </c>
      <c r="BR308" s="10">
        <v>1</v>
      </c>
      <c r="BS308" s="11">
        <v>1</v>
      </c>
      <c r="BT308" s="11">
        <v>1</v>
      </c>
      <c r="BU308" s="11">
        <v>1</v>
      </c>
      <c r="BV308" s="15">
        <v>1</v>
      </c>
    </row>
    <row r="309" spans="1:74" x14ac:dyDescent="0.25">
      <c r="A309" s="26" t="s">
        <v>137</v>
      </c>
      <c r="B309" s="25" t="s">
        <v>64</v>
      </c>
      <c r="C309" s="1" t="s">
        <v>133</v>
      </c>
      <c r="D309" s="2" t="s">
        <v>28</v>
      </c>
      <c r="E309" s="3" t="s">
        <v>29</v>
      </c>
      <c r="F309" s="3">
        <f>'Proxy inputs'!I71</f>
        <v>0.91149585637434261</v>
      </c>
      <c r="G309" s="3">
        <f>'Proxy inputs'!J71</f>
        <v>1.0368614027049874</v>
      </c>
      <c r="H309" s="3">
        <f>'Proxy inputs'!K71</f>
        <v>1</v>
      </c>
      <c r="I309" s="18">
        <f t="shared" si="280"/>
        <v>0.91149585637434261</v>
      </c>
      <c r="J309" s="10">
        <f t="shared" ref="J309:AQ309" si="284">($AR309-$I309)/(2050-2015)+I309</f>
        <v>0.91402454619221851</v>
      </c>
      <c r="K309" s="11">
        <f t="shared" si="284"/>
        <v>0.91655323601009442</v>
      </c>
      <c r="L309" s="11">
        <f t="shared" si="284"/>
        <v>0.91908192582797033</v>
      </c>
      <c r="M309" s="11">
        <f t="shared" si="284"/>
        <v>0.92161061564584623</v>
      </c>
      <c r="N309" s="18">
        <f t="shared" si="284"/>
        <v>0.92413930546372214</v>
      </c>
      <c r="O309" s="10">
        <f t="shared" si="284"/>
        <v>0.92666799528159804</v>
      </c>
      <c r="P309" s="11">
        <f t="shared" si="284"/>
        <v>0.92919668509947395</v>
      </c>
      <c r="Q309" s="11">
        <f t="shared" si="284"/>
        <v>0.93172537491734986</v>
      </c>
      <c r="R309" s="11">
        <f t="shared" si="284"/>
        <v>0.93425406473522576</v>
      </c>
      <c r="S309" s="18">
        <f t="shared" si="284"/>
        <v>0.93678275455310167</v>
      </c>
      <c r="T309" s="10">
        <f t="shared" si="284"/>
        <v>0.93931144437097758</v>
      </c>
      <c r="U309" s="11">
        <f t="shared" si="284"/>
        <v>0.94184013418885348</v>
      </c>
      <c r="V309" s="11">
        <f t="shared" si="284"/>
        <v>0.94436882400672939</v>
      </c>
      <c r="W309" s="11">
        <f t="shared" si="284"/>
        <v>0.9468975138246053</v>
      </c>
      <c r="X309" s="18">
        <f t="shared" si="284"/>
        <v>0.9494262036424812</v>
      </c>
      <c r="Y309" s="10">
        <f t="shared" si="284"/>
        <v>0.95195489346035711</v>
      </c>
      <c r="Z309" s="11">
        <f t="shared" si="284"/>
        <v>0.95448358327823302</v>
      </c>
      <c r="AA309" s="11">
        <f t="shared" si="284"/>
        <v>0.95701227309610892</v>
      </c>
      <c r="AB309" s="11">
        <f t="shared" si="284"/>
        <v>0.95954096291398483</v>
      </c>
      <c r="AC309" s="18">
        <f t="shared" si="284"/>
        <v>0.96206965273186074</v>
      </c>
      <c r="AD309" s="10">
        <f t="shared" si="284"/>
        <v>0.96459834254973664</v>
      </c>
      <c r="AE309" s="11">
        <f t="shared" si="284"/>
        <v>0.96712703236761255</v>
      </c>
      <c r="AF309" s="11">
        <f t="shared" si="284"/>
        <v>0.96965572218548846</v>
      </c>
      <c r="AG309" s="11">
        <f t="shared" si="284"/>
        <v>0.97218441200336436</v>
      </c>
      <c r="AH309" s="18">
        <f t="shared" si="284"/>
        <v>0.97471310182124027</v>
      </c>
      <c r="AI309" s="10">
        <f t="shared" si="284"/>
        <v>0.97724179163911618</v>
      </c>
      <c r="AJ309" s="11">
        <f t="shared" si="284"/>
        <v>0.97977048145699208</v>
      </c>
      <c r="AK309" s="11">
        <f t="shared" si="284"/>
        <v>0.98229917127486799</v>
      </c>
      <c r="AL309" s="11">
        <f t="shared" si="284"/>
        <v>0.98482786109274389</v>
      </c>
      <c r="AM309" s="18">
        <f t="shared" si="284"/>
        <v>0.9873565509106198</v>
      </c>
      <c r="AN309" s="10">
        <f t="shared" si="284"/>
        <v>0.98988524072849571</v>
      </c>
      <c r="AO309" s="11">
        <f t="shared" si="284"/>
        <v>0.99241393054637161</v>
      </c>
      <c r="AP309" s="11">
        <f t="shared" si="284"/>
        <v>0.99494262036424752</v>
      </c>
      <c r="AQ309" s="11">
        <f t="shared" si="284"/>
        <v>0.99747131018212343</v>
      </c>
      <c r="AR309" s="15">
        <v>1</v>
      </c>
      <c r="AS309" s="10">
        <v>1</v>
      </c>
      <c r="AT309" s="11">
        <v>1</v>
      </c>
      <c r="AU309" s="11">
        <v>1</v>
      </c>
      <c r="AV309" s="11">
        <v>1</v>
      </c>
      <c r="AW309" s="18">
        <v>1</v>
      </c>
      <c r="AX309" s="10">
        <v>1</v>
      </c>
      <c r="AY309" s="11">
        <v>1</v>
      </c>
      <c r="AZ309" s="11">
        <v>1</v>
      </c>
      <c r="BA309" s="11">
        <v>1</v>
      </c>
      <c r="BB309" s="15">
        <v>1</v>
      </c>
      <c r="BC309" s="10">
        <v>1</v>
      </c>
      <c r="BD309" s="11">
        <v>1</v>
      </c>
      <c r="BE309" s="11">
        <v>1</v>
      </c>
      <c r="BF309" s="11">
        <v>1</v>
      </c>
      <c r="BG309" s="18">
        <v>1</v>
      </c>
      <c r="BH309" s="10">
        <v>1</v>
      </c>
      <c r="BI309" s="11">
        <v>1</v>
      </c>
      <c r="BJ309" s="11">
        <v>1</v>
      </c>
      <c r="BK309" s="11">
        <v>1</v>
      </c>
      <c r="BL309" s="15">
        <v>1</v>
      </c>
      <c r="BM309" s="10">
        <v>1</v>
      </c>
      <c r="BN309" s="11">
        <v>1</v>
      </c>
      <c r="BO309" s="11">
        <v>1</v>
      </c>
      <c r="BP309" s="11">
        <v>1</v>
      </c>
      <c r="BQ309" s="18">
        <v>1</v>
      </c>
      <c r="BR309" s="10">
        <v>1</v>
      </c>
      <c r="BS309" s="11">
        <v>1</v>
      </c>
      <c r="BT309" s="11">
        <v>1</v>
      </c>
      <c r="BU309" s="11">
        <v>1</v>
      </c>
      <c r="BV309" s="15">
        <v>1</v>
      </c>
    </row>
    <row r="310" spans="1:74" x14ac:dyDescent="0.25">
      <c r="A310" s="26" t="s">
        <v>137</v>
      </c>
      <c r="B310" s="25" t="s">
        <v>64</v>
      </c>
      <c r="C310" s="1" t="s">
        <v>133</v>
      </c>
      <c r="D310" s="2" t="s">
        <v>130</v>
      </c>
      <c r="E310" s="3" t="s">
        <v>121</v>
      </c>
      <c r="F310" s="3">
        <f>'Proxy inputs'!I72</f>
        <v>1</v>
      </c>
      <c r="G310" s="3">
        <f>'Proxy inputs'!J72</f>
        <v>1</v>
      </c>
      <c r="H310" s="3">
        <f>'Proxy inputs'!K72</f>
        <v>1</v>
      </c>
      <c r="I310" s="18">
        <f t="shared" si="280"/>
        <v>1</v>
      </c>
      <c r="J310" s="10">
        <f t="shared" ref="J310:AQ310" si="285">($AR310-$I310)/(2050-2015)+I310</f>
        <v>1</v>
      </c>
      <c r="K310" s="11">
        <f t="shared" si="285"/>
        <v>1</v>
      </c>
      <c r="L310" s="11">
        <f t="shared" si="285"/>
        <v>1</v>
      </c>
      <c r="M310" s="11">
        <f t="shared" si="285"/>
        <v>1</v>
      </c>
      <c r="N310" s="18">
        <f t="shared" si="285"/>
        <v>1</v>
      </c>
      <c r="O310" s="10">
        <f t="shared" si="285"/>
        <v>1</v>
      </c>
      <c r="P310" s="11">
        <f t="shared" si="285"/>
        <v>1</v>
      </c>
      <c r="Q310" s="11">
        <f t="shared" si="285"/>
        <v>1</v>
      </c>
      <c r="R310" s="11">
        <f t="shared" si="285"/>
        <v>1</v>
      </c>
      <c r="S310" s="18">
        <f t="shared" si="285"/>
        <v>1</v>
      </c>
      <c r="T310" s="10">
        <f t="shared" si="285"/>
        <v>1</v>
      </c>
      <c r="U310" s="11">
        <f t="shared" si="285"/>
        <v>1</v>
      </c>
      <c r="V310" s="11">
        <f t="shared" si="285"/>
        <v>1</v>
      </c>
      <c r="W310" s="11">
        <f t="shared" si="285"/>
        <v>1</v>
      </c>
      <c r="X310" s="18">
        <f t="shared" si="285"/>
        <v>1</v>
      </c>
      <c r="Y310" s="10">
        <f t="shared" si="285"/>
        <v>1</v>
      </c>
      <c r="Z310" s="11">
        <f t="shared" si="285"/>
        <v>1</v>
      </c>
      <c r="AA310" s="11">
        <f t="shared" si="285"/>
        <v>1</v>
      </c>
      <c r="AB310" s="11">
        <f t="shared" si="285"/>
        <v>1</v>
      </c>
      <c r="AC310" s="18">
        <f t="shared" si="285"/>
        <v>1</v>
      </c>
      <c r="AD310" s="10">
        <f t="shared" si="285"/>
        <v>1</v>
      </c>
      <c r="AE310" s="11">
        <f t="shared" si="285"/>
        <v>1</v>
      </c>
      <c r="AF310" s="11">
        <f t="shared" si="285"/>
        <v>1</v>
      </c>
      <c r="AG310" s="11">
        <f t="shared" si="285"/>
        <v>1</v>
      </c>
      <c r="AH310" s="18">
        <f t="shared" si="285"/>
        <v>1</v>
      </c>
      <c r="AI310" s="10">
        <f t="shared" si="285"/>
        <v>1</v>
      </c>
      <c r="AJ310" s="11">
        <f t="shared" si="285"/>
        <v>1</v>
      </c>
      <c r="AK310" s="11">
        <f t="shared" si="285"/>
        <v>1</v>
      </c>
      <c r="AL310" s="11">
        <f t="shared" si="285"/>
        <v>1</v>
      </c>
      <c r="AM310" s="18">
        <f t="shared" si="285"/>
        <v>1</v>
      </c>
      <c r="AN310" s="10">
        <f t="shared" si="285"/>
        <v>1</v>
      </c>
      <c r="AO310" s="11">
        <f t="shared" si="285"/>
        <v>1</v>
      </c>
      <c r="AP310" s="11">
        <f t="shared" si="285"/>
        <v>1</v>
      </c>
      <c r="AQ310" s="11">
        <f t="shared" si="285"/>
        <v>1</v>
      </c>
      <c r="AR310" s="15">
        <v>1</v>
      </c>
      <c r="AS310" s="10">
        <v>1</v>
      </c>
      <c r="AT310" s="11">
        <v>1</v>
      </c>
      <c r="AU310" s="11">
        <v>1</v>
      </c>
      <c r="AV310" s="11">
        <v>1</v>
      </c>
      <c r="AW310" s="18">
        <v>1</v>
      </c>
      <c r="AX310" s="10">
        <v>1</v>
      </c>
      <c r="AY310" s="11">
        <v>1</v>
      </c>
      <c r="AZ310" s="11">
        <v>1</v>
      </c>
      <c r="BA310" s="11">
        <v>1</v>
      </c>
      <c r="BB310" s="15">
        <v>1</v>
      </c>
      <c r="BC310" s="10">
        <v>1</v>
      </c>
      <c r="BD310" s="11">
        <v>1</v>
      </c>
      <c r="BE310" s="11">
        <v>1</v>
      </c>
      <c r="BF310" s="11">
        <v>1</v>
      </c>
      <c r="BG310" s="18">
        <v>1</v>
      </c>
      <c r="BH310" s="10">
        <v>1</v>
      </c>
      <c r="BI310" s="11">
        <v>1</v>
      </c>
      <c r="BJ310" s="11">
        <v>1</v>
      </c>
      <c r="BK310" s="11">
        <v>1</v>
      </c>
      <c r="BL310" s="15">
        <v>1</v>
      </c>
      <c r="BM310" s="10">
        <v>1</v>
      </c>
      <c r="BN310" s="11">
        <v>1</v>
      </c>
      <c r="BO310" s="11">
        <v>1</v>
      </c>
      <c r="BP310" s="11">
        <v>1</v>
      </c>
      <c r="BQ310" s="18">
        <v>1</v>
      </c>
      <c r="BR310" s="10">
        <v>1</v>
      </c>
      <c r="BS310" s="11">
        <v>1</v>
      </c>
      <c r="BT310" s="11">
        <v>1</v>
      </c>
      <c r="BU310" s="11">
        <v>1</v>
      </c>
      <c r="BV310" s="15">
        <v>1</v>
      </c>
    </row>
    <row r="311" spans="1:74" x14ac:dyDescent="0.25">
      <c r="A311" s="26" t="s">
        <v>137</v>
      </c>
      <c r="B311" s="25" t="s">
        <v>64</v>
      </c>
      <c r="C311" s="1" t="s">
        <v>133</v>
      </c>
      <c r="D311" s="2" t="s">
        <v>130</v>
      </c>
      <c r="E311" s="3" t="s">
        <v>122</v>
      </c>
      <c r="F311" s="3">
        <f>'Proxy inputs'!I73</f>
        <v>1</v>
      </c>
      <c r="G311" s="3">
        <f>'Proxy inputs'!J73</f>
        <v>1</v>
      </c>
      <c r="H311" s="3">
        <f>'Proxy inputs'!K73</f>
        <v>1</v>
      </c>
      <c r="I311" s="18">
        <f t="shared" si="280"/>
        <v>1</v>
      </c>
      <c r="J311" s="10">
        <f t="shared" ref="J311:AQ311" si="286">($AR311-$I311)/(2050-2015)+I311</f>
        <v>1</v>
      </c>
      <c r="K311" s="11">
        <f t="shared" si="286"/>
        <v>1</v>
      </c>
      <c r="L311" s="11">
        <f t="shared" si="286"/>
        <v>1</v>
      </c>
      <c r="M311" s="11">
        <f t="shared" si="286"/>
        <v>1</v>
      </c>
      <c r="N311" s="18">
        <f t="shared" si="286"/>
        <v>1</v>
      </c>
      <c r="O311" s="10">
        <f t="shared" si="286"/>
        <v>1</v>
      </c>
      <c r="P311" s="11">
        <f t="shared" si="286"/>
        <v>1</v>
      </c>
      <c r="Q311" s="11">
        <f t="shared" si="286"/>
        <v>1</v>
      </c>
      <c r="R311" s="11">
        <f t="shared" si="286"/>
        <v>1</v>
      </c>
      <c r="S311" s="18">
        <f t="shared" si="286"/>
        <v>1</v>
      </c>
      <c r="T311" s="10">
        <f t="shared" si="286"/>
        <v>1</v>
      </c>
      <c r="U311" s="11">
        <f t="shared" si="286"/>
        <v>1</v>
      </c>
      <c r="V311" s="11">
        <f t="shared" si="286"/>
        <v>1</v>
      </c>
      <c r="W311" s="11">
        <f t="shared" si="286"/>
        <v>1</v>
      </c>
      <c r="X311" s="18">
        <f t="shared" si="286"/>
        <v>1</v>
      </c>
      <c r="Y311" s="10">
        <f t="shared" si="286"/>
        <v>1</v>
      </c>
      <c r="Z311" s="11">
        <f t="shared" si="286"/>
        <v>1</v>
      </c>
      <c r="AA311" s="11">
        <f t="shared" si="286"/>
        <v>1</v>
      </c>
      <c r="AB311" s="11">
        <f t="shared" si="286"/>
        <v>1</v>
      </c>
      <c r="AC311" s="18">
        <f t="shared" si="286"/>
        <v>1</v>
      </c>
      <c r="AD311" s="10">
        <f t="shared" si="286"/>
        <v>1</v>
      </c>
      <c r="AE311" s="11">
        <f t="shared" si="286"/>
        <v>1</v>
      </c>
      <c r="AF311" s="11">
        <f t="shared" si="286"/>
        <v>1</v>
      </c>
      <c r="AG311" s="11">
        <f t="shared" si="286"/>
        <v>1</v>
      </c>
      <c r="AH311" s="18">
        <f t="shared" si="286"/>
        <v>1</v>
      </c>
      <c r="AI311" s="10">
        <f t="shared" si="286"/>
        <v>1</v>
      </c>
      <c r="AJ311" s="11">
        <f t="shared" si="286"/>
        <v>1</v>
      </c>
      <c r="AK311" s="11">
        <f t="shared" si="286"/>
        <v>1</v>
      </c>
      <c r="AL311" s="11">
        <f t="shared" si="286"/>
        <v>1</v>
      </c>
      <c r="AM311" s="18">
        <f t="shared" si="286"/>
        <v>1</v>
      </c>
      <c r="AN311" s="10">
        <f t="shared" si="286"/>
        <v>1</v>
      </c>
      <c r="AO311" s="11">
        <f t="shared" si="286"/>
        <v>1</v>
      </c>
      <c r="AP311" s="11">
        <f t="shared" si="286"/>
        <v>1</v>
      </c>
      <c r="AQ311" s="11">
        <f t="shared" si="286"/>
        <v>1</v>
      </c>
      <c r="AR311" s="15">
        <v>1</v>
      </c>
      <c r="AS311" s="10">
        <v>1</v>
      </c>
      <c r="AT311" s="11">
        <v>1</v>
      </c>
      <c r="AU311" s="11">
        <v>1</v>
      </c>
      <c r="AV311" s="11">
        <v>1</v>
      </c>
      <c r="AW311" s="18">
        <v>1</v>
      </c>
      <c r="AX311" s="10">
        <v>1</v>
      </c>
      <c r="AY311" s="11">
        <v>1</v>
      </c>
      <c r="AZ311" s="11">
        <v>1</v>
      </c>
      <c r="BA311" s="11">
        <v>1</v>
      </c>
      <c r="BB311" s="15">
        <v>1</v>
      </c>
      <c r="BC311" s="10">
        <v>1</v>
      </c>
      <c r="BD311" s="11">
        <v>1</v>
      </c>
      <c r="BE311" s="11">
        <v>1</v>
      </c>
      <c r="BF311" s="11">
        <v>1</v>
      </c>
      <c r="BG311" s="18">
        <v>1</v>
      </c>
      <c r="BH311" s="10">
        <v>1</v>
      </c>
      <c r="BI311" s="11">
        <v>1</v>
      </c>
      <c r="BJ311" s="11">
        <v>1</v>
      </c>
      <c r="BK311" s="11">
        <v>1</v>
      </c>
      <c r="BL311" s="15">
        <v>1</v>
      </c>
      <c r="BM311" s="10">
        <v>1</v>
      </c>
      <c r="BN311" s="11">
        <v>1</v>
      </c>
      <c r="BO311" s="11">
        <v>1</v>
      </c>
      <c r="BP311" s="11">
        <v>1</v>
      </c>
      <c r="BQ311" s="18">
        <v>1</v>
      </c>
      <c r="BR311" s="10">
        <v>1</v>
      </c>
      <c r="BS311" s="11">
        <v>1</v>
      </c>
      <c r="BT311" s="11">
        <v>1</v>
      </c>
      <c r="BU311" s="11">
        <v>1</v>
      </c>
      <c r="BV311" s="15">
        <v>1</v>
      </c>
    </row>
    <row r="312" spans="1:74" x14ac:dyDescent="0.25">
      <c r="A312" s="26" t="s">
        <v>137</v>
      </c>
      <c r="B312" s="25" t="s">
        <v>64</v>
      </c>
      <c r="C312" s="1" t="s">
        <v>133</v>
      </c>
      <c r="D312" s="2" t="s">
        <v>130</v>
      </c>
      <c r="E312" s="3" t="s">
        <v>148</v>
      </c>
      <c r="F312" s="3">
        <f>'Proxy inputs'!I74</f>
        <v>1</v>
      </c>
      <c r="G312" s="3">
        <f>'Proxy inputs'!J74</f>
        <v>1</v>
      </c>
      <c r="H312" s="3">
        <f>'Proxy inputs'!K74</f>
        <v>1</v>
      </c>
      <c r="I312" s="18">
        <f t="shared" si="280"/>
        <v>1</v>
      </c>
      <c r="J312" s="10">
        <f t="shared" ref="J312:AQ312" si="287">($AR312-$I312)/(2050-2015)+I312</f>
        <v>1</v>
      </c>
      <c r="K312" s="11">
        <f t="shared" si="287"/>
        <v>1</v>
      </c>
      <c r="L312" s="11">
        <f t="shared" si="287"/>
        <v>1</v>
      </c>
      <c r="M312" s="11">
        <f t="shared" si="287"/>
        <v>1</v>
      </c>
      <c r="N312" s="18">
        <f t="shared" si="287"/>
        <v>1</v>
      </c>
      <c r="O312" s="10">
        <f t="shared" si="287"/>
        <v>1</v>
      </c>
      <c r="P312" s="11">
        <f t="shared" si="287"/>
        <v>1</v>
      </c>
      <c r="Q312" s="11">
        <f t="shared" si="287"/>
        <v>1</v>
      </c>
      <c r="R312" s="11">
        <f t="shared" si="287"/>
        <v>1</v>
      </c>
      <c r="S312" s="18">
        <f t="shared" si="287"/>
        <v>1</v>
      </c>
      <c r="T312" s="10">
        <f t="shared" si="287"/>
        <v>1</v>
      </c>
      <c r="U312" s="11">
        <f t="shared" si="287"/>
        <v>1</v>
      </c>
      <c r="V312" s="11">
        <f t="shared" si="287"/>
        <v>1</v>
      </c>
      <c r="W312" s="11">
        <f t="shared" si="287"/>
        <v>1</v>
      </c>
      <c r="X312" s="18">
        <f t="shared" si="287"/>
        <v>1</v>
      </c>
      <c r="Y312" s="10">
        <f t="shared" si="287"/>
        <v>1</v>
      </c>
      <c r="Z312" s="11">
        <f t="shared" si="287"/>
        <v>1</v>
      </c>
      <c r="AA312" s="11">
        <f t="shared" si="287"/>
        <v>1</v>
      </c>
      <c r="AB312" s="11">
        <f t="shared" si="287"/>
        <v>1</v>
      </c>
      <c r="AC312" s="18">
        <f t="shared" si="287"/>
        <v>1</v>
      </c>
      <c r="AD312" s="10">
        <f t="shared" si="287"/>
        <v>1</v>
      </c>
      <c r="AE312" s="11">
        <f t="shared" si="287"/>
        <v>1</v>
      </c>
      <c r="AF312" s="11">
        <f t="shared" si="287"/>
        <v>1</v>
      </c>
      <c r="AG312" s="11">
        <f t="shared" si="287"/>
        <v>1</v>
      </c>
      <c r="AH312" s="18">
        <f t="shared" si="287"/>
        <v>1</v>
      </c>
      <c r="AI312" s="10">
        <f t="shared" si="287"/>
        <v>1</v>
      </c>
      <c r="AJ312" s="11">
        <f t="shared" si="287"/>
        <v>1</v>
      </c>
      <c r="AK312" s="11">
        <f t="shared" si="287"/>
        <v>1</v>
      </c>
      <c r="AL312" s="11">
        <f t="shared" si="287"/>
        <v>1</v>
      </c>
      <c r="AM312" s="18">
        <f t="shared" si="287"/>
        <v>1</v>
      </c>
      <c r="AN312" s="10">
        <f t="shared" si="287"/>
        <v>1</v>
      </c>
      <c r="AO312" s="11">
        <f t="shared" si="287"/>
        <v>1</v>
      </c>
      <c r="AP312" s="11">
        <f t="shared" si="287"/>
        <v>1</v>
      </c>
      <c r="AQ312" s="11">
        <f t="shared" si="287"/>
        <v>1</v>
      </c>
      <c r="AR312" s="15">
        <v>1</v>
      </c>
      <c r="AS312" s="10">
        <v>1</v>
      </c>
      <c r="AT312" s="11">
        <v>1</v>
      </c>
      <c r="AU312" s="11">
        <v>1</v>
      </c>
      <c r="AV312" s="11">
        <v>1</v>
      </c>
      <c r="AW312" s="18">
        <v>1</v>
      </c>
      <c r="AX312" s="10">
        <v>1</v>
      </c>
      <c r="AY312" s="11">
        <v>1</v>
      </c>
      <c r="AZ312" s="11">
        <v>1</v>
      </c>
      <c r="BA312" s="11">
        <v>1</v>
      </c>
      <c r="BB312" s="15">
        <v>1</v>
      </c>
      <c r="BC312" s="10">
        <v>1</v>
      </c>
      <c r="BD312" s="11">
        <v>1</v>
      </c>
      <c r="BE312" s="11">
        <v>1</v>
      </c>
      <c r="BF312" s="11">
        <v>1</v>
      </c>
      <c r="BG312" s="18">
        <v>1</v>
      </c>
      <c r="BH312" s="10">
        <v>1</v>
      </c>
      <c r="BI312" s="11">
        <v>1</v>
      </c>
      <c r="BJ312" s="11">
        <v>1</v>
      </c>
      <c r="BK312" s="11">
        <v>1</v>
      </c>
      <c r="BL312" s="15">
        <v>1</v>
      </c>
      <c r="BM312" s="10">
        <v>1</v>
      </c>
      <c r="BN312" s="11">
        <v>1</v>
      </c>
      <c r="BO312" s="11">
        <v>1</v>
      </c>
      <c r="BP312" s="11">
        <v>1</v>
      </c>
      <c r="BQ312" s="18">
        <v>1</v>
      </c>
      <c r="BR312" s="10">
        <v>1</v>
      </c>
      <c r="BS312" s="11">
        <v>1</v>
      </c>
      <c r="BT312" s="11">
        <v>1</v>
      </c>
      <c r="BU312" s="11">
        <v>1</v>
      </c>
      <c r="BV312" s="15">
        <v>1</v>
      </c>
    </row>
    <row r="313" spans="1:74" x14ac:dyDescent="0.25">
      <c r="A313" s="26" t="s">
        <v>137</v>
      </c>
      <c r="B313" s="25" t="s">
        <v>64</v>
      </c>
      <c r="C313" s="1" t="s">
        <v>133</v>
      </c>
      <c r="D313" s="2" t="s">
        <v>130</v>
      </c>
      <c r="E313" s="3" t="s">
        <v>124</v>
      </c>
      <c r="F313" s="3">
        <f>'Proxy inputs'!I75</f>
        <v>1</v>
      </c>
      <c r="G313" s="3">
        <f>'Proxy inputs'!J75</f>
        <v>1</v>
      </c>
      <c r="H313" s="3">
        <f>'Proxy inputs'!K75</f>
        <v>1</v>
      </c>
      <c r="I313" s="18">
        <f t="shared" si="280"/>
        <v>1</v>
      </c>
      <c r="J313" s="10">
        <f t="shared" ref="J313:AQ313" si="288">($AR313-$I313)/(2050-2015)+I313</f>
        <v>1</v>
      </c>
      <c r="K313" s="11">
        <f t="shared" si="288"/>
        <v>1</v>
      </c>
      <c r="L313" s="11">
        <f t="shared" si="288"/>
        <v>1</v>
      </c>
      <c r="M313" s="11">
        <f t="shared" si="288"/>
        <v>1</v>
      </c>
      <c r="N313" s="18">
        <f t="shared" si="288"/>
        <v>1</v>
      </c>
      <c r="O313" s="10">
        <f t="shared" si="288"/>
        <v>1</v>
      </c>
      <c r="P313" s="11">
        <f t="shared" si="288"/>
        <v>1</v>
      </c>
      <c r="Q313" s="11">
        <f t="shared" si="288"/>
        <v>1</v>
      </c>
      <c r="R313" s="11">
        <f t="shared" si="288"/>
        <v>1</v>
      </c>
      <c r="S313" s="18">
        <f t="shared" si="288"/>
        <v>1</v>
      </c>
      <c r="T313" s="10">
        <f t="shared" si="288"/>
        <v>1</v>
      </c>
      <c r="U313" s="11">
        <f t="shared" si="288"/>
        <v>1</v>
      </c>
      <c r="V313" s="11">
        <f t="shared" si="288"/>
        <v>1</v>
      </c>
      <c r="W313" s="11">
        <f t="shared" si="288"/>
        <v>1</v>
      </c>
      <c r="X313" s="18">
        <f t="shared" si="288"/>
        <v>1</v>
      </c>
      <c r="Y313" s="10">
        <f t="shared" si="288"/>
        <v>1</v>
      </c>
      <c r="Z313" s="11">
        <f t="shared" si="288"/>
        <v>1</v>
      </c>
      <c r="AA313" s="11">
        <f t="shared" si="288"/>
        <v>1</v>
      </c>
      <c r="AB313" s="11">
        <f t="shared" si="288"/>
        <v>1</v>
      </c>
      <c r="AC313" s="18">
        <f t="shared" si="288"/>
        <v>1</v>
      </c>
      <c r="AD313" s="10">
        <f t="shared" si="288"/>
        <v>1</v>
      </c>
      <c r="AE313" s="11">
        <f t="shared" si="288"/>
        <v>1</v>
      </c>
      <c r="AF313" s="11">
        <f t="shared" si="288"/>
        <v>1</v>
      </c>
      <c r="AG313" s="11">
        <f t="shared" si="288"/>
        <v>1</v>
      </c>
      <c r="AH313" s="18">
        <f t="shared" si="288"/>
        <v>1</v>
      </c>
      <c r="AI313" s="10">
        <f t="shared" si="288"/>
        <v>1</v>
      </c>
      <c r="AJ313" s="11">
        <f t="shared" si="288"/>
        <v>1</v>
      </c>
      <c r="AK313" s="11">
        <f t="shared" si="288"/>
        <v>1</v>
      </c>
      <c r="AL313" s="11">
        <f t="shared" si="288"/>
        <v>1</v>
      </c>
      <c r="AM313" s="18">
        <f t="shared" si="288"/>
        <v>1</v>
      </c>
      <c r="AN313" s="10">
        <f t="shared" si="288"/>
        <v>1</v>
      </c>
      <c r="AO313" s="11">
        <f t="shared" si="288"/>
        <v>1</v>
      </c>
      <c r="AP313" s="11">
        <f t="shared" si="288"/>
        <v>1</v>
      </c>
      <c r="AQ313" s="11">
        <f t="shared" si="288"/>
        <v>1</v>
      </c>
      <c r="AR313" s="15">
        <v>1</v>
      </c>
      <c r="AS313" s="10">
        <v>1</v>
      </c>
      <c r="AT313" s="11">
        <v>1</v>
      </c>
      <c r="AU313" s="11">
        <v>1</v>
      </c>
      <c r="AV313" s="11">
        <v>1</v>
      </c>
      <c r="AW313" s="18">
        <v>1</v>
      </c>
      <c r="AX313" s="10">
        <v>1</v>
      </c>
      <c r="AY313" s="11">
        <v>1</v>
      </c>
      <c r="AZ313" s="11">
        <v>1</v>
      </c>
      <c r="BA313" s="11">
        <v>1</v>
      </c>
      <c r="BB313" s="15">
        <v>1</v>
      </c>
      <c r="BC313" s="10">
        <v>1</v>
      </c>
      <c r="BD313" s="11">
        <v>1</v>
      </c>
      <c r="BE313" s="11">
        <v>1</v>
      </c>
      <c r="BF313" s="11">
        <v>1</v>
      </c>
      <c r="BG313" s="18">
        <v>1</v>
      </c>
      <c r="BH313" s="10">
        <v>1</v>
      </c>
      <c r="BI313" s="11">
        <v>1</v>
      </c>
      <c r="BJ313" s="11">
        <v>1</v>
      </c>
      <c r="BK313" s="11">
        <v>1</v>
      </c>
      <c r="BL313" s="15">
        <v>1</v>
      </c>
      <c r="BM313" s="10">
        <v>1</v>
      </c>
      <c r="BN313" s="11">
        <v>1</v>
      </c>
      <c r="BO313" s="11">
        <v>1</v>
      </c>
      <c r="BP313" s="11">
        <v>1</v>
      </c>
      <c r="BQ313" s="18">
        <v>1</v>
      </c>
      <c r="BR313" s="10">
        <v>1</v>
      </c>
      <c r="BS313" s="11">
        <v>1</v>
      </c>
      <c r="BT313" s="11">
        <v>1</v>
      </c>
      <c r="BU313" s="11">
        <v>1</v>
      </c>
      <c r="BV313" s="15">
        <v>1</v>
      </c>
    </row>
    <row r="314" spans="1:74" x14ac:dyDescent="0.25">
      <c r="A314" s="26" t="s">
        <v>137</v>
      </c>
      <c r="B314" s="25" t="s">
        <v>64</v>
      </c>
      <c r="C314" s="1" t="s">
        <v>134</v>
      </c>
      <c r="D314" s="2" t="s">
        <v>38</v>
      </c>
      <c r="E314" s="3" t="s">
        <v>39</v>
      </c>
      <c r="F314" s="3">
        <f>'Proxy inputs'!I76</f>
        <v>1.1846300397091936</v>
      </c>
      <c r="G314" s="3">
        <f>'Proxy inputs'!J76</f>
        <v>0.85924832491732106</v>
      </c>
      <c r="H314" s="3">
        <f>'Proxy inputs'!K76</f>
        <v>1</v>
      </c>
      <c r="I314" s="18">
        <f t="shared" si="280"/>
        <v>1.1846300397091936</v>
      </c>
      <c r="J314" s="10">
        <f t="shared" ref="J314:AQ314" si="289">($AR314-$I314)/(2050-2015)+I314</f>
        <v>1.1793548957175024</v>
      </c>
      <c r="K314" s="11">
        <f t="shared" si="289"/>
        <v>1.1740797517258112</v>
      </c>
      <c r="L314" s="11">
        <f t="shared" si="289"/>
        <v>1.1688046077341201</v>
      </c>
      <c r="M314" s="11">
        <f t="shared" si="289"/>
        <v>1.1635294637424289</v>
      </c>
      <c r="N314" s="18">
        <f t="shared" si="289"/>
        <v>1.1582543197507378</v>
      </c>
      <c r="O314" s="10">
        <f t="shared" si="289"/>
        <v>1.1529791757590466</v>
      </c>
      <c r="P314" s="11">
        <f t="shared" si="289"/>
        <v>1.1477040317673555</v>
      </c>
      <c r="Q314" s="11">
        <f t="shared" si="289"/>
        <v>1.1424288877756643</v>
      </c>
      <c r="R314" s="11">
        <f t="shared" si="289"/>
        <v>1.1371537437839732</v>
      </c>
      <c r="S314" s="18">
        <f t="shared" si="289"/>
        <v>1.131878599792282</v>
      </c>
      <c r="T314" s="10">
        <f t="shared" si="289"/>
        <v>1.1266034558005908</v>
      </c>
      <c r="U314" s="11">
        <f t="shared" si="289"/>
        <v>1.1213283118088997</v>
      </c>
      <c r="V314" s="11">
        <f t="shared" si="289"/>
        <v>1.1160531678172085</v>
      </c>
      <c r="W314" s="11">
        <f t="shared" si="289"/>
        <v>1.1107780238255174</v>
      </c>
      <c r="X314" s="18">
        <f t="shared" si="289"/>
        <v>1.1055028798338262</v>
      </c>
      <c r="Y314" s="10">
        <f t="shared" si="289"/>
        <v>1.1002277358421351</v>
      </c>
      <c r="Z314" s="11">
        <f t="shared" si="289"/>
        <v>1.0949525918504439</v>
      </c>
      <c r="AA314" s="11">
        <f t="shared" si="289"/>
        <v>1.0896774478587528</v>
      </c>
      <c r="AB314" s="11">
        <f t="shared" si="289"/>
        <v>1.0844023038670616</v>
      </c>
      <c r="AC314" s="18">
        <f t="shared" si="289"/>
        <v>1.0791271598753704</v>
      </c>
      <c r="AD314" s="10">
        <f t="shared" si="289"/>
        <v>1.0738520158836793</v>
      </c>
      <c r="AE314" s="11">
        <f t="shared" si="289"/>
        <v>1.0685768718919881</v>
      </c>
      <c r="AF314" s="11">
        <f t="shared" si="289"/>
        <v>1.063301727900297</v>
      </c>
      <c r="AG314" s="11">
        <f t="shared" si="289"/>
        <v>1.0580265839086058</v>
      </c>
      <c r="AH314" s="18">
        <f t="shared" si="289"/>
        <v>1.0527514399169147</v>
      </c>
      <c r="AI314" s="10">
        <f t="shared" si="289"/>
        <v>1.0474762959252235</v>
      </c>
      <c r="AJ314" s="11">
        <f t="shared" si="289"/>
        <v>1.0422011519335324</v>
      </c>
      <c r="AK314" s="11">
        <f t="shared" si="289"/>
        <v>1.0369260079418412</v>
      </c>
      <c r="AL314" s="11">
        <f t="shared" si="289"/>
        <v>1.03165086395015</v>
      </c>
      <c r="AM314" s="18">
        <f t="shared" si="289"/>
        <v>1.0263757199584589</v>
      </c>
      <c r="AN314" s="10">
        <f t="shared" si="289"/>
        <v>1.0211005759667677</v>
      </c>
      <c r="AO314" s="11">
        <f t="shared" si="289"/>
        <v>1.0158254319750766</v>
      </c>
      <c r="AP314" s="11">
        <f t="shared" si="289"/>
        <v>1.0105502879833854</v>
      </c>
      <c r="AQ314" s="11">
        <f t="shared" si="289"/>
        <v>1.0052751439916943</v>
      </c>
      <c r="AR314" s="15">
        <v>1</v>
      </c>
      <c r="AS314" s="10">
        <v>1</v>
      </c>
      <c r="AT314" s="11">
        <v>1</v>
      </c>
      <c r="AU314" s="11">
        <v>1</v>
      </c>
      <c r="AV314" s="11">
        <v>1</v>
      </c>
      <c r="AW314" s="18">
        <v>1</v>
      </c>
      <c r="AX314" s="10">
        <v>1</v>
      </c>
      <c r="AY314" s="11">
        <v>1</v>
      </c>
      <c r="AZ314" s="11">
        <v>1</v>
      </c>
      <c r="BA314" s="11">
        <v>1</v>
      </c>
      <c r="BB314" s="15">
        <v>1</v>
      </c>
      <c r="BC314" s="10">
        <v>1</v>
      </c>
      <c r="BD314" s="11">
        <v>1</v>
      </c>
      <c r="BE314" s="11">
        <v>1</v>
      </c>
      <c r="BF314" s="11">
        <v>1</v>
      </c>
      <c r="BG314" s="18">
        <v>1</v>
      </c>
      <c r="BH314" s="10">
        <v>1</v>
      </c>
      <c r="BI314" s="11">
        <v>1</v>
      </c>
      <c r="BJ314" s="11">
        <v>1</v>
      </c>
      <c r="BK314" s="11">
        <v>1</v>
      </c>
      <c r="BL314" s="15">
        <v>1</v>
      </c>
      <c r="BM314" s="10">
        <v>1</v>
      </c>
      <c r="BN314" s="11">
        <v>1</v>
      </c>
      <c r="BO314" s="11">
        <v>1</v>
      </c>
      <c r="BP314" s="11">
        <v>1</v>
      </c>
      <c r="BQ314" s="18">
        <v>1</v>
      </c>
      <c r="BR314" s="10">
        <v>1</v>
      </c>
      <c r="BS314" s="11">
        <v>1</v>
      </c>
      <c r="BT314" s="11">
        <v>1</v>
      </c>
      <c r="BU314" s="11">
        <v>1</v>
      </c>
      <c r="BV314" s="15">
        <v>1</v>
      </c>
    </row>
    <row r="315" spans="1:74" x14ac:dyDescent="0.25">
      <c r="A315" s="26" t="s">
        <v>137</v>
      </c>
      <c r="B315" s="25" t="s">
        <v>64</v>
      </c>
      <c r="C315" s="1" t="s">
        <v>134</v>
      </c>
      <c r="D315" s="2" t="s">
        <v>38</v>
      </c>
      <c r="E315" s="3" t="s">
        <v>21</v>
      </c>
      <c r="F315" s="3">
        <f>'Proxy inputs'!I77</f>
        <v>1.5014899156041603</v>
      </c>
      <c r="G315" s="3">
        <f>'Proxy inputs'!J77</f>
        <v>0.79199143291380747</v>
      </c>
      <c r="H315" s="3">
        <f>'Proxy inputs'!K77</f>
        <v>1</v>
      </c>
      <c r="I315" s="18">
        <f t="shared" si="280"/>
        <v>1.5014899156041603</v>
      </c>
      <c r="J315" s="10">
        <f t="shared" ref="J315:AQ315" si="290">($AR315-$I315)/(2050-2015)+I315</f>
        <v>1.4871616323011843</v>
      </c>
      <c r="K315" s="11">
        <f t="shared" si="290"/>
        <v>1.4728333489982082</v>
      </c>
      <c r="L315" s="11">
        <f t="shared" si="290"/>
        <v>1.4585050656952321</v>
      </c>
      <c r="M315" s="11">
        <f t="shared" si="290"/>
        <v>1.444176782392256</v>
      </c>
      <c r="N315" s="18">
        <f t="shared" si="290"/>
        <v>1.4298484990892799</v>
      </c>
      <c r="O315" s="10">
        <f t="shared" si="290"/>
        <v>1.4155202157863038</v>
      </c>
      <c r="P315" s="11">
        <f t="shared" si="290"/>
        <v>1.4011919324833277</v>
      </c>
      <c r="Q315" s="11">
        <f t="shared" si="290"/>
        <v>1.3868636491803517</v>
      </c>
      <c r="R315" s="11">
        <f t="shared" si="290"/>
        <v>1.3725353658773756</v>
      </c>
      <c r="S315" s="18">
        <f t="shared" si="290"/>
        <v>1.3582070825743995</v>
      </c>
      <c r="T315" s="10">
        <f t="shared" si="290"/>
        <v>1.3438787992714234</v>
      </c>
      <c r="U315" s="11">
        <f t="shared" si="290"/>
        <v>1.3295505159684473</v>
      </c>
      <c r="V315" s="11">
        <f t="shared" si="290"/>
        <v>1.3152222326654712</v>
      </c>
      <c r="W315" s="11">
        <f t="shared" si="290"/>
        <v>1.3008939493624951</v>
      </c>
      <c r="X315" s="18">
        <f t="shared" si="290"/>
        <v>1.2865656660595191</v>
      </c>
      <c r="Y315" s="10">
        <f t="shared" si="290"/>
        <v>1.272237382756543</v>
      </c>
      <c r="Z315" s="11">
        <f t="shared" si="290"/>
        <v>1.2579090994535669</v>
      </c>
      <c r="AA315" s="11">
        <f t="shared" si="290"/>
        <v>1.2435808161505908</v>
      </c>
      <c r="AB315" s="11">
        <f t="shared" si="290"/>
        <v>1.2292525328476147</v>
      </c>
      <c r="AC315" s="18">
        <f t="shared" si="290"/>
        <v>1.2149242495446386</v>
      </c>
      <c r="AD315" s="10">
        <f t="shared" si="290"/>
        <v>1.2005959662416625</v>
      </c>
      <c r="AE315" s="11">
        <f t="shared" si="290"/>
        <v>1.1862676829386865</v>
      </c>
      <c r="AF315" s="11">
        <f t="shared" si="290"/>
        <v>1.1719393996357104</v>
      </c>
      <c r="AG315" s="11">
        <f t="shared" si="290"/>
        <v>1.1576111163327343</v>
      </c>
      <c r="AH315" s="18">
        <f t="shared" si="290"/>
        <v>1.1432828330297582</v>
      </c>
      <c r="AI315" s="10">
        <f t="shared" si="290"/>
        <v>1.1289545497267821</v>
      </c>
      <c r="AJ315" s="11">
        <f t="shared" si="290"/>
        <v>1.114626266423806</v>
      </c>
      <c r="AK315" s="11">
        <f t="shared" si="290"/>
        <v>1.1002979831208299</v>
      </c>
      <c r="AL315" s="11">
        <f t="shared" si="290"/>
        <v>1.0859696998178539</v>
      </c>
      <c r="AM315" s="18">
        <f t="shared" si="290"/>
        <v>1.0716414165148778</v>
      </c>
      <c r="AN315" s="10">
        <f t="shared" si="290"/>
        <v>1.0573131332119017</v>
      </c>
      <c r="AO315" s="11">
        <f t="shared" si="290"/>
        <v>1.0429848499089256</v>
      </c>
      <c r="AP315" s="11">
        <f t="shared" si="290"/>
        <v>1.0286565666059495</v>
      </c>
      <c r="AQ315" s="11">
        <f t="shared" si="290"/>
        <v>1.0143282833029734</v>
      </c>
      <c r="AR315" s="15">
        <v>1</v>
      </c>
      <c r="AS315" s="10">
        <v>1</v>
      </c>
      <c r="AT315" s="11">
        <v>1</v>
      </c>
      <c r="AU315" s="11">
        <v>1</v>
      </c>
      <c r="AV315" s="11">
        <v>1</v>
      </c>
      <c r="AW315" s="18">
        <v>1</v>
      </c>
      <c r="AX315" s="10">
        <v>1</v>
      </c>
      <c r="AY315" s="11">
        <v>1</v>
      </c>
      <c r="AZ315" s="11">
        <v>1</v>
      </c>
      <c r="BA315" s="11">
        <v>1</v>
      </c>
      <c r="BB315" s="15">
        <v>1</v>
      </c>
      <c r="BC315" s="10">
        <v>1</v>
      </c>
      <c r="BD315" s="11">
        <v>1</v>
      </c>
      <c r="BE315" s="11">
        <v>1</v>
      </c>
      <c r="BF315" s="11">
        <v>1</v>
      </c>
      <c r="BG315" s="18">
        <v>1</v>
      </c>
      <c r="BH315" s="10">
        <v>1</v>
      </c>
      <c r="BI315" s="11">
        <v>1</v>
      </c>
      <c r="BJ315" s="11">
        <v>1</v>
      </c>
      <c r="BK315" s="11">
        <v>1</v>
      </c>
      <c r="BL315" s="15">
        <v>1</v>
      </c>
      <c r="BM315" s="10">
        <v>1</v>
      </c>
      <c r="BN315" s="11">
        <v>1</v>
      </c>
      <c r="BO315" s="11">
        <v>1</v>
      </c>
      <c r="BP315" s="11">
        <v>1</v>
      </c>
      <c r="BQ315" s="18">
        <v>1</v>
      </c>
      <c r="BR315" s="10">
        <v>1</v>
      </c>
      <c r="BS315" s="11">
        <v>1</v>
      </c>
      <c r="BT315" s="11">
        <v>1</v>
      </c>
      <c r="BU315" s="11">
        <v>1</v>
      </c>
      <c r="BV315" s="15">
        <v>1</v>
      </c>
    </row>
    <row r="316" spans="1:74" x14ac:dyDescent="0.25">
      <c r="A316" s="26" t="s">
        <v>137</v>
      </c>
      <c r="B316" s="25" t="s">
        <v>64</v>
      </c>
      <c r="C316" s="1" t="s">
        <v>134</v>
      </c>
      <c r="D316" s="2" t="s">
        <v>38</v>
      </c>
      <c r="E316" s="3" t="s">
        <v>22</v>
      </c>
      <c r="F316" s="3">
        <f>'Proxy inputs'!I78</f>
        <v>1.0021022757826941</v>
      </c>
      <c r="G316" s="3">
        <f>'Proxy inputs'!J78</f>
        <v>0.7924863298078777</v>
      </c>
      <c r="H316" s="3">
        <f>'Proxy inputs'!K78</f>
        <v>1</v>
      </c>
      <c r="I316" s="18">
        <f t="shared" si="280"/>
        <v>1.0021022757826941</v>
      </c>
      <c r="J316" s="10">
        <f t="shared" ref="J316:AQ316" si="291">($AR316-$I316)/(2050-2015)+I316</f>
        <v>1.0020422107603313</v>
      </c>
      <c r="K316" s="11">
        <f t="shared" si="291"/>
        <v>1.0019821457379685</v>
      </c>
      <c r="L316" s="11">
        <f t="shared" si="291"/>
        <v>1.0019220807156057</v>
      </c>
      <c r="M316" s="11">
        <f t="shared" si="291"/>
        <v>1.001862015693243</v>
      </c>
      <c r="N316" s="18">
        <f t="shared" si="291"/>
        <v>1.0018019506708802</v>
      </c>
      <c r="O316" s="10">
        <f t="shared" si="291"/>
        <v>1.0017418856485174</v>
      </c>
      <c r="P316" s="11">
        <f t="shared" si="291"/>
        <v>1.0016818206261546</v>
      </c>
      <c r="Q316" s="11">
        <f t="shared" si="291"/>
        <v>1.0016217556037919</v>
      </c>
      <c r="R316" s="11">
        <f t="shared" si="291"/>
        <v>1.0015616905814291</v>
      </c>
      <c r="S316" s="18">
        <f t="shared" si="291"/>
        <v>1.0015016255590663</v>
      </c>
      <c r="T316" s="10">
        <f t="shared" si="291"/>
        <v>1.0014415605367035</v>
      </c>
      <c r="U316" s="11">
        <f t="shared" si="291"/>
        <v>1.0013814955143407</v>
      </c>
      <c r="V316" s="11">
        <f t="shared" si="291"/>
        <v>1.001321430491978</v>
      </c>
      <c r="W316" s="11">
        <f t="shared" si="291"/>
        <v>1.0012613654696152</v>
      </c>
      <c r="X316" s="18">
        <f t="shared" si="291"/>
        <v>1.0012013004472524</v>
      </c>
      <c r="Y316" s="10">
        <f t="shared" si="291"/>
        <v>1.0011412354248896</v>
      </c>
      <c r="Z316" s="11">
        <f t="shared" si="291"/>
        <v>1.0010811704025269</v>
      </c>
      <c r="AA316" s="11">
        <f t="shared" si="291"/>
        <v>1.0010211053801641</v>
      </c>
      <c r="AB316" s="11">
        <f t="shared" si="291"/>
        <v>1.0009610403578013</v>
      </c>
      <c r="AC316" s="18">
        <f t="shared" si="291"/>
        <v>1.0009009753354385</v>
      </c>
      <c r="AD316" s="10">
        <f t="shared" si="291"/>
        <v>1.0008409103130758</v>
      </c>
      <c r="AE316" s="11">
        <f t="shared" si="291"/>
        <v>1.000780845290713</v>
      </c>
      <c r="AF316" s="11">
        <f t="shared" si="291"/>
        <v>1.0007207802683502</v>
      </c>
      <c r="AG316" s="11">
        <f t="shared" si="291"/>
        <v>1.0006607152459874</v>
      </c>
      <c r="AH316" s="18">
        <f t="shared" si="291"/>
        <v>1.0006006502236247</v>
      </c>
      <c r="AI316" s="10">
        <f t="shared" si="291"/>
        <v>1.0005405852012619</v>
      </c>
      <c r="AJ316" s="11">
        <f t="shared" si="291"/>
        <v>1.0004805201788991</v>
      </c>
      <c r="AK316" s="11">
        <f t="shared" si="291"/>
        <v>1.0004204551565363</v>
      </c>
      <c r="AL316" s="11">
        <f t="shared" si="291"/>
        <v>1.0003603901341735</v>
      </c>
      <c r="AM316" s="18">
        <f t="shared" si="291"/>
        <v>1.0003003251118108</v>
      </c>
      <c r="AN316" s="10">
        <f t="shared" si="291"/>
        <v>1.000240260089448</v>
      </c>
      <c r="AO316" s="11">
        <f t="shared" si="291"/>
        <v>1.0001801950670852</v>
      </c>
      <c r="AP316" s="11">
        <f t="shared" si="291"/>
        <v>1.0001201300447224</v>
      </c>
      <c r="AQ316" s="11">
        <f t="shared" si="291"/>
        <v>1.0000600650223597</v>
      </c>
      <c r="AR316" s="15">
        <v>1</v>
      </c>
      <c r="AS316" s="10">
        <v>1</v>
      </c>
      <c r="AT316" s="11">
        <v>1</v>
      </c>
      <c r="AU316" s="11">
        <v>1</v>
      </c>
      <c r="AV316" s="11">
        <v>1</v>
      </c>
      <c r="AW316" s="18">
        <v>1</v>
      </c>
      <c r="AX316" s="10">
        <v>1</v>
      </c>
      <c r="AY316" s="11">
        <v>1</v>
      </c>
      <c r="AZ316" s="11">
        <v>1</v>
      </c>
      <c r="BA316" s="11">
        <v>1</v>
      </c>
      <c r="BB316" s="15">
        <v>1</v>
      </c>
      <c r="BC316" s="10">
        <v>1</v>
      </c>
      <c r="BD316" s="11">
        <v>1</v>
      </c>
      <c r="BE316" s="11">
        <v>1</v>
      </c>
      <c r="BF316" s="11">
        <v>1</v>
      </c>
      <c r="BG316" s="18">
        <v>1</v>
      </c>
      <c r="BH316" s="10">
        <v>1</v>
      </c>
      <c r="BI316" s="11">
        <v>1</v>
      </c>
      <c r="BJ316" s="11">
        <v>1</v>
      </c>
      <c r="BK316" s="11">
        <v>1</v>
      </c>
      <c r="BL316" s="15">
        <v>1</v>
      </c>
      <c r="BM316" s="10">
        <v>1</v>
      </c>
      <c r="BN316" s="11">
        <v>1</v>
      </c>
      <c r="BO316" s="11">
        <v>1</v>
      </c>
      <c r="BP316" s="11">
        <v>1</v>
      </c>
      <c r="BQ316" s="18">
        <v>1</v>
      </c>
      <c r="BR316" s="10">
        <v>1</v>
      </c>
      <c r="BS316" s="11">
        <v>1</v>
      </c>
      <c r="BT316" s="11">
        <v>1</v>
      </c>
      <c r="BU316" s="11">
        <v>1</v>
      </c>
      <c r="BV316" s="15">
        <v>1</v>
      </c>
    </row>
    <row r="317" spans="1:74" x14ac:dyDescent="0.25">
      <c r="A317" s="26" t="s">
        <v>137</v>
      </c>
      <c r="B317" s="25" t="s">
        <v>64</v>
      </c>
      <c r="C317" s="1" t="s">
        <v>134</v>
      </c>
      <c r="D317" s="2" t="s">
        <v>40</v>
      </c>
      <c r="E317" s="3" t="s">
        <v>39</v>
      </c>
      <c r="F317" s="3">
        <f>'Proxy inputs'!I79</f>
        <v>1.3496962970241444</v>
      </c>
      <c r="G317" s="3">
        <f>'Proxy inputs'!J79</f>
        <v>0.8489651071167148</v>
      </c>
      <c r="H317" s="3">
        <f>'Proxy inputs'!K79</f>
        <v>1</v>
      </c>
      <c r="I317" s="18">
        <f t="shared" si="280"/>
        <v>1.3496962970241444</v>
      </c>
      <c r="J317" s="10">
        <f t="shared" ref="J317:AQ317" si="292">($AR317-$I317)/(2050-2015)+I317</f>
        <v>1.3397049742520259</v>
      </c>
      <c r="K317" s="11">
        <f t="shared" si="292"/>
        <v>1.3297136514799075</v>
      </c>
      <c r="L317" s="11">
        <f t="shared" si="292"/>
        <v>1.319722328707789</v>
      </c>
      <c r="M317" s="11">
        <f t="shared" si="292"/>
        <v>1.3097310059356706</v>
      </c>
      <c r="N317" s="18">
        <f t="shared" si="292"/>
        <v>1.2997396831635522</v>
      </c>
      <c r="O317" s="10">
        <f t="shared" si="292"/>
        <v>1.2897483603914337</v>
      </c>
      <c r="P317" s="11">
        <f t="shared" si="292"/>
        <v>1.2797570376193153</v>
      </c>
      <c r="Q317" s="11">
        <f t="shared" si="292"/>
        <v>1.2697657148471968</v>
      </c>
      <c r="R317" s="11">
        <f t="shared" si="292"/>
        <v>1.2597743920750784</v>
      </c>
      <c r="S317" s="18">
        <f t="shared" si="292"/>
        <v>1.2497830693029599</v>
      </c>
      <c r="T317" s="10">
        <f t="shared" si="292"/>
        <v>1.2397917465308415</v>
      </c>
      <c r="U317" s="11">
        <f t="shared" si="292"/>
        <v>1.229800423758723</v>
      </c>
      <c r="V317" s="11">
        <f t="shared" si="292"/>
        <v>1.2198091009866046</v>
      </c>
      <c r="W317" s="11">
        <f t="shared" si="292"/>
        <v>1.2098177782144861</v>
      </c>
      <c r="X317" s="18">
        <f t="shared" si="292"/>
        <v>1.1998264554423677</v>
      </c>
      <c r="Y317" s="10">
        <f t="shared" si="292"/>
        <v>1.1898351326702492</v>
      </c>
      <c r="Z317" s="11">
        <f t="shared" si="292"/>
        <v>1.1798438098981308</v>
      </c>
      <c r="AA317" s="11">
        <f t="shared" si="292"/>
        <v>1.1698524871260123</v>
      </c>
      <c r="AB317" s="11">
        <f t="shared" si="292"/>
        <v>1.1598611643538939</v>
      </c>
      <c r="AC317" s="18">
        <f t="shared" si="292"/>
        <v>1.1498698415817754</v>
      </c>
      <c r="AD317" s="10">
        <f t="shared" si="292"/>
        <v>1.139878518809657</v>
      </c>
      <c r="AE317" s="11">
        <f t="shared" si="292"/>
        <v>1.1298871960375385</v>
      </c>
      <c r="AF317" s="11">
        <f t="shared" si="292"/>
        <v>1.1198958732654201</v>
      </c>
      <c r="AG317" s="11">
        <f t="shared" si="292"/>
        <v>1.1099045504933016</v>
      </c>
      <c r="AH317" s="18">
        <f t="shared" si="292"/>
        <v>1.0999132277211832</v>
      </c>
      <c r="AI317" s="10">
        <f t="shared" si="292"/>
        <v>1.0899219049490647</v>
      </c>
      <c r="AJ317" s="11">
        <f t="shared" si="292"/>
        <v>1.0799305821769463</v>
      </c>
      <c r="AK317" s="11">
        <f t="shared" si="292"/>
        <v>1.0699392594048278</v>
      </c>
      <c r="AL317" s="11">
        <f t="shared" si="292"/>
        <v>1.0599479366327094</v>
      </c>
      <c r="AM317" s="18">
        <f t="shared" si="292"/>
        <v>1.0499566138605909</v>
      </c>
      <c r="AN317" s="10">
        <f t="shared" si="292"/>
        <v>1.0399652910884725</v>
      </c>
      <c r="AO317" s="11">
        <f t="shared" si="292"/>
        <v>1.029973968316354</v>
      </c>
      <c r="AP317" s="11">
        <f t="shared" si="292"/>
        <v>1.0199826455442356</v>
      </c>
      <c r="AQ317" s="11">
        <f t="shared" si="292"/>
        <v>1.0099913227721171</v>
      </c>
      <c r="AR317" s="15">
        <v>1</v>
      </c>
      <c r="AS317" s="10">
        <v>1</v>
      </c>
      <c r="AT317" s="11">
        <v>1</v>
      </c>
      <c r="AU317" s="11">
        <v>1</v>
      </c>
      <c r="AV317" s="11">
        <v>1</v>
      </c>
      <c r="AW317" s="18">
        <v>1</v>
      </c>
      <c r="AX317" s="10">
        <v>1</v>
      </c>
      <c r="AY317" s="11">
        <v>1</v>
      </c>
      <c r="AZ317" s="11">
        <v>1</v>
      </c>
      <c r="BA317" s="11">
        <v>1</v>
      </c>
      <c r="BB317" s="15">
        <v>1</v>
      </c>
      <c r="BC317" s="10">
        <v>1</v>
      </c>
      <c r="BD317" s="11">
        <v>1</v>
      </c>
      <c r="BE317" s="11">
        <v>1</v>
      </c>
      <c r="BF317" s="11">
        <v>1</v>
      </c>
      <c r="BG317" s="18">
        <v>1</v>
      </c>
      <c r="BH317" s="10">
        <v>1</v>
      </c>
      <c r="BI317" s="11">
        <v>1</v>
      </c>
      <c r="BJ317" s="11">
        <v>1</v>
      </c>
      <c r="BK317" s="11">
        <v>1</v>
      </c>
      <c r="BL317" s="15">
        <v>1</v>
      </c>
      <c r="BM317" s="10">
        <v>1</v>
      </c>
      <c r="BN317" s="11">
        <v>1</v>
      </c>
      <c r="BO317" s="11">
        <v>1</v>
      </c>
      <c r="BP317" s="11">
        <v>1</v>
      </c>
      <c r="BQ317" s="18">
        <v>1</v>
      </c>
      <c r="BR317" s="10">
        <v>1</v>
      </c>
      <c r="BS317" s="11">
        <v>1</v>
      </c>
      <c r="BT317" s="11">
        <v>1</v>
      </c>
      <c r="BU317" s="11">
        <v>1</v>
      </c>
      <c r="BV317" s="15">
        <v>1</v>
      </c>
    </row>
    <row r="318" spans="1:74" x14ac:dyDescent="0.25">
      <c r="A318" s="26" t="s">
        <v>137</v>
      </c>
      <c r="B318" s="25" t="s">
        <v>64</v>
      </c>
      <c r="C318" s="1" t="s">
        <v>134</v>
      </c>
      <c r="D318" s="2" t="s">
        <v>40</v>
      </c>
      <c r="E318" s="3" t="s">
        <v>21</v>
      </c>
      <c r="F318" s="3">
        <f>'Proxy inputs'!I80</f>
        <v>1.9133561373519044</v>
      </c>
      <c r="G318" s="3">
        <f>'Proxy inputs'!J80</f>
        <v>0.79024793200303112</v>
      </c>
      <c r="H318" s="3">
        <f>'Proxy inputs'!K80</f>
        <v>1</v>
      </c>
      <c r="I318" s="18">
        <f t="shared" si="280"/>
        <v>1.9133561373519044</v>
      </c>
      <c r="J318" s="10">
        <f t="shared" ref="J318:AQ318" si="293">($AR318-$I318)/(2050-2015)+I318</f>
        <v>1.8872602477132785</v>
      </c>
      <c r="K318" s="11">
        <f t="shared" si="293"/>
        <v>1.8611643580746526</v>
      </c>
      <c r="L318" s="11">
        <f t="shared" si="293"/>
        <v>1.8350684684360268</v>
      </c>
      <c r="M318" s="11">
        <f t="shared" si="293"/>
        <v>1.8089725787974009</v>
      </c>
      <c r="N318" s="18">
        <f t="shared" si="293"/>
        <v>1.7828766891587751</v>
      </c>
      <c r="O318" s="10">
        <f t="shared" si="293"/>
        <v>1.7567807995201492</v>
      </c>
      <c r="P318" s="11">
        <f t="shared" si="293"/>
        <v>1.7306849098815233</v>
      </c>
      <c r="Q318" s="11">
        <f t="shared" si="293"/>
        <v>1.7045890202428975</v>
      </c>
      <c r="R318" s="11">
        <f t="shared" si="293"/>
        <v>1.6784931306042716</v>
      </c>
      <c r="S318" s="18">
        <f t="shared" si="293"/>
        <v>1.6523972409656458</v>
      </c>
      <c r="T318" s="10">
        <f t="shared" si="293"/>
        <v>1.6263013513270199</v>
      </c>
      <c r="U318" s="11">
        <f t="shared" si="293"/>
        <v>1.6002054616883941</v>
      </c>
      <c r="V318" s="11">
        <f t="shared" si="293"/>
        <v>1.5741095720497682</v>
      </c>
      <c r="W318" s="11">
        <f t="shared" si="293"/>
        <v>1.5480136824111423</v>
      </c>
      <c r="X318" s="18">
        <f t="shared" si="293"/>
        <v>1.5219177927725165</v>
      </c>
      <c r="Y318" s="10">
        <f t="shared" si="293"/>
        <v>1.4958219031338906</v>
      </c>
      <c r="Z318" s="11">
        <f t="shared" si="293"/>
        <v>1.4697260134952648</v>
      </c>
      <c r="AA318" s="11">
        <f t="shared" si="293"/>
        <v>1.4436301238566389</v>
      </c>
      <c r="AB318" s="11">
        <f t="shared" si="293"/>
        <v>1.4175342342180131</v>
      </c>
      <c r="AC318" s="18">
        <f t="shared" si="293"/>
        <v>1.3914383445793872</v>
      </c>
      <c r="AD318" s="10">
        <f t="shared" si="293"/>
        <v>1.3653424549407613</v>
      </c>
      <c r="AE318" s="11">
        <f t="shared" si="293"/>
        <v>1.3392465653021355</v>
      </c>
      <c r="AF318" s="11">
        <f t="shared" si="293"/>
        <v>1.3131506756635096</v>
      </c>
      <c r="AG318" s="11">
        <f t="shared" si="293"/>
        <v>1.2870547860248838</v>
      </c>
      <c r="AH318" s="18">
        <f t="shared" si="293"/>
        <v>1.2609588963862579</v>
      </c>
      <c r="AI318" s="10">
        <f t="shared" si="293"/>
        <v>1.2348630067476321</v>
      </c>
      <c r="AJ318" s="11">
        <f t="shared" si="293"/>
        <v>1.2087671171090062</v>
      </c>
      <c r="AK318" s="11">
        <f t="shared" si="293"/>
        <v>1.1826712274703803</v>
      </c>
      <c r="AL318" s="11">
        <f t="shared" si="293"/>
        <v>1.1565753378317545</v>
      </c>
      <c r="AM318" s="18">
        <f t="shared" si="293"/>
        <v>1.1304794481931286</v>
      </c>
      <c r="AN318" s="10">
        <f t="shared" si="293"/>
        <v>1.1043835585545028</v>
      </c>
      <c r="AO318" s="11">
        <f t="shared" si="293"/>
        <v>1.0782876689158769</v>
      </c>
      <c r="AP318" s="11">
        <f t="shared" si="293"/>
        <v>1.052191779277251</v>
      </c>
      <c r="AQ318" s="11">
        <f t="shared" si="293"/>
        <v>1.0260958896386252</v>
      </c>
      <c r="AR318" s="15">
        <v>1</v>
      </c>
      <c r="AS318" s="10">
        <v>1</v>
      </c>
      <c r="AT318" s="11">
        <v>1</v>
      </c>
      <c r="AU318" s="11">
        <v>1</v>
      </c>
      <c r="AV318" s="11">
        <v>1</v>
      </c>
      <c r="AW318" s="18">
        <v>1</v>
      </c>
      <c r="AX318" s="10">
        <v>1</v>
      </c>
      <c r="AY318" s="11">
        <v>1</v>
      </c>
      <c r="AZ318" s="11">
        <v>1</v>
      </c>
      <c r="BA318" s="11">
        <v>1</v>
      </c>
      <c r="BB318" s="15">
        <v>1</v>
      </c>
      <c r="BC318" s="10">
        <v>1</v>
      </c>
      <c r="BD318" s="11">
        <v>1</v>
      </c>
      <c r="BE318" s="11">
        <v>1</v>
      </c>
      <c r="BF318" s="11">
        <v>1</v>
      </c>
      <c r="BG318" s="18">
        <v>1</v>
      </c>
      <c r="BH318" s="10">
        <v>1</v>
      </c>
      <c r="BI318" s="11">
        <v>1</v>
      </c>
      <c r="BJ318" s="11">
        <v>1</v>
      </c>
      <c r="BK318" s="11">
        <v>1</v>
      </c>
      <c r="BL318" s="15">
        <v>1</v>
      </c>
      <c r="BM318" s="10">
        <v>1</v>
      </c>
      <c r="BN318" s="11">
        <v>1</v>
      </c>
      <c r="BO318" s="11">
        <v>1</v>
      </c>
      <c r="BP318" s="11">
        <v>1</v>
      </c>
      <c r="BQ318" s="18">
        <v>1</v>
      </c>
      <c r="BR318" s="10">
        <v>1</v>
      </c>
      <c r="BS318" s="11">
        <v>1</v>
      </c>
      <c r="BT318" s="11">
        <v>1</v>
      </c>
      <c r="BU318" s="11">
        <v>1</v>
      </c>
      <c r="BV318" s="15">
        <v>1</v>
      </c>
    </row>
    <row r="319" spans="1:74" x14ac:dyDescent="0.25">
      <c r="A319" s="26" t="s">
        <v>137</v>
      </c>
      <c r="B319" s="25" t="s">
        <v>64</v>
      </c>
      <c r="C319" s="1" t="s">
        <v>134</v>
      </c>
      <c r="D319" s="2" t="s">
        <v>40</v>
      </c>
      <c r="E319" s="3" t="s">
        <v>22</v>
      </c>
      <c r="F319" s="3">
        <f>'Proxy inputs'!I81</f>
        <v>1.5604108741214102</v>
      </c>
      <c r="G319" s="3">
        <f>'Proxy inputs'!J81</f>
        <v>0.79066239682598061</v>
      </c>
      <c r="H319" s="3">
        <f>'Proxy inputs'!K81</f>
        <v>1</v>
      </c>
      <c r="I319" s="18">
        <f t="shared" si="280"/>
        <v>1.5604108741214102</v>
      </c>
      <c r="J319" s="10">
        <f t="shared" ref="J319:AQ319" si="294">($AR319-$I319)/(2050-2015)+I319</f>
        <v>1.5443991348607986</v>
      </c>
      <c r="K319" s="11">
        <f t="shared" si="294"/>
        <v>1.528387395600187</v>
      </c>
      <c r="L319" s="11">
        <f t="shared" si="294"/>
        <v>1.5123756563395754</v>
      </c>
      <c r="M319" s="11">
        <f t="shared" si="294"/>
        <v>1.4963639170789638</v>
      </c>
      <c r="N319" s="18">
        <f t="shared" si="294"/>
        <v>1.4803521778183522</v>
      </c>
      <c r="O319" s="10">
        <f t="shared" si="294"/>
        <v>1.4643404385577405</v>
      </c>
      <c r="P319" s="11">
        <f t="shared" si="294"/>
        <v>1.4483286992971289</v>
      </c>
      <c r="Q319" s="11">
        <f t="shared" si="294"/>
        <v>1.4323169600365173</v>
      </c>
      <c r="R319" s="11">
        <f t="shared" si="294"/>
        <v>1.4163052207759057</v>
      </c>
      <c r="S319" s="18">
        <f t="shared" si="294"/>
        <v>1.4002934815152941</v>
      </c>
      <c r="T319" s="10">
        <f t="shared" si="294"/>
        <v>1.3842817422546825</v>
      </c>
      <c r="U319" s="11">
        <f t="shared" si="294"/>
        <v>1.3682700029940709</v>
      </c>
      <c r="V319" s="11">
        <f t="shared" si="294"/>
        <v>1.3522582637334593</v>
      </c>
      <c r="W319" s="11">
        <f t="shared" si="294"/>
        <v>1.3362465244728476</v>
      </c>
      <c r="X319" s="18">
        <f t="shared" si="294"/>
        <v>1.320234785212236</v>
      </c>
      <c r="Y319" s="10">
        <f t="shared" si="294"/>
        <v>1.3042230459516244</v>
      </c>
      <c r="Z319" s="11">
        <f t="shared" si="294"/>
        <v>1.2882113066910128</v>
      </c>
      <c r="AA319" s="11">
        <f t="shared" si="294"/>
        <v>1.2721995674304012</v>
      </c>
      <c r="AB319" s="11">
        <f t="shared" si="294"/>
        <v>1.2561878281697896</v>
      </c>
      <c r="AC319" s="18">
        <f t="shared" si="294"/>
        <v>1.240176088909178</v>
      </c>
      <c r="AD319" s="10">
        <f t="shared" si="294"/>
        <v>1.2241643496485664</v>
      </c>
      <c r="AE319" s="11">
        <f t="shared" si="294"/>
        <v>1.2081526103879547</v>
      </c>
      <c r="AF319" s="11">
        <f t="shared" si="294"/>
        <v>1.1921408711273431</v>
      </c>
      <c r="AG319" s="11">
        <f t="shared" si="294"/>
        <v>1.1761291318667315</v>
      </c>
      <c r="AH319" s="18">
        <f t="shared" si="294"/>
        <v>1.1601173926061199</v>
      </c>
      <c r="AI319" s="10">
        <f t="shared" si="294"/>
        <v>1.1441056533455083</v>
      </c>
      <c r="AJ319" s="11">
        <f t="shared" si="294"/>
        <v>1.1280939140848967</v>
      </c>
      <c r="AK319" s="11">
        <f t="shared" si="294"/>
        <v>1.1120821748242851</v>
      </c>
      <c r="AL319" s="11">
        <f t="shared" si="294"/>
        <v>1.0960704355636735</v>
      </c>
      <c r="AM319" s="18">
        <f t="shared" si="294"/>
        <v>1.0800586963030618</v>
      </c>
      <c r="AN319" s="10">
        <f t="shared" si="294"/>
        <v>1.0640469570424502</v>
      </c>
      <c r="AO319" s="11">
        <f t="shared" si="294"/>
        <v>1.0480352177818386</v>
      </c>
      <c r="AP319" s="11">
        <f t="shared" si="294"/>
        <v>1.032023478521227</v>
      </c>
      <c r="AQ319" s="11">
        <f t="shared" si="294"/>
        <v>1.0160117392606154</v>
      </c>
      <c r="AR319" s="15">
        <v>1</v>
      </c>
      <c r="AS319" s="10">
        <v>1</v>
      </c>
      <c r="AT319" s="11">
        <v>1</v>
      </c>
      <c r="AU319" s="11">
        <v>1</v>
      </c>
      <c r="AV319" s="11">
        <v>1</v>
      </c>
      <c r="AW319" s="18">
        <v>1</v>
      </c>
      <c r="AX319" s="10">
        <v>1</v>
      </c>
      <c r="AY319" s="11">
        <v>1</v>
      </c>
      <c r="AZ319" s="11">
        <v>1</v>
      </c>
      <c r="BA319" s="11">
        <v>1</v>
      </c>
      <c r="BB319" s="15">
        <v>1</v>
      </c>
      <c r="BC319" s="10">
        <v>1</v>
      </c>
      <c r="BD319" s="11">
        <v>1</v>
      </c>
      <c r="BE319" s="11">
        <v>1</v>
      </c>
      <c r="BF319" s="11">
        <v>1</v>
      </c>
      <c r="BG319" s="18">
        <v>1</v>
      </c>
      <c r="BH319" s="10">
        <v>1</v>
      </c>
      <c r="BI319" s="11">
        <v>1</v>
      </c>
      <c r="BJ319" s="11">
        <v>1</v>
      </c>
      <c r="BK319" s="11">
        <v>1</v>
      </c>
      <c r="BL319" s="15">
        <v>1</v>
      </c>
      <c r="BM319" s="10">
        <v>1</v>
      </c>
      <c r="BN319" s="11">
        <v>1</v>
      </c>
      <c r="BO319" s="11">
        <v>1</v>
      </c>
      <c r="BP319" s="11">
        <v>1</v>
      </c>
      <c r="BQ319" s="18">
        <v>1</v>
      </c>
      <c r="BR319" s="10">
        <v>1</v>
      </c>
      <c r="BS319" s="11">
        <v>1</v>
      </c>
      <c r="BT319" s="11">
        <v>1</v>
      </c>
      <c r="BU319" s="11">
        <v>1</v>
      </c>
      <c r="BV319" s="15">
        <v>1</v>
      </c>
    </row>
    <row r="320" spans="1:74" x14ac:dyDescent="0.25">
      <c r="A320" s="26" t="s">
        <v>137</v>
      </c>
      <c r="B320" s="25" t="s">
        <v>64</v>
      </c>
      <c r="C320" s="1" t="s">
        <v>134</v>
      </c>
      <c r="D320" s="2" t="s">
        <v>41</v>
      </c>
      <c r="E320" s="3" t="s">
        <v>42</v>
      </c>
      <c r="F320" s="3">
        <f>'Proxy inputs'!I82</f>
        <v>0.96477973683055307</v>
      </c>
      <c r="G320" s="3">
        <f>'Proxy inputs'!J82</f>
        <v>0.8847669800244552</v>
      </c>
      <c r="H320" s="3">
        <f>'Proxy inputs'!K82</f>
        <v>1</v>
      </c>
      <c r="I320" s="18">
        <f t="shared" si="280"/>
        <v>0.96477973683055307</v>
      </c>
      <c r="J320" s="10">
        <f t="shared" ref="J320:AQ320" si="295">($AR320-$I320)/(2050-2015)+I320</f>
        <v>0.96578603006396579</v>
      </c>
      <c r="K320" s="11">
        <f t="shared" si="295"/>
        <v>0.96679232329737852</v>
      </c>
      <c r="L320" s="11">
        <f t="shared" si="295"/>
        <v>0.96779861653079124</v>
      </c>
      <c r="M320" s="11">
        <f t="shared" si="295"/>
        <v>0.96880490976420397</v>
      </c>
      <c r="N320" s="18">
        <f t="shared" si="295"/>
        <v>0.96981120299761669</v>
      </c>
      <c r="O320" s="10">
        <f t="shared" si="295"/>
        <v>0.97081749623102942</v>
      </c>
      <c r="P320" s="11">
        <f t="shared" si="295"/>
        <v>0.97182378946444214</v>
      </c>
      <c r="Q320" s="11">
        <f t="shared" si="295"/>
        <v>0.97283008269785487</v>
      </c>
      <c r="R320" s="11">
        <f t="shared" si="295"/>
        <v>0.97383637593126759</v>
      </c>
      <c r="S320" s="18">
        <f t="shared" si="295"/>
        <v>0.97484266916468032</v>
      </c>
      <c r="T320" s="10">
        <f t="shared" si="295"/>
        <v>0.97584896239809304</v>
      </c>
      <c r="U320" s="11">
        <f t="shared" si="295"/>
        <v>0.97685525563150577</v>
      </c>
      <c r="V320" s="11">
        <f t="shared" si="295"/>
        <v>0.9778615488649185</v>
      </c>
      <c r="W320" s="11">
        <f t="shared" si="295"/>
        <v>0.97886784209833122</v>
      </c>
      <c r="X320" s="18">
        <f t="shared" si="295"/>
        <v>0.97987413533174395</v>
      </c>
      <c r="Y320" s="10">
        <f t="shared" si="295"/>
        <v>0.98088042856515667</v>
      </c>
      <c r="Z320" s="11">
        <f t="shared" si="295"/>
        <v>0.9818867217985694</v>
      </c>
      <c r="AA320" s="11">
        <f t="shared" si="295"/>
        <v>0.98289301503198212</v>
      </c>
      <c r="AB320" s="11">
        <f t="shared" si="295"/>
        <v>0.98389930826539485</v>
      </c>
      <c r="AC320" s="18">
        <f t="shared" si="295"/>
        <v>0.98490560149880757</v>
      </c>
      <c r="AD320" s="10">
        <f t="shared" si="295"/>
        <v>0.9859118947322203</v>
      </c>
      <c r="AE320" s="11">
        <f t="shared" si="295"/>
        <v>0.98691818796563302</v>
      </c>
      <c r="AF320" s="11">
        <f t="shared" si="295"/>
        <v>0.98792448119904575</v>
      </c>
      <c r="AG320" s="11">
        <f t="shared" si="295"/>
        <v>0.98893077443245847</v>
      </c>
      <c r="AH320" s="18">
        <f t="shared" si="295"/>
        <v>0.9899370676658712</v>
      </c>
      <c r="AI320" s="10">
        <f t="shared" si="295"/>
        <v>0.99094336089928392</v>
      </c>
      <c r="AJ320" s="11">
        <f t="shared" si="295"/>
        <v>0.99194965413269665</v>
      </c>
      <c r="AK320" s="11">
        <f t="shared" si="295"/>
        <v>0.99295594736610937</v>
      </c>
      <c r="AL320" s="11">
        <f t="shared" si="295"/>
        <v>0.9939622405995221</v>
      </c>
      <c r="AM320" s="18">
        <f t="shared" si="295"/>
        <v>0.99496853383293482</v>
      </c>
      <c r="AN320" s="10">
        <f t="shared" si="295"/>
        <v>0.99597482706634755</v>
      </c>
      <c r="AO320" s="11">
        <f t="shared" si="295"/>
        <v>0.99698112029976027</v>
      </c>
      <c r="AP320" s="11">
        <f t="shared" si="295"/>
        <v>0.997987413533173</v>
      </c>
      <c r="AQ320" s="11">
        <f t="shared" si="295"/>
        <v>0.99899370676658572</v>
      </c>
      <c r="AR320" s="15">
        <v>1</v>
      </c>
      <c r="AS320" s="10">
        <v>1</v>
      </c>
      <c r="AT320" s="11">
        <v>1</v>
      </c>
      <c r="AU320" s="11">
        <v>1</v>
      </c>
      <c r="AV320" s="11">
        <v>1</v>
      </c>
      <c r="AW320" s="18">
        <v>1</v>
      </c>
      <c r="AX320" s="10">
        <v>1</v>
      </c>
      <c r="AY320" s="11">
        <v>1</v>
      </c>
      <c r="AZ320" s="11">
        <v>1</v>
      </c>
      <c r="BA320" s="11">
        <v>1</v>
      </c>
      <c r="BB320" s="15">
        <v>1</v>
      </c>
      <c r="BC320" s="10">
        <v>1</v>
      </c>
      <c r="BD320" s="11">
        <v>1</v>
      </c>
      <c r="BE320" s="11">
        <v>1</v>
      </c>
      <c r="BF320" s="11">
        <v>1</v>
      </c>
      <c r="BG320" s="18">
        <v>1</v>
      </c>
      <c r="BH320" s="10">
        <v>1</v>
      </c>
      <c r="BI320" s="11">
        <v>1</v>
      </c>
      <c r="BJ320" s="11">
        <v>1</v>
      </c>
      <c r="BK320" s="11">
        <v>1</v>
      </c>
      <c r="BL320" s="15">
        <v>1</v>
      </c>
      <c r="BM320" s="10">
        <v>1</v>
      </c>
      <c r="BN320" s="11">
        <v>1</v>
      </c>
      <c r="BO320" s="11">
        <v>1</v>
      </c>
      <c r="BP320" s="11">
        <v>1</v>
      </c>
      <c r="BQ320" s="18">
        <v>1</v>
      </c>
      <c r="BR320" s="10">
        <v>1</v>
      </c>
      <c r="BS320" s="11">
        <v>1</v>
      </c>
      <c r="BT320" s="11">
        <v>1</v>
      </c>
      <c r="BU320" s="11">
        <v>1</v>
      </c>
      <c r="BV320" s="15">
        <v>1</v>
      </c>
    </row>
    <row r="321" spans="1:74" x14ac:dyDescent="0.25">
      <c r="A321" s="26" t="s">
        <v>137</v>
      </c>
      <c r="B321" s="25" t="s">
        <v>64</v>
      </c>
      <c r="C321" s="1" t="s">
        <v>134</v>
      </c>
      <c r="D321" s="2" t="s">
        <v>115</v>
      </c>
      <c r="E321" s="3" t="s">
        <v>116</v>
      </c>
      <c r="F321" s="3">
        <f>'Proxy inputs'!I83</f>
        <v>1</v>
      </c>
      <c r="G321" s="3">
        <f>'Proxy inputs'!J83</f>
        <v>1</v>
      </c>
      <c r="H321" s="3">
        <f>'Proxy inputs'!K83</f>
        <v>1</v>
      </c>
      <c r="I321" s="18">
        <f t="shared" si="280"/>
        <v>1</v>
      </c>
      <c r="J321" s="10">
        <f t="shared" ref="J321:AQ321" si="296">($AR321-$I321)/(2050-2015)+I321</f>
        <v>1</v>
      </c>
      <c r="K321" s="11">
        <f t="shared" si="296"/>
        <v>1</v>
      </c>
      <c r="L321" s="11">
        <f t="shared" si="296"/>
        <v>1</v>
      </c>
      <c r="M321" s="11">
        <f t="shared" si="296"/>
        <v>1</v>
      </c>
      <c r="N321" s="18">
        <f t="shared" si="296"/>
        <v>1</v>
      </c>
      <c r="O321" s="10">
        <f t="shared" si="296"/>
        <v>1</v>
      </c>
      <c r="P321" s="11">
        <f t="shared" si="296"/>
        <v>1</v>
      </c>
      <c r="Q321" s="11">
        <f t="shared" si="296"/>
        <v>1</v>
      </c>
      <c r="R321" s="11">
        <f t="shared" si="296"/>
        <v>1</v>
      </c>
      <c r="S321" s="18">
        <f t="shared" si="296"/>
        <v>1</v>
      </c>
      <c r="T321" s="10">
        <f t="shared" si="296"/>
        <v>1</v>
      </c>
      <c r="U321" s="11">
        <f t="shared" si="296"/>
        <v>1</v>
      </c>
      <c r="V321" s="11">
        <f t="shared" si="296"/>
        <v>1</v>
      </c>
      <c r="W321" s="11">
        <f t="shared" si="296"/>
        <v>1</v>
      </c>
      <c r="X321" s="18">
        <f t="shared" si="296"/>
        <v>1</v>
      </c>
      <c r="Y321" s="10">
        <f t="shared" si="296"/>
        <v>1</v>
      </c>
      <c r="Z321" s="11">
        <f t="shared" si="296"/>
        <v>1</v>
      </c>
      <c r="AA321" s="11">
        <f t="shared" si="296"/>
        <v>1</v>
      </c>
      <c r="AB321" s="11">
        <f t="shared" si="296"/>
        <v>1</v>
      </c>
      <c r="AC321" s="18">
        <f t="shared" si="296"/>
        <v>1</v>
      </c>
      <c r="AD321" s="10">
        <f t="shared" si="296"/>
        <v>1</v>
      </c>
      <c r="AE321" s="11">
        <f t="shared" si="296"/>
        <v>1</v>
      </c>
      <c r="AF321" s="11">
        <f t="shared" si="296"/>
        <v>1</v>
      </c>
      <c r="AG321" s="11">
        <f t="shared" si="296"/>
        <v>1</v>
      </c>
      <c r="AH321" s="18">
        <f t="shared" si="296"/>
        <v>1</v>
      </c>
      <c r="AI321" s="10">
        <f t="shared" si="296"/>
        <v>1</v>
      </c>
      <c r="AJ321" s="11">
        <f t="shared" si="296"/>
        <v>1</v>
      </c>
      <c r="AK321" s="11">
        <f t="shared" si="296"/>
        <v>1</v>
      </c>
      <c r="AL321" s="11">
        <f t="shared" si="296"/>
        <v>1</v>
      </c>
      <c r="AM321" s="18">
        <f t="shared" si="296"/>
        <v>1</v>
      </c>
      <c r="AN321" s="10">
        <f t="shared" si="296"/>
        <v>1</v>
      </c>
      <c r="AO321" s="11">
        <f t="shared" si="296"/>
        <v>1</v>
      </c>
      <c r="AP321" s="11">
        <f t="shared" si="296"/>
        <v>1</v>
      </c>
      <c r="AQ321" s="11">
        <f t="shared" si="296"/>
        <v>1</v>
      </c>
      <c r="AR321" s="15">
        <v>1</v>
      </c>
      <c r="AS321" s="10">
        <v>1</v>
      </c>
      <c r="AT321" s="11">
        <v>1</v>
      </c>
      <c r="AU321" s="11">
        <v>1</v>
      </c>
      <c r="AV321" s="11">
        <v>1</v>
      </c>
      <c r="AW321" s="18">
        <v>1</v>
      </c>
      <c r="AX321" s="10">
        <v>1</v>
      </c>
      <c r="AY321" s="11">
        <v>1</v>
      </c>
      <c r="AZ321" s="11">
        <v>1</v>
      </c>
      <c r="BA321" s="11">
        <v>1</v>
      </c>
      <c r="BB321" s="15">
        <v>1</v>
      </c>
      <c r="BC321" s="10">
        <v>1</v>
      </c>
      <c r="BD321" s="11">
        <v>1</v>
      </c>
      <c r="BE321" s="11">
        <v>1</v>
      </c>
      <c r="BF321" s="11">
        <v>1</v>
      </c>
      <c r="BG321" s="18">
        <v>1</v>
      </c>
      <c r="BH321" s="10">
        <v>1</v>
      </c>
      <c r="BI321" s="11">
        <v>1</v>
      </c>
      <c r="BJ321" s="11">
        <v>1</v>
      </c>
      <c r="BK321" s="11">
        <v>1</v>
      </c>
      <c r="BL321" s="15">
        <v>1</v>
      </c>
      <c r="BM321" s="10">
        <v>1</v>
      </c>
      <c r="BN321" s="11">
        <v>1</v>
      </c>
      <c r="BO321" s="11">
        <v>1</v>
      </c>
      <c r="BP321" s="11">
        <v>1</v>
      </c>
      <c r="BQ321" s="18">
        <v>1</v>
      </c>
      <c r="BR321" s="10">
        <v>1</v>
      </c>
      <c r="BS321" s="11">
        <v>1</v>
      </c>
      <c r="BT321" s="11">
        <v>1</v>
      </c>
      <c r="BU321" s="11">
        <v>1</v>
      </c>
      <c r="BV321" s="15">
        <v>1</v>
      </c>
    </row>
    <row r="322" spans="1:74" x14ac:dyDescent="0.25">
      <c r="A322" s="26" t="s">
        <v>137</v>
      </c>
      <c r="B322" s="25" t="s">
        <v>64</v>
      </c>
      <c r="C322" s="1" t="s">
        <v>134</v>
      </c>
      <c r="D322" s="2" t="s">
        <v>115</v>
      </c>
      <c r="E322" s="3" t="s">
        <v>117</v>
      </c>
      <c r="F322" s="3">
        <f>'Proxy inputs'!I84</f>
        <v>1</v>
      </c>
      <c r="G322" s="3">
        <f>'Proxy inputs'!J84</f>
        <v>1</v>
      </c>
      <c r="H322" s="3">
        <f>'Proxy inputs'!K84</f>
        <v>1</v>
      </c>
      <c r="I322" s="18">
        <f t="shared" si="280"/>
        <v>1</v>
      </c>
      <c r="J322" s="10">
        <f t="shared" ref="J322:AQ322" si="297">($AR322-$I322)/(2050-2015)+I322</f>
        <v>1</v>
      </c>
      <c r="K322" s="11">
        <f t="shared" si="297"/>
        <v>1</v>
      </c>
      <c r="L322" s="11">
        <f t="shared" si="297"/>
        <v>1</v>
      </c>
      <c r="M322" s="11">
        <f t="shared" si="297"/>
        <v>1</v>
      </c>
      <c r="N322" s="18">
        <f t="shared" si="297"/>
        <v>1</v>
      </c>
      <c r="O322" s="10">
        <f t="shared" si="297"/>
        <v>1</v>
      </c>
      <c r="P322" s="11">
        <f t="shared" si="297"/>
        <v>1</v>
      </c>
      <c r="Q322" s="11">
        <f t="shared" si="297"/>
        <v>1</v>
      </c>
      <c r="R322" s="11">
        <f t="shared" si="297"/>
        <v>1</v>
      </c>
      <c r="S322" s="18">
        <f t="shared" si="297"/>
        <v>1</v>
      </c>
      <c r="T322" s="10">
        <f t="shared" si="297"/>
        <v>1</v>
      </c>
      <c r="U322" s="11">
        <f t="shared" si="297"/>
        <v>1</v>
      </c>
      <c r="V322" s="11">
        <f t="shared" si="297"/>
        <v>1</v>
      </c>
      <c r="W322" s="11">
        <f t="shared" si="297"/>
        <v>1</v>
      </c>
      <c r="X322" s="18">
        <f t="shared" si="297"/>
        <v>1</v>
      </c>
      <c r="Y322" s="10">
        <f t="shared" si="297"/>
        <v>1</v>
      </c>
      <c r="Z322" s="11">
        <f t="shared" si="297"/>
        <v>1</v>
      </c>
      <c r="AA322" s="11">
        <f t="shared" si="297"/>
        <v>1</v>
      </c>
      <c r="AB322" s="11">
        <f t="shared" si="297"/>
        <v>1</v>
      </c>
      <c r="AC322" s="18">
        <f t="shared" si="297"/>
        <v>1</v>
      </c>
      <c r="AD322" s="10">
        <f t="shared" si="297"/>
        <v>1</v>
      </c>
      <c r="AE322" s="11">
        <f t="shared" si="297"/>
        <v>1</v>
      </c>
      <c r="AF322" s="11">
        <f t="shared" si="297"/>
        <v>1</v>
      </c>
      <c r="AG322" s="11">
        <f t="shared" si="297"/>
        <v>1</v>
      </c>
      <c r="AH322" s="18">
        <f t="shared" si="297"/>
        <v>1</v>
      </c>
      <c r="AI322" s="10">
        <f t="shared" si="297"/>
        <v>1</v>
      </c>
      <c r="AJ322" s="11">
        <f t="shared" si="297"/>
        <v>1</v>
      </c>
      <c r="AK322" s="11">
        <f t="shared" si="297"/>
        <v>1</v>
      </c>
      <c r="AL322" s="11">
        <f t="shared" si="297"/>
        <v>1</v>
      </c>
      <c r="AM322" s="18">
        <f t="shared" si="297"/>
        <v>1</v>
      </c>
      <c r="AN322" s="10">
        <f t="shared" si="297"/>
        <v>1</v>
      </c>
      <c r="AO322" s="11">
        <f t="shared" si="297"/>
        <v>1</v>
      </c>
      <c r="AP322" s="11">
        <f t="shared" si="297"/>
        <v>1</v>
      </c>
      <c r="AQ322" s="11">
        <f t="shared" si="297"/>
        <v>1</v>
      </c>
      <c r="AR322" s="15">
        <v>1</v>
      </c>
      <c r="AS322" s="10">
        <v>1</v>
      </c>
      <c r="AT322" s="11">
        <v>1</v>
      </c>
      <c r="AU322" s="11">
        <v>1</v>
      </c>
      <c r="AV322" s="11">
        <v>1</v>
      </c>
      <c r="AW322" s="18">
        <v>1</v>
      </c>
      <c r="AX322" s="10">
        <v>1</v>
      </c>
      <c r="AY322" s="11">
        <v>1</v>
      </c>
      <c r="AZ322" s="11">
        <v>1</v>
      </c>
      <c r="BA322" s="11">
        <v>1</v>
      </c>
      <c r="BB322" s="15">
        <v>1</v>
      </c>
      <c r="BC322" s="10">
        <v>1</v>
      </c>
      <c r="BD322" s="11">
        <v>1</v>
      </c>
      <c r="BE322" s="11">
        <v>1</v>
      </c>
      <c r="BF322" s="11">
        <v>1</v>
      </c>
      <c r="BG322" s="18">
        <v>1</v>
      </c>
      <c r="BH322" s="10">
        <v>1</v>
      </c>
      <c r="BI322" s="11">
        <v>1</v>
      </c>
      <c r="BJ322" s="11">
        <v>1</v>
      </c>
      <c r="BK322" s="11">
        <v>1</v>
      </c>
      <c r="BL322" s="15">
        <v>1</v>
      </c>
      <c r="BM322" s="10">
        <v>1</v>
      </c>
      <c r="BN322" s="11">
        <v>1</v>
      </c>
      <c r="BO322" s="11">
        <v>1</v>
      </c>
      <c r="BP322" s="11">
        <v>1</v>
      </c>
      <c r="BQ322" s="18">
        <v>1</v>
      </c>
      <c r="BR322" s="10">
        <v>1</v>
      </c>
      <c r="BS322" s="11">
        <v>1</v>
      </c>
      <c r="BT322" s="11">
        <v>1</v>
      </c>
      <c r="BU322" s="11">
        <v>1</v>
      </c>
      <c r="BV322" s="15">
        <v>1</v>
      </c>
    </row>
    <row r="323" spans="1:74" x14ac:dyDescent="0.25">
      <c r="A323" s="26" t="s">
        <v>137</v>
      </c>
      <c r="B323" s="25" t="s">
        <v>64</v>
      </c>
      <c r="C323" s="1" t="s">
        <v>135</v>
      </c>
      <c r="D323" s="2" t="s">
        <v>23</v>
      </c>
      <c r="E323" s="3" t="s">
        <v>24</v>
      </c>
      <c r="F323" s="3">
        <f>'Proxy inputs'!I85</f>
        <v>0.84021922706000818</v>
      </c>
      <c r="G323" s="3">
        <f>'Proxy inputs'!J85</f>
        <v>1.5067399675199722</v>
      </c>
      <c r="H323" s="3">
        <f>'Proxy inputs'!K85</f>
        <v>1</v>
      </c>
      <c r="I323" s="18">
        <f t="shared" si="280"/>
        <v>0.84021922706000818</v>
      </c>
      <c r="J323" s="10">
        <f t="shared" ref="J323:AQ323" si="298">($AR323-$I323)/(2050-2015)+I323</f>
        <v>0.84478439200115085</v>
      </c>
      <c r="K323" s="11">
        <f t="shared" si="298"/>
        <v>0.84934955694229353</v>
      </c>
      <c r="L323" s="11">
        <f t="shared" si="298"/>
        <v>0.8539147218834362</v>
      </c>
      <c r="M323" s="11">
        <f t="shared" si="298"/>
        <v>0.85847988682457887</v>
      </c>
      <c r="N323" s="18">
        <f t="shared" si="298"/>
        <v>0.86304505176572155</v>
      </c>
      <c r="O323" s="10">
        <f t="shared" si="298"/>
        <v>0.86761021670686422</v>
      </c>
      <c r="P323" s="11">
        <f t="shared" si="298"/>
        <v>0.8721753816480069</v>
      </c>
      <c r="Q323" s="11">
        <f t="shared" si="298"/>
        <v>0.87674054658914957</v>
      </c>
      <c r="R323" s="11">
        <f t="shared" si="298"/>
        <v>0.88130571153029225</v>
      </c>
      <c r="S323" s="18">
        <f t="shared" si="298"/>
        <v>0.88587087647143492</v>
      </c>
      <c r="T323" s="10">
        <f t="shared" si="298"/>
        <v>0.89043604141257759</v>
      </c>
      <c r="U323" s="11">
        <f t="shared" si="298"/>
        <v>0.89500120635372027</v>
      </c>
      <c r="V323" s="11">
        <f t="shared" si="298"/>
        <v>0.89956637129486294</v>
      </c>
      <c r="W323" s="11">
        <f t="shared" si="298"/>
        <v>0.90413153623600562</v>
      </c>
      <c r="X323" s="18">
        <f t="shared" si="298"/>
        <v>0.90869670117714829</v>
      </c>
      <c r="Y323" s="10">
        <f t="shared" si="298"/>
        <v>0.91326186611829097</v>
      </c>
      <c r="Z323" s="11">
        <f t="shared" si="298"/>
        <v>0.91782703105943364</v>
      </c>
      <c r="AA323" s="11">
        <f t="shared" si="298"/>
        <v>0.92239219600057631</v>
      </c>
      <c r="AB323" s="11">
        <f t="shared" si="298"/>
        <v>0.92695736094171899</v>
      </c>
      <c r="AC323" s="18">
        <f t="shared" si="298"/>
        <v>0.93152252588286166</v>
      </c>
      <c r="AD323" s="10">
        <f t="shared" si="298"/>
        <v>0.93608769082400434</v>
      </c>
      <c r="AE323" s="11">
        <f t="shared" si="298"/>
        <v>0.94065285576514701</v>
      </c>
      <c r="AF323" s="11">
        <f t="shared" si="298"/>
        <v>0.94521802070628969</v>
      </c>
      <c r="AG323" s="11">
        <f t="shared" si="298"/>
        <v>0.94978318564743236</v>
      </c>
      <c r="AH323" s="18">
        <f t="shared" si="298"/>
        <v>0.95434835058857503</v>
      </c>
      <c r="AI323" s="10">
        <f t="shared" si="298"/>
        <v>0.95891351552971771</v>
      </c>
      <c r="AJ323" s="11">
        <f t="shared" si="298"/>
        <v>0.96347868047086038</v>
      </c>
      <c r="AK323" s="11">
        <f t="shared" si="298"/>
        <v>0.96804384541200306</v>
      </c>
      <c r="AL323" s="11">
        <f t="shared" si="298"/>
        <v>0.97260901035314573</v>
      </c>
      <c r="AM323" s="18">
        <f t="shared" si="298"/>
        <v>0.97717417529428841</v>
      </c>
      <c r="AN323" s="10">
        <f t="shared" si="298"/>
        <v>0.98173934023543108</v>
      </c>
      <c r="AO323" s="11">
        <f t="shared" si="298"/>
        <v>0.98630450517657375</v>
      </c>
      <c r="AP323" s="11">
        <f t="shared" si="298"/>
        <v>0.99086967011771643</v>
      </c>
      <c r="AQ323" s="11">
        <f t="shared" si="298"/>
        <v>0.9954348350588591</v>
      </c>
      <c r="AR323" s="15">
        <v>1</v>
      </c>
      <c r="AS323" s="10">
        <v>1</v>
      </c>
      <c r="AT323" s="11">
        <v>1</v>
      </c>
      <c r="AU323" s="11">
        <v>1</v>
      </c>
      <c r="AV323" s="11">
        <v>1</v>
      </c>
      <c r="AW323" s="18">
        <v>1</v>
      </c>
      <c r="AX323" s="10">
        <v>1</v>
      </c>
      <c r="AY323" s="11">
        <v>1</v>
      </c>
      <c r="AZ323" s="11">
        <v>1</v>
      </c>
      <c r="BA323" s="11">
        <v>1</v>
      </c>
      <c r="BB323" s="15">
        <v>1</v>
      </c>
      <c r="BC323" s="10">
        <v>1</v>
      </c>
      <c r="BD323" s="11">
        <v>1</v>
      </c>
      <c r="BE323" s="11">
        <v>1</v>
      </c>
      <c r="BF323" s="11">
        <v>1</v>
      </c>
      <c r="BG323" s="18">
        <v>1</v>
      </c>
      <c r="BH323" s="10">
        <v>1</v>
      </c>
      <c r="BI323" s="11">
        <v>1</v>
      </c>
      <c r="BJ323" s="11">
        <v>1</v>
      </c>
      <c r="BK323" s="11">
        <v>1</v>
      </c>
      <c r="BL323" s="15">
        <v>1</v>
      </c>
      <c r="BM323" s="10">
        <v>1</v>
      </c>
      <c r="BN323" s="11">
        <v>1</v>
      </c>
      <c r="BO323" s="11">
        <v>1</v>
      </c>
      <c r="BP323" s="11">
        <v>1</v>
      </c>
      <c r="BQ323" s="18">
        <v>1</v>
      </c>
      <c r="BR323" s="10">
        <v>1</v>
      </c>
      <c r="BS323" s="11">
        <v>1</v>
      </c>
      <c r="BT323" s="11">
        <v>1</v>
      </c>
      <c r="BU323" s="11">
        <v>1</v>
      </c>
      <c r="BV323" s="15">
        <v>1</v>
      </c>
    </row>
    <row r="324" spans="1:74" x14ac:dyDescent="0.25">
      <c r="A324" s="26" t="s">
        <v>137</v>
      </c>
      <c r="B324" s="25" t="s">
        <v>64</v>
      </c>
      <c r="C324" s="1" t="s">
        <v>135</v>
      </c>
      <c r="D324" s="2" t="s">
        <v>23</v>
      </c>
      <c r="E324" s="3" t="s">
        <v>25</v>
      </c>
      <c r="F324" s="3">
        <f>'Proxy inputs'!I86</f>
        <v>0.14797131858762524</v>
      </c>
      <c r="G324" s="3">
        <f>'Proxy inputs'!J86</f>
        <v>1.6024519121280689</v>
      </c>
      <c r="H324" s="3">
        <f>'Proxy inputs'!K86</f>
        <v>1</v>
      </c>
      <c r="I324" s="18">
        <f t="shared" si="280"/>
        <v>0.14797131858762524</v>
      </c>
      <c r="J324" s="10">
        <f t="shared" ref="J324:AQ324" si="299">($AR324-$I324)/(2050-2015)+I324</f>
        <v>0.17231499519940738</v>
      </c>
      <c r="K324" s="11">
        <f t="shared" si="299"/>
        <v>0.19665867181118951</v>
      </c>
      <c r="L324" s="11">
        <f t="shared" si="299"/>
        <v>0.22100234842297165</v>
      </c>
      <c r="M324" s="11">
        <f t="shared" si="299"/>
        <v>0.24534602503475378</v>
      </c>
      <c r="N324" s="18">
        <f t="shared" si="299"/>
        <v>0.26968970164653594</v>
      </c>
      <c r="O324" s="10">
        <f t="shared" si="299"/>
        <v>0.2940333782583181</v>
      </c>
      <c r="P324" s="11">
        <f t="shared" si="299"/>
        <v>0.31837705487010026</v>
      </c>
      <c r="Q324" s="11">
        <f t="shared" si="299"/>
        <v>0.34272073148188242</v>
      </c>
      <c r="R324" s="11">
        <f t="shared" si="299"/>
        <v>0.36706440809366458</v>
      </c>
      <c r="S324" s="18">
        <f t="shared" si="299"/>
        <v>0.39140808470544675</v>
      </c>
      <c r="T324" s="10">
        <f t="shared" si="299"/>
        <v>0.41575176131722891</v>
      </c>
      <c r="U324" s="11">
        <f t="shared" si="299"/>
        <v>0.44009543792901107</v>
      </c>
      <c r="V324" s="11">
        <f t="shared" si="299"/>
        <v>0.46443911454079323</v>
      </c>
      <c r="W324" s="11">
        <f t="shared" si="299"/>
        <v>0.48878279115257539</v>
      </c>
      <c r="X324" s="18">
        <f t="shared" si="299"/>
        <v>0.51312646776435755</v>
      </c>
      <c r="Y324" s="10">
        <f t="shared" si="299"/>
        <v>0.53747014437613971</v>
      </c>
      <c r="Z324" s="11">
        <f t="shared" si="299"/>
        <v>0.56181382098792187</v>
      </c>
      <c r="AA324" s="11">
        <f t="shared" si="299"/>
        <v>0.58615749759970404</v>
      </c>
      <c r="AB324" s="11">
        <f t="shared" si="299"/>
        <v>0.6105011742114862</v>
      </c>
      <c r="AC324" s="18">
        <f t="shared" si="299"/>
        <v>0.63484485082326836</v>
      </c>
      <c r="AD324" s="10">
        <f t="shared" si="299"/>
        <v>0.65918852743505052</v>
      </c>
      <c r="AE324" s="11">
        <f t="shared" si="299"/>
        <v>0.68353220404683268</v>
      </c>
      <c r="AF324" s="11">
        <f t="shared" si="299"/>
        <v>0.70787588065861484</v>
      </c>
      <c r="AG324" s="11">
        <f t="shared" si="299"/>
        <v>0.732219557270397</v>
      </c>
      <c r="AH324" s="18">
        <f t="shared" si="299"/>
        <v>0.75656323388217916</v>
      </c>
      <c r="AI324" s="10">
        <f t="shared" si="299"/>
        <v>0.78090691049396133</v>
      </c>
      <c r="AJ324" s="11">
        <f t="shared" si="299"/>
        <v>0.80525058710574349</v>
      </c>
      <c r="AK324" s="11">
        <f t="shared" si="299"/>
        <v>0.82959426371752565</v>
      </c>
      <c r="AL324" s="11">
        <f t="shared" si="299"/>
        <v>0.85393794032930781</v>
      </c>
      <c r="AM324" s="18">
        <f t="shared" si="299"/>
        <v>0.87828161694108997</v>
      </c>
      <c r="AN324" s="10">
        <f t="shared" si="299"/>
        <v>0.90262529355287213</v>
      </c>
      <c r="AO324" s="11">
        <f t="shared" si="299"/>
        <v>0.92696897016465429</v>
      </c>
      <c r="AP324" s="11">
        <f t="shared" si="299"/>
        <v>0.95131264677643645</v>
      </c>
      <c r="AQ324" s="11">
        <f t="shared" si="299"/>
        <v>0.97565632338821862</v>
      </c>
      <c r="AR324" s="15">
        <v>1</v>
      </c>
      <c r="AS324" s="10">
        <v>1</v>
      </c>
      <c r="AT324" s="11">
        <v>1</v>
      </c>
      <c r="AU324" s="11">
        <v>1</v>
      </c>
      <c r="AV324" s="11">
        <v>1</v>
      </c>
      <c r="AW324" s="18">
        <v>1</v>
      </c>
      <c r="AX324" s="10">
        <v>1</v>
      </c>
      <c r="AY324" s="11">
        <v>1</v>
      </c>
      <c r="AZ324" s="11">
        <v>1</v>
      </c>
      <c r="BA324" s="11">
        <v>1</v>
      </c>
      <c r="BB324" s="15">
        <v>1</v>
      </c>
      <c r="BC324" s="10">
        <v>1</v>
      </c>
      <c r="BD324" s="11">
        <v>1</v>
      </c>
      <c r="BE324" s="11">
        <v>1</v>
      </c>
      <c r="BF324" s="11">
        <v>1</v>
      </c>
      <c r="BG324" s="18">
        <v>1</v>
      </c>
      <c r="BH324" s="10">
        <v>1</v>
      </c>
      <c r="BI324" s="11">
        <v>1</v>
      </c>
      <c r="BJ324" s="11">
        <v>1</v>
      </c>
      <c r="BK324" s="11">
        <v>1</v>
      </c>
      <c r="BL324" s="15">
        <v>1</v>
      </c>
      <c r="BM324" s="10">
        <v>1</v>
      </c>
      <c r="BN324" s="11">
        <v>1</v>
      </c>
      <c r="BO324" s="11">
        <v>1</v>
      </c>
      <c r="BP324" s="11">
        <v>1</v>
      </c>
      <c r="BQ324" s="18">
        <v>1</v>
      </c>
      <c r="BR324" s="10">
        <v>1</v>
      </c>
      <c r="BS324" s="11">
        <v>1</v>
      </c>
      <c r="BT324" s="11">
        <v>1</v>
      </c>
      <c r="BU324" s="11">
        <v>1</v>
      </c>
      <c r="BV324" s="15">
        <v>1</v>
      </c>
    </row>
    <row r="325" spans="1:74" x14ac:dyDescent="0.25">
      <c r="A325" s="26" t="s">
        <v>137</v>
      </c>
      <c r="B325" s="25" t="s">
        <v>64</v>
      </c>
      <c r="C325" s="1" t="s">
        <v>135</v>
      </c>
      <c r="D325" s="2" t="s">
        <v>23</v>
      </c>
      <c r="E325" s="3" t="s">
        <v>26</v>
      </c>
      <c r="F325" s="3">
        <f>'Proxy inputs'!I87</f>
        <v>0.82478810950211734</v>
      </c>
      <c r="G325" s="3">
        <f>'Proxy inputs'!J87</f>
        <v>0.86591648943529709</v>
      </c>
      <c r="H325" s="3">
        <f>'Proxy inputs'!K87</f>
        <v>1</v>
      </c>
      <c r="I325" s="18">
        <f t="shared" si="280"/>
        <v>0.82478810950211734</v>
      </c>
      <c r="J325" s="10">
        <f t="shared" ref="J325:AQ325" si="300">($AR325-$I325)/(2050-2015)+I325</f>
        <v>0.82979416351634261</v>
      </c>
      <c r="K325" s="11">
        <f t="shared" si="300"/>
        <v>0.83480021753056788</v>
      </c>
      <c r="L325" s="11">
        <f t="shared" si="300"/>
        <v>0.83980627154479315</v>
      </c>
      <c r="M325" s="11">
        <f t="shared" si="300"/>
        <v>0.84481232555901842</v>
      </c>
      <c r="N325" s="18">
        <f t="shared" si="300"/>
        <v>0.84981837957324369</v>
      </c>
      <c r="O325" s="10">
        <f t="shared" si="300"/>
        <v>0.85482443358746896</v>
      </c>
      <c r="P325" s="11">
        <f t="shared" si="300"/>
        <v>0.85983048760169423</v>
      </c>
      <c r="Q325" s="11">
        <f t="shared" si="300"/>
        <v>0.8648365416159195</v>
      </c>
      <c r="R325" s="11">
        <f t="shared" si="300"/>
        <v>0.86984259563014477</v>
      </c>
      <c r="S325" s="18">
        <f t="shared" si="300"/>
        <v>0.87484864964437004</v>
      </c>
      <c r="T325" s="10">
        <f t="shared" si="300"/>
        <v>0.87985470365859531</v>
      </c>
      <c r="U325" s="11">
        <f t="shared" si="300"/>
        <v>0.88486075767282057</v>
      </c>
      <c r="V325" s="11">
        <f t="shared" si="300"/>
        <v>0.88986681168704584</v>
      </c>
      <c r="W325" s="11">
        <f t="shared" si="300"/>
        <v>0.89487286570127111</v>
      </c>
      <c r="X325" s="18">
        <f t="shared" si="300"/>
        <v>0.89987891971549638</v>
      </c>
      <c r="Y325" s="10">
        <f t="shared" si="300"/>
        <v>0.90488497372972165</v>
      </c>
      <c r="Z325" s="11">
        <f t="shared" si="300"/>
        <v>0.90989102774394692</v>
      </c>
      <c r="AA325" s="11">
        <f t="shared" si="300"/>
        <v>0.91489708175817219</v>
      </c>
      <c r="AB325" s="11">
        <f t="shared" si="300"/>
        <v>0.91990313577239746</v>
      </c>
      <c r="AC325" s="18">
        <f t="shared" si="300"/>
        <v>0.92490918978662273</v>
      </c>
      <c r="AD325" s="10">
        <f t="shared" si="300"/>
        <v>0.929915243800848</v>
      </c>
      <c r="AE325" s="11">
        <f t="shared" si="300"/>
        <v>0.93492129781507327</v>
      </c>
      <c r="AF325" s="11">
        <f t="shared" si="300"/>
        <v>0.93992735182929854</v>
      </c>
      <c r="AG325" s="11">
        <f t="shared" si="300"/>
        <v>0.94493340584352381</v>
      </c>
      <c r="AH325" s="18">
        <f t="shared" si="300"/>
        <v>0.94993945985774908</v>
      </c>
      <c r="AI325" s="10">
        <f t="shared" si="300"/>
        <v>0.95494551387197435</v>
      </c>
      <c r="AJ325" s="11">
        <f t="shared" si="300"/>
        <v>0.95995156788619962</v>
      </c>
      <c r="AK325" s="11">
        <f t="shared" si="300"/>
        <v>0.96495762190042489</v>
      </c>
      <c r="AL325" s="11">
        <f t="shared" si="300"/>
        <v>0.96996367591465016</v>
      </c>
      <c r="AM325" s="18">
        <f t="shared" si="300"/>
        <v>0.97496972992887543</v>
      </c>
      <c r="AN325" s="10">
        <f t="shared" si="300"/>
        <v>0.9799757839431007</v>
      </c>
      <c r="AO325" s="11">
        <f t="shared" si="300"/>
        <v>0.98498183795732597</v>
      </c>
      <c r="AP325" s="11">
        <f t="shared" si="300"/>
        <v>0.98998789197155124</v>
      </c>
      <c r="AQ325" s="11">
        <f t="shared" si="300"/>
        <v>0.99499394598577651</v>
      </c>
      <c r="AR325" s="15">
        <v>1</v>
      </c>
      <c r="AS325" s="10">
        <v>1</v>
      </c>
      <c r="AT325" s="11">
        <v>1</v>
      </c>
      <c r="AU325" s="11">
        <v>1</v>
      </c>
      <c r="AV325" s="11">
        <v>1</v>
      </c>
      <c r="AW325" s="18">
        <v>1</v>
      </c>
      <c r="AX325" s="10">
        <v>1</v>
      </c>
      <c r="AY325" s="11">
        <v>1</v>
      </c>
      <c r="AZ325" s="11">
        <v>1</v>
      </c>
      <c r="BA325" s="11">
        <v>1</v>
      </c>
      <c r="BB325" s="15">
        <v>1</v>
      </c>
      <c r="BC325" s="10">
        <v>1</v>
      </c>
      <c r="BD325" s="11">
        <v>1</v>
      </c>
      <c r="BE325" s="11">
        <v>1</v>
      </c>
      <c r="BF325" s="11">
        <v>1</v>
      </c>
      <c r="BG325" s="18">
        <v>1</v>
      </c>
      <c r="BH325" s="10">
        <v>1</v>
      </c>
      <c r="BI325" s="11">
        <v>1</v>
      </c>
      <c r="BJ325" s="11">
        <v>1</v>
      </c>
      <c r="BK325" s="11">
        <v>1</v>
      </c>
      <c r="BL325" s="15">
        <v>1</v>
      </c>
      <c r="BM325" s="10">
        <v>1</v>
      </c>
      <c r="BN325" s="11">
        <v>1</v>
      </c>
      <c r="BO325" s="11">
        <v>1</v>
      </c>
      <c r="BP325" s="11">
        <v>1</v>
      </c>
      <c r="BQ325" s="18">
        <v>1</v>
      </c>
      <c r="BR325" s="10">
        <v>1</v>
      </c>
      <c r="BS325" s="11">
        <v>1</v>
      </c>
      <c r="BT325" s="11">
        <v>1</v>
      </c>
      <c r="BU325" s="11">
        <v>1</v>
      </c>
      <c r="BV325" s="15">
        <v>1</v>
      </c>
    </row>
    <row r="326" spans="1:74" x14ac:dyDescent="0.25">
      <c r="A326" s="26" t="s">
        <v>137</v>
      </c>
      <c r="B326" s="25" t="s">
        <v>64</v>
      </c>
      <c r="C326" s="1" t="s">
        <v>135</v>
      </c>
      <c r="D326" s="2" t="s">
        <v>23</v>
      </c>
      <c r="E326" s="3" t="s">
        <v>27</v>
      </c>
      <c r="F326" s="3">
        <f>'Proxy inputs'!I88</f>
        <v>0.78982908923571793</v>
      </c>
      <c r="G326" s="3">
        <f>'Proxy inputs'!J88</f>
        <v>0.87144113293307768</v>
      </c>
      <c r="H326" s="3">
        <f>'Proxy inputs'!K88</f>
        <v>1</v>
      </c>
      <c r="I326" s="18">
        <f t="shared" si="280"/>
        <v>0.78982908923571793</v>
      </c>
      <c r="J326" s="10">
        <f t="shared" ref="J326:AQ326" si="301">($AR326-$I326)/(2050-2015)+I326</f>
        <v>0.79583397240041165</v>
      </c>
      <c r="K326" s="11">
        <f t="shared" si="301"/>
        <v>0.80183885556510537</v>
      </c>
      <c r="L326" s="11">
        <f t="shared" si="301"/>
        <v>0.80784373872979909</v>
      </c>
      <c r="M326" s="11">
        <f t="shared" si="301"/>
        <v>0.81384862189449281</v>
      </c>
      <c r="N326" s="18">
        <f t="shared" si="301"/>
        <v>0.81985350505918653</v>
      </c>
      <c r="O326" s="10">
        <f t="shared" si="301"/>
        <v>0.82585838822388025</v>
      </c>
      <c r="P326" s="11">
        <f t="shared" si="301"/>
        <v>0.83186327138857397</v>
      </c>
      <c r="Q326" s="11">
        <f t="shared" si="301"/>
        <v>0.83786815455326769</v>
      </c>
      <c r="R326" s="11">
        <f t="shared" si="301"/>
        <v>0.84387303771796141</v>
      </c>
      <c r="S326" s="18">
        <f t="shared" si="301"/>
        <v>0.84987792088265512</v>
      </c>
      <c r="T326" s="10">
        <f t="shared" si="301"/>
        <v>0.85588280404734884</v>
      </c>
      <c r="U326" s="11">
        <f t="shared" si="301"/>
        <v>0.86188768721204256</v>
      </c>
      <c r="V326" s="11">
        <f t="shared" si="301"/>
        <v>0.86789257037673628</v>
      </c>
      <c r="W326" s="11">
        <f t="shared" si="301"/>
        <v>0.87389745354143</v>
      </c>
      <c r="X326" s="18">
        <f t="shared" si="301"/>
        <v>0.87990233670612372</v>
      </c>
      <c r="Y326" s="10">
        <f t="shared" si="301"/>
        <v>0.88590721987081744</v>
      </c>
      <c r="Z326" s="11">
        <f t="shared" si="301"/>
        <v>0.89191210303551116</v>
      </c>
      <c r="AA326" s="11">
        <f t="shared" si="301"/>
        <v>0.89791698620020488</v>
      </c>
      <c r="AB326" s="11">
        <f t="shared" si="301"/>
        <v>0.9039218693648986</v>
      </c>
      <c r="AC326" s="18">
        <f t="shared" si="301"/>
        <v>0.90992675252959232</v>
      </c>
      <c r="AD326" s="10">
        <f t="shared" si="301"/>
        <v>0.91593163569428604</v>
      </c>
      <c r="AE326" s="11">
        <f t="shared" si="301"/>
        <v>0.92193651885897976</v>
      </c>
      <c r="AF326" s="11">
        <f t="shared" si="301"/>
        <v>0.92794140202367348</v>
      </c>
      <c r="AG326" s="11">
        <f t="shared" si="301"/>
        <v>0.9339462851883672</v>
      </c>
      <c r="AH326" s="18">
        <f t="shared" si="301"/>
        <v>0.93995116835306092</v>
      </c>
      <c r="AI326" s="10">
        <f t="shared" si="301"/>
        <v>0.94595605151775464</v>
      </c>
      <c r="AJ326" s="11">
        <f t="shared" si="301"/>
        <v>0.95196093468244836</v>
      </c>
      <c r="AK326" s="11">
        <f t="shared" si="301"/>
        <v>0.95796581784714208</v>
      </c>
      <c r="AL326" s="11">
        <f t="shared" si="301"/>
        <v>0.9639707010118358</v>
      </c>
      <c r="AM326" s="18">
        <f t="shared" si="301"/>
        <v>0.96997558417652952</v>
      </c>
      <c r="AN326" s="10">
        <f t="shared" si="301"/>
        <v>0.97598046734122323</v>
      </c>
      <c r="AO326" s="11">
        <f t="shared" si="301"/>
        <v>0.98198535050591695</v>
      </c>
      <c r="AP326" s="11">
        <f t="shared" si="301"/>
        <v>0.98799023367061067</v>
      </c>
      <c r="AQ326" s="11">
        <f t="shared" si="301"/>
        <v>0.99399511683530439</v>
      </c>
      <c r="AR326" s="15">
        <v>1</v>
      </c>
      <c r="AS326" s="10">
        <v>1</v>
      </c>
      <c r="AT326" s="11">
        <v>1</v>
      </c>
      <c r="AU326" s="11">
        <v>1</v>
      </c>
      <c r="AV326" s="11">
        <v>1</v>
      </c>
      <c r="AW326" s="18">
        <v>1</v>
      </c>
      <c r="AX326" s="10">
        <v>1</v>
      </c>
      <c r="AY326" s="11">
        <v>1</v>
      </c>
      <c r="AZ326" s="11">
        <v>1</v>
      </c>
      <c r="BA326" s="11">
        <v>1</v>
      </c>
      <c r="BB326" s="15">
        <v>1</v>
      </c>
      <c r="BC326" s="10">
        <v>1</v>
      </c>
      <c r="BD326" s="11">
        <v>1</v>
      </c>
      <c r="BE326" s="11">
        <v>1</v>
      </c>
      <c r="BF326" s="11">
        <v>1</v>
      </c>
      <c r="BG326" s="18">
        <v>1</v>
      </c>
      <c r="BH326" s="10">
        <v>1</v>
      </c>
      <c r="BI326" s="11">
        <v>1</v>
      </c>
      <c r="BJ326" s="11">
        <v>1</v>
      </c>
      <c r="BK326" s="11">
        <v>1</v>
      </c>
      <c r="BL326" s="15">
        <v>1</v>
      </c>
      <c r="BM326" s="10">
        <v>1</v>
      </c>
      <c r="BN326" s="11">
        <v>1</v>
      </c>
      <c r="BO326" s="11">
        <v>1</v>
      </c>
      <c r="BP326" s="11">
        <v>1</v>
      </c>
      <c r="BQ326" s="18">
        <v>1</v>
      </c>
      <c r="BR326" s="10">
        <v>1</v>
      </c>
      <c r="BS326" s="11">
        <v>1</v>
      </c>
      <c r="BT326" s="11">
        <v>1</v>
      </c>
      <c r="BU326" s="11">
        <v>1</v>
      </c>
      <c r="BV326" s="15">
        <v>1</v>
      </c>
    </row>
    <row r="327" spans="1:74" x14ac:dyDescent="0.25">
      <c r="A327" s="26" t="s">
        <v>137</v>
      </c>
      <c r="B327" s="25" t="s">
        <v>64</v>
      </c>
      <c r="C327" s="1" t="s">
        <v>135</v>
      </c>
      <c r="D327" s="2" t="s">
        <v>131</v>
      </c>
      <c r="E327" s="3" t="s">
        <v>31</v>
      </c>
      <c r="F327" s="3">
        <f>'Proxy inputs'!I89</f>
        <v>0.65950479455394573</v>
      </c>
      <c r="G327" s="3">
        <f>'Proxy inputs'!J89</f>
        <v>1.2249450130043189</v>
      </c>
      <c r="H327" s="3">
        <f>'Proxy inputs'!K89</f>
        <v>1</v>
      </c>
      <c r="I327" s="18">
        <f t="shared" si="280"/>
        <v>0.65950479455394573</v>
      </c>
      <c r="J327" s="10">
        <f t="shared" ref="J327:AQ327" si="302">($AR327-$I327)/(2050-2015)+I327</f>
        <v>0.66923322899526161</v>
      </c>
      <c r="K327" s="11">
        <f t="shared" si="302"/>
        <v>0.67896166343657749</v>
      </c>
      <c r="L327" s="11">
        <f t="shared" si="302"/>
        <v>0.68869009787789337</v>
      </c>
      <c r="M327" s="11">
        <f t="shared" si="302"/>
        <v>0.69841853231920925</v>
      </c>
      <c r="N327" s="18">
        <f t="shared" si="302"/>
        <v>0.70814696676052513</v>
      </c>
      <c r="O327" s="10">
        <f t="shared" si="302"/>
        <v>0.71787540120184101</v>
      </c>
      <c r="P327" s="11">
        <f t="shared" si="302"/>
        <v>0.72760383564315689</v>
      </c>
      <c r="Q327" s="11">
        <f t="shared" si="302"/>
        <v>0.73733227008447277</v>
      </c>
      <c r="R327" s="11">
        <f t="shared" si="302"/>
        <v>0.74706070452578865</v>
      </c>
      <c r="S327" s="18">
        <f t="shared" si="302"/>
        <v>0.75678913896710454</v>
      </c>
      <c r="T327" s="10">
        <f t="shared" si="302"/>
        <v>0.76651757340842042</v>
      </c>
      <c r="U327" s="11">
        <f t="shared" si="302"/>
        <v>0.7762460078497363</v>
      </c>
      <c r="V327" s="11">
        <f t="shared" si="302"/>
        <v>0.78597444229105218</v>
      </c>
      <c r="W327" s="11">
        <f t="shared" si="302"/>
        <v>0.79570287673236806</v>
      </c>
      <c r="X327" s="18">
        <f t="shared" si="302"/>
        <v>0.80543131117368394</v>
      </c>
      <c r="Y327" s="10">
        <f t="shared" si="302"/>
        <v>0.81515974561499982</v>
      </c>
      <c r="Z327" s="11">
        <f t="shared" si="302"/>
        <v>0.8248881800563157</v>
      </c>
      <c r="AA327" s="11">
        <f t="shared" si="302"/>
        <v>0.83461661449763158</v>
      </c>
      <c r="AB327" s="11">
        <f t="shared" si="302"/>
        <v>0.84434504893894746</v>
      </c>
      <c r="AC327" s="18">
        <f t="shared" si="302"/>
        <v>0.85407348338026334</v>
      </c>
      <c r="AD327" s="10">
        <f t="shared" si="302"/>
        <v>0.86380191782157922</v>
      </c>
      <c r="AE327" s="11">
        <f t="shared" si="302"/>
        <v>0.8735303522628951</v>
      </c>
      <c r="AF327" s="11">
        <f t="shared" si="302"/>
        <v>0.88325878670421099</v>
      </c>
      <c r="AG327" s="11">
        <f t="shared" si="302"/>
        <v>0.89298722114552687</v>
      </c>
      <c r="AH327" s="18">
        <f t="shared" si="302"/>
        <v>0.90271565558684275</v>
      </c>
      <c r="AI327" s="10">
        <f t="shared" si="302"/>
        <v>0.91244409002815863</v>
      </c>
      <c r="AJ327" s="11">
        <f t="shared" si="302"/>
        <v>0.92217252446947451</v>
      </c>
      <c r="AK327" s="11">
        <f t="shared" si="302"/>
        <v>0.93190095891079039</v>
      </c>
      <c r="AL327" s="11">
        <f t="shared" si="302"/>
        <v>0.94162939335210627</v>
      </c>
      <c r="AM327" s="18">
        <f t="shared" si="302"/>
        <v>0.95135782779342215</v>
      </c>
      <c r="AN327" s="10">
        <f t="shared" si="302"/>
        <v>0.96108626223473803</v>
      </c>
      <c r="AO327" s="11">
        <f t="shared" si="302"/>
        <v>0.97081469667605391</v>
      </c>
      <c r="AP327" s="11">
        <f t="shared" si="302"/>
        <v>0.98054313111736979</v>
      </c>
      <c r="AQ327" s="11">
        <f t="shared" si="302"/>
        <v>0.99027156555868567</v>
      </c>
      <c r="AR327" s="15">
        <v>1</v>
      </c>
      <c r="AS327" s="10">
        <v>1</v>
      </c>
      <c r="AT327" s="11">
        <v>1</v>
      </c>
      <c r="AU327" s="11">
        <v>1</v>
      </c>
      <c r="AV327" s="11">
        <v>1</v>
      </c>
      <c r="AW327" s="18">
        <v>1</v>
      </c>
      <c r="AX327" s="10">
        <v>1</v>
      </c>
      <c r="AY327" s="11">
        <v>1</v>
      </c>
      <c r="AZ327" s="11">
        <v>1</v>
      </c>
      <c r="BA327" s="11">
        <v>1</v>
      </c>
      <c r="BB327" s="15">
        <v>1</v>
      </c>
      <c r="BC327" s="10">
        <v>1</v>
      </c>
      <c r="BD327" s="11">
        <v>1</v>
      </c>
      <c r="BE327" s="11">
        <v>1</v>
      </c>
      <c r="BF327" s="11">
        <v>1</v>
      </c>
      <c r="BG327" s="18">
        <v>1</v>
      </c>
      <c r="BH327" s="10">
        <v>1</v>
      </c>
      <c r="BI327" s="11">
        <v>1</v>
      </c>
      <c r="BJ327" s="11">
        <v>1</v>
      </c>
      <c r="BK327" s="11">
        <v>1</v>
      </c>
      <c r="BL327" s="15">
        <v>1</v>
      </c>
      <c r="BM327" s="10">
        <v>1</v>
      </c>
      <c r="BN327" s="11">
        <v>1</v>
      </c>
      <c r="BO327" s="11">
        <v>1</v>
      </c>
      <c r="BP327" s="11">
        <v>1</v>
      </c>
      <c r="BQ327" s="18">
        <v>1</v>
      </c>
      <c r="BR327" s="10">
        <v>1</v>
      </c>
      <c r="BS327" s="11">
        <v>1</v>
      </c>
      <c r="BT327" s="11">
        <v>1</v>
      </c>
      <c r="BU327" s="11">
        <v>1</v>
      </c>
      <c r="BV327" s="15">
        <v>1</v>
      </c>
    </row>
    <row r="328" spans="1:74" x14ac:dyDescent="0.25">
      <c r="A328" s="26" t="s">
        <v>137</v>
      </c>
      <c r="B328" s="25" t="s">
        <v>64</v>
      </c>
      <c r="C328" s="1" t="s">
        <v>135</v>
      </c>
      <c r="D328" s="2" t="s">
        <v>131</v>
      </c>
      <c r="E328" s="3" t="s">
        <v>32</v>
      </c>
      <c r="F328" s="3">
        <f>'Proxy inputs'!I90</f>
        <v>0.91285502007460606</v>
      </c>
      <c r="G328" s="3">
        <f>'Proxy inputs'!J90</f>
        <v>1.0373931011314446</v>
      </c>
      <c r="H328" s="3">
        <f>'Proxy inputs'!K90</f>
        <v>1</v>
      </c>
      <c r="I328" s="18">
        <f t="shared" si="280"/>
        <v>0.91285502007460606</v>
      </c>
      <c r="J328" s="10">
        <f t="shared" ref="J328:AQ328" si="303">($AR328-$I328)/(2050-2015)+I328</f>
        <v>0.91534487664390307</v>
      </c>
      <c r="K328" s="11">
        <f t="shared" si="303"/>
        <v>0.91783473321320008</v>
      </c>
      <c r="L328" s="11">
        <f t="shared" si="303"/>
        <v>0.92032458978249709</v>
      </c>
      <c r="M328" s="11">
        <f t="shared" si="303"/>
        <v>0.9228144463517941</v>
      </c>
      <c r="N328" s="18">
        <f t="shared" si="303"/>
        <v>0.92530430292109112</v>
      </c>
      <c r="O328" s="10">
        <f t="shared" si="303"/>
        <v>0.92779415949038813</v>
      </c>
      <c r="P328" s="11">
        <f t="shared" si="303"/>
        <v>0.93028401605968514</v>
      </c>
      <c r="Q328" s="11">
        <f t="shared" si="303"/>
        <v>0.93277387262898215</v>
      </c>
      <c r="R328" s="11">
        <f t="shared" si="303"/>
        <v>0.93526372919827916</v>
      </c>
      <c r="S328" s="18">
        <f t="shared" si="303"/>
        <v>0.93775358576757617</v>
      </c>
      <c r="T328" s="10">
        <f t="shared" si="303"/>
        <v>0.94024344233687318</v>
      </c>
      <c r="U328" s="11">
        <f t="shared" si="303"/>
        <v>0.94273329890617019</v>
      </c>
      <c r="V328" s="11">
        <f t="shared" si="303"/>
        <v>0.9452231554754672</v>
      </c>
      <c r="W328" s="11">
        <f t="shared" si="303"/>
        <v>0.94771301204476421</v>
      </c>
      <c r="X328" s="18">
        <f t="shared" si="303"/>
        <v>0.95020286861406122</v>
      </c>
      <c r="Y328" s="10">
        <f t="shared" si="303"/>
        <v>0.95269272518335824</v>
      </c>
      <c r="Z328" s="11">
        <f t="shared" si="303"/>
        <v>0.95518258175265525</v>
      </c>
      <c r="AA328" s="11">
        <f t="shared" si="303"/>
        <v>0.95767243832195226</v>
      </c>
      <c r="AB328" s="11">
        <f t="shared" si="303"/>
        <v>0.96016229489124927</v>
      </c>
      <c r="AC328" s="18">
        <f t="shared" si="303"/>
        <v>0.96265215146054628</v>
      </c>
      <c r="AD328" s="10">
        <f t="shared" si="303"/>
        <v>0.96514200802984329</v>
      </c>
      <c r="AE328" s="11">
        <f t="shared" si="303"/>
        <v>0.9676318645991403</v>
      </c>
      <c r="AF328" s="11">
        <f t="shared" si="303"/>
        <v>0.97012172116843731</v>
      </c>
      <c r="AG328" s="11">
        <f t="shared" si="303"/>
        <v>0.97261157773773432</v>
      </c>
      <c r="AH328" s="18">
        <f t="shared" si="303"/>
        <v>0.97510143430703133</v>
      </c>
      <c r="AI328" s="10">
        <f t="shared" si="303"/>
        <v>0.97759129087632834</v>
      </c>
      <c r="AJ328" s="11">
        <f t="shared" si="303"/>
        <v>0.98008114744562536</v>
      </c>
      <c r="AK328" s="11">
        <f t="shared" si="303"/>
        <v>0.98257100401492237</v>
      </c>
      <c r="AL328" s="11">
        <f t="shared" si="303"/>
        <v>0.98506086058421938</v>
      </c>
      <c r="AM328" s="18">
        <f t="shared" si="303"/>
        <v>0.98755071715351639</v>
      </c>
      <c r="AN328" s="10">
        <f t="shared" si="303"/>
        <v>0.9900405737228134</v>
      </c>
      <c r="AO328" s="11">
        <f t="shared" si="303"/>
        <v>0.99253043029211041</v>
      </c>
      <c r="AP328" s="11">
        <f t="shared" si="303"/>
        <v>0.99502028686140742</v>
      </c>
      <c r="AQ328" s="11">
        <f t="shared" si="303"/>
        <v>0.99751014343070443</v>
      </c>
      <c r="AR328" s="15">
        <v>1</v>
      </c>
      <c r="AS328" s="10">
        <v>1</v>
      </c>
      <c r="AT328" s="11">
        <v>1</v>
      </c>
      <c r="AU328" s="11">
        <v>1</v>
      </c>
      <c r="AV328" s="11">
        <v>1</v>
      </c>
      <c r="AW328" s="18">
        <v>1</v>
      </c>
      <c r="AX328" s="10">
        <v>1</v>
      </c>
      <c r="AY328" s="11">
        <v>1</v>
      </c>
      <c r="AZ328" s="11">
        <v>1</v>
      </c>
      <c r="BA328" s="11">
        <v>1</v>
      </c>
      <c r="BB328" s="15">
        <v>1</v>
      </c>
      <c r="BC328" s="10">
        <v>1</v>
      </c>
      <c r="BD328" s="11">
        <v>1</v>
      </c>
      <c r="BE328" s="11">
        <v>1</v>
      </c>
      <c r="BF328" s="11">
        <v>1</v>
      </c>
      <c r="BG328" s="18">
        <v>1</v>
      </c>
      <c r="BH328" s="10">
        <v>1</v>
      </c>
      <c r="BI328" s="11">
        <v>1</v>
      </c>
      <c r="BJ328" s="11">
        <v>1</v>
      </c>
      <c r="BK328" s="11">
        <v>1</v>
      </c>
      <c r="BL328" s="15">
        <v>1</v>
      </c>
      <c r="BM328" s="10">
        <v>1</v>
      </c>
      <c r="BN328" s="11">
        <v>1</v>
      </c>
      <c r="BO328" s="11">
        <v>1</v>
      </c>
      <c r="BP328" s="11">
        <v>1</v>
      </c>
      <c r="BQ328" s="18">
        <v>1</v>
      </c>
      <c r="BR328" s="10">
        <v>1</v>
      </c>
      <c r="BS328" s="11">
        <v>1</v>
      </c>
      <c r="BT328" s="11">
        <v>1</v>
      </c>
      <c r="BU328" s="11">
        <v>1</v>
      </c>
      <c r="BV328" s="15">
        <v>1</v>
      </c>
    </row>
    <row r="329" spans="1:74" x14ac:dyDescent="0.25">
      <c r="A329" s="26" t="s">
        <v>137</v>
      </c>
      <c r="B329" s="25" t="s">
        <v>64</v>
      </c>
      <c r="C329" s="1" t="s">
        <v>135</v>
      </c>
      <c r="D329" s="2" t="s">
        <v>131</v>
      </c>
      <c r="E329" s="3" t="s">
        <v>33</v>
      </c>
      <c r="F329" s="3">
        <f>'Proxy inputs'!I91</f>
        <v>1.3880831880015922</v>
      </c>
      <c r="G329" s="3">
        <f>'Proxy inputs'!J91</f>
        <v>1.0123471003769107</v>
      </c>
      <c r="H329" s="3">
        <f>'Proxy inputs'!K91</f>
        <v>1</v>
      </c>
      <c r="I329" s="18">
        <f t="shared" si="280"/>
        <v>1.3880831880015922</v>
      </c>
      <c r="J329" s="10">
        <f t="shared" ref="J329:AQ329" si="304">($AR329-$I329)/(2050-2015)+I329</f>
        <v>1.3769950969158324</v>
      </c>
      <c r="K329" s="11">
        <f t="shared" si="304"/>
        <v>1.3659070058300726</v>
      </c>
      <c r="L329" s="11">
        <f t="shared" si="304"/>
        <v>1.3548189147443128</v>
      </c>
      <c r="M329" s="11">
        <f t="shared" si="304"/>
        <v>1.343730823658553</v>
      </c>
      <c r="N329" s="18">
        <f t="shared" si="304"/>
        <v>1.3326427325727932</v>
      </c>
      <c r="O329" s="10">
        <f t="shared" si="304"/>
        <v>1.3215546414870334</v>
      </c>
      <c r="P329" s="11">
        <f t="shared" si="304"/>
        <v>1.3104665504012736</v>
      </c>
      <c r="Q329" s="11">
        <f t="shared" si="304"/>
        <v>1.2993784593155138</v>
      </c>
      <c r="R329" s="11">
        <f t="shared" si="304"/>
        <v>1.288290368229754</v>
      </c>
      <c r="S329" s="18">
        <f t="shared" si="304"/>
        <v>1.2772022771439941</v>
      </c>
      <c r="T329" s="10">
        <f t="shared" si="304"/>
        <v>1.2661141860582343</v>
      </c>
      <c r="U329" s="11">
        <f t="shared" si="304"/>
        <v>1.2550260949724745</v>
      </c>
      <c r="V329" s="11">
        <f t="shared" si="304"/>
        <v>1.2439380038867147</v>
      </c>
      <c r="W329" s="11">
        <f t="shared" si="304"/>
        <v>1.2328499128009549</v>
      </c>
      <c r="X329" s="18">
        <f t="shared" si="304"/>
        <v>1.2217618217151951</v>
      </c>
      <c r="Y329" s="10">
        <f t="shared" si="304"/>
        <v>1.2106737306294353</v>
      </c>
      <c r="Z329" s="11">
        <f t="shared" si="304"/>
        <v>1.1995856395436755</v>
      </c>
      <c r="AA329" s="11">
        <f t="shared" si="304"/>
        <v>1.1884975484579157</v>
      </c>
      <c r="AB329" s="11">
        <f t="shared" si="304"/>
        <v>1.1774094573721559</v>
      </c>
      <c r="AC329" s="18">
        <f t="shared" si="304"/>
        <v>1.166321366286396</v>
      </c>
      <c r="AD329" s="10">
        <f t="shared" si="304"/>
        <v>1.1552332752006362</v>
      </c>
      <c r="AE329" s="11">
        <f t="shared" si="304"/>
        <v>1.1441451841148764</v>
      </c>
      <c r="AF329" s="11">
        <f t="shared" si="304"/>
        <v>1.1330570930291166</v>
      </c>
      <c r="AG329" s="11">
        <f t="shared" si="304"/>
        <v>1.1219690019433568</v>
      </c>
      <c r="AH329" s="18">
        <f t="shared" si="304"/>
        <v>1.110880910857597</v>
      </c>
      <c r="AI329" s="10">
        <f t="shared" si="304"/>
        <v>1.0997928197718372</v>
      </c>
      <c r="AJ329" s="11">
        <f t="shared" si="304"/>
        <v>1.0887047286860774</v>
      </c>
      <c r="AK329" s="11">
        <f t="shared" si="304"/>
        <v>1.0776166376003176</v>
      </c>
      <c r="AL329" s="11">
        <f t="shared" si="304"/>
        <v>1.0665285465145578</v>
      </c>
      <c r="AM329" s="18">
        <f t="shared" si="304"/>
        <v>1.0554404554287979</v>
      </c>
      <c r="AN329" s="10">
        <f t="shared" si="304"/>
        <v>1.0443523643430381</v>
      </c>
      <c r="AO329" s="11">
        <f t="shared" si="304"/>
        <v>1.0332642732572783</v>
      </c>
      <c r="AP329" s="11">
        <f t="shared" si="304"/>
        <v>1.0221761821715185</v>
      </c>
      <c r="AQ329" s="11">
        <f t="shared" si="304"/>
        <v>1.0110880910857587</v>
      </c>
      <c r="AR329" s="15">
        <v>1</v>
      </c>
      <c r="AS329" s="10">
        <v>1</v>
      </c>
      <c r="AT329" s="11">
        <v>1</v>
      </c>
      <c r="AU329" s="11">
        <v>1</v>
      </c>
      <c r="AV329" s="11">
        <v>1</v>
      </c>
      <c r="AW329" s="18">
        <v>1</v>
      </c>
      <c r="AX329" s="10">
        <v>1</v>
      </c>
      <c r="AY329" s="11">
        <v>1</v>
      </c>
      <c r="AZ329" s="11">
        <v>1</v>
      </c>
      <c r="BA329" s="11">
        <v>1</v>
      </c>
      <c r="BB329" s="15">
        <v>1</v>
      </c>
      <c r="BC329" s="10">
        <v>1</v>
      </c>
      <c r="BD329" s="11">
        <v>1</v>
      </c>
      <c r="BE329" s="11">
        <v>1</v>
      </c>
      <c r="BF329" s="11">
        <v>1</v>
      </c>
      <c r="BG329" s="18">
        <v>1</v>
      </c>
      <c r="BH329" s="10">
        <v>1</v>
      </c>
      <c r="BI329" s="11">
        <v>1</v>
      </c>
      <c r="BJ329" s="11">
        <v>1</v>
      </c>
      <c r="BK329" s="11">
        <v>1</v>
      </c>
      <c r="BL329" s="15">
        <v>1</v>
      </c>
      <c r="BM329" s="10">
        <v>1</v>
      </c>
      <c r="BN329" s="11">
        <v>1</v>
      </c>
      <c r="BO329" s="11">
        <v>1</v>
      </c>
      <c r="BP329" s="11">
        <v>1</v>
      </c>
      <c r="BQ329" s="18">
        <v>1</v>
      </c>
      <c r="BR329" s="10">
        <v>1</v>
      </c>
      <c r="BS329" s="11">
        <v>1</v>
      </c>
      <c r="BT329" s="11">
        <v>1</v>
      </c>
      <c r="BU329" s="11">
        <v>1</v>
      </c>
      <c r="BV329" s="15">
        <v>1</v>
      </c>
    </row>
    <row r="330" spans="1:74" x14ac:dyDescent="0.25">
      <c r="A330" s="26" t="s">
        <v>137</v>
      </c>
      <c r="B330" s="25" t="s">
        <v>64</v>
      </c>
      <c r="C330" s="1" t="s">
        <v>135</v>
      </c>
      <c r="D330" s="2" t="s">
        <v>131</v>
      </c>
      <c r="E330" s="3" t="s">
        <v>34</v>
      </c>
      <c r="F330" s="3">
        <f>'Proxy inputs'!I92</f>
        <v>1.541193129244945</v>
      </c>
      <c r="G330" s="3">
        <f>'Proxy inputs'!J92</f>
        <v>1.0161093264205479</v>
      </c>
      <c r="H330" s="3">
        <f>'Proxy inputs'!K92</f>
        <v>1</v>
      </c>
      <c r="I330" s="18">
        <f t="shared" si="280"/>
        <v>1.541193129244945</v>
      </c>
      <c r="J330" s="10">
        <f t="shared" ref="J330:AQ330" si="305">($AR330-$I330)/(2050-2015)+I330</f>
        <v>1.5257304684093751</v>
      </c>
      <c r="K330" s="11">
        <f t="shared" si="305"/>
        <v>1.5102678075738052</v>
      </c>
      <c r="L330" s="11">
        <f t="shared" si="305"/>
        <v>1.4948051467382353</v>
      </c>
      <c r="M330" s="11">
        <f t="shared" si="305"/>
        <v>1.4793424859026654</v>
      </c>
      <c r="N330" s="18">
        <f t="shared" si="305"/>
        <v>1.4638798250670955</v>
      </c>
      <c r="O330" s="10">
        <f t="shared" si="305"/>
        <v>1.4484171642315256</v>
      </c>
      <c r="P330" s="11">
        <f t="shared" si="305"/>
        <v>1.4329545033959556</v>
      </c>
      <c r="Q330" s="11">
        <f t="shared" si="305"/>
        <v>1.4174918425603857</v>
      </c>
      <c r="R330" s="11">
        <f t="shared" si="305"/>
        <v>1.4020291817248158</v>
      </c>
      <c r="S330" s="18">
        <f t="shared" si="305"/>
        <v>1.3865665208892459</v>
      </c>
      <c r="T330" s="10">
        <f t="shared" si="305"/>
        <v>1.371103860053676</v>
      </c>
      <c r="U330" s="11">
        <f t="shared" si="305"/>
        <v>1.3556411992181061</v>
      </c>
      <c r="V330" s="11">
        <f t="shared" si="305"/>
        <v>1.3401785383825362</v>
      </c>
      <c r="W330" s="11">
        <f t="shared" si="305"/>
        <v>1.3247158775469663</v>
      </c>
      <c r="X330" s="18">
        <f t="shared" si="305"/>
        <v>1.3092532167113964</v>
      </c>
      <c r="Y330" s="10">
        <f t="shared" si="305"/>
        <v>1.2937905558758265</v>
      </c>
      <c r="Z330" s="11">
        <f t="shared" si="305"/>
        <v>1.2783278950402566</v>
      </c>
      <c r="AA330" s="11">
        <f t="shared" si="305"/>
        <v>1.2628652342046867</v>
      </c>
      <c r="AB330" s="11">
        <f t="shared" si="305"/>
        <v>1.2474025733691168</v>
      </c>
      <c r="AC330" s="18">
        <f t="shared" si="305"/>
        <v>1.2319399125335468</v>
      </c>
      <c r="AD330" s="10">
        <f t="shared" si="305"/>
        <v>1.2164772516979769</v>
      </c>
      <c r="AE330" s="11">
        <f t="shared" si="305"/>
        <v>1.201014590862407</v>
      </c>
      <c r="AF330" s="11">
        <f t="shared" si="305"/>
        <v>1.1855519300268371</v>
      </c>
      <c r="AG330" s="11">
        <f t="shared" si="305"/>
        <v>1.1700892691912672</v>
      </c>
      <c r="AH330" s="18">
        <f t="shared" si="305"/>
        <v>1.1546266083556973</v>
      </c>
      <c r="AI330" s="10">
        <f t="shared" si="305"/>
        <v>1.1391639475201274</v>
      </c>
      <c r="AJ330" s="11">
        <f t="shared" si="305"/>
        <v>1.1237012866845575</v>
      </c>
      <c r="AK330" s="11">
        <f t="shared" si="305"/>
        <v>1.1082386258489876</v>
      </c>
      <c r="AL330" s="11">
        <f t="shared" si="305"/>
        <v>1.0927759650134177</v>
      </c>
      <c r="AM330" s="18">
        <f t="shared" si="305"/>
        <v>1.0773133041778478</v>
      </c>
      <c r="AN330" s="10">
        <f t="shared" si="305"/>
        <v>1.0618506433422779</v>
      </c>
      <c r="AO330" s="11">
        <f t="shared" si="305"/>
        <v>1.0463879825067079</v>
      </c>
      <c r="AP330" s="11">
        <f t="shared" si="305"/>
        <v>1.030925321671138</v>
      </c>
      <c r="AQ330" s="11">
        <f t="shared" si="305"/>
        <v>1.0154626608355681</v>
      </c>
      <c r="AR330" s="15">
        <v>1</v>
      </c>
      <c r="AS330" s="10">
        <v>1</v>
      </c>
      <c r="AT330" s="11">
        <v>1</v>
      </c>
      <c r="AU330" s="11">
        <v>1</v>
      </c>
      <c r="AV330" s="11">
        <v>1</v>
      </c>
      <c r="AW330" s="18">
        <v>1</v>
      </c>
      <c r="AX330" s="10">
        <v>1</v>
      </c>
      <c r="AY330" s="11">
        <v>1</v>
      </c>
      <c r="AZ330" s="11">
        <v>1</v>
      </c>
      <c r="BA330" s="11">
        <v>1</v>
      </c>
      <c r="BB330" s="15">
        <v>1</v>
      </c>
      <c r="BC330" s="10">
        <v>1</v>
      </c>
      <c r="BD330" s="11">
        <v>1</v>
      </c>
      <c r="BE330" s="11">
        <v>1</v>
      </c>
      <c r="BF330" s="11">
        <v>1</v>
      </c>
      <c r="BG330" s="18">
        <v>1</v>
      </c>
      <c r="BH330" s="10">
        <v>1</v>
      </c>
      <c r="BI330" s="11">
        <v>1</v>
      </c>
      <c r="BJ330" s="11">
        <v>1</v>
      </c>
      <c r="BK330" s="11">
        <v>1</v>
      </c>
      <c r="BL330" s="15">
        <v>1</v>
      </c>
      <c r="BM330" s="10">
        <v>1</v>
      </c>
      <c r="BN330" s="11">
        <v>1</v>
      </c>
      <c r="BO330" s="11">
        <v>1</v>
      </c>
      <c r="BP330" s="11">
        <v>1</v>
      </c>
      <c r="BQ330" s="18">
        <v>1</v>
      </c>
      <c r="BR330" s="10">
        <v>1</v>
      </c>
      <c r="BS330" s="11">
        <v>1</v>
      </c>
      <c r="BT330" s="11">
        <v>1</v>
      </c>
      <c r="BU330" s="11">
        <v>1</v>
      </c>
      <c r="BV330" s="15">
        <v>1</v>
      </c>
    </row>
    <row r="331" spans="1:74" x14ac:dyDescent="0.25">
      <c r="A331" s="26" t="s">
        <v>137</v>
      </c>
      <c r="B331" s="25" t="s">
        <v>64</v>
      </c>
      <c r="C331" s="1" t="s">
        <v>135</v>
      </c>
      <c r="D331" s="2" t="s">
        <v>131</v>
      </c>
      <c r="E331" s="3" t="s">
        <v>35</v>
      </c>
      <c r="F331" s="3">
        <f>'Proxy inputs'!I93</f>
        <v>1.5256971287119883</v>
      </c>
      <c r="G331" s="3">
        <f>'Proxy inputs'!J93</f>
        <v>1.0080189538810791</v>
      </c>
      <c r="H331" s="3">
        <f>'Proxy inputs'!K93</f>
        <v>1</v>
      </c>
      <c r="I331" s="18">
        <f t="shared" si="280"/>
        <v>1.5256971287119883</v>
      </c>
      <c r="J331" s="10">
        <f t="shared" ref="J331:AQ331" si="306">($AR331-$I331)/(2050-2015)+I331</f>
        <v>1.5106772107487887</v>
      </c>
      <c r="K331" s="11">
        <f t="shared" si="306"/>
        <v>1.4956572927855891</v>
      </c>
      <c r="L331" s="11">
        <f t="shared" si="306"/>
        <v>1.4806373748223896</v>
      </c>
      <c r="M331" s="11">
        <f t="shared" si="306"/>
        <v>1.46561745685919</v>
      </c>
      <c r="N331" s="18">
        <f t="shared" si="306"/>
        <v>1.4505975388959904</v>
      </c>
      <c r="O331" s="10">
        <f t="shared" si="306"/>
        <v>1.4355776209327908</v>
      </c>
      <c r="P331" s="11">
        <f t="shared" si="306"/>
        <v>1.4205577029695913</v>
      </c>
      <c r="Q331" s="11">
        <f t="shared" si="306"/>
        <v>1.4055377850063917</v>
      </c>
      <c r="R331" s="11">
        <f t="shared" si="306"/>
        <v>1.3905178670431921</v>
      </c>
      <c r="S331" s="18">
        <f t="shared" si="306"/>
        <v>1.3754979490799926</v>
      </c>
      <c r="T331" s="10">
        <f t="shared" si="306"/>
        <v>1.360478031116793</v>
      </c>
      <c r="U331" s="11">
        <f t="shared" si="306"/>
        <v>1.3454581131535934</v>
      </c>
      <c r="V331" s="11">
        <f t="shared" si="306"/>
        <v>1.3304381951903939</v>
      </c>
      <c r="W331" s="11">
        <f t="shared" si="306"/>
        <v>1.3154182772271943</v>
      </c>
      <c r="X331" s="18">
        <f t="shared" si="306"/>
        <v>1.3003983592639947</v>
      </c>
      <c r="Y331" s="10">
        <f t="shared" si="306"/>
        <v>1.2853784413007951</v>
      </c>
      <c r="Z331" s="11">
        <f t="shared" si="306"/>
        <v>1.2703585233375956</v>
      </c>
      <c r="AA331" s="11">
        <f t="shared" si="306"/>
        <v>1.255338605374396</v>
      </c>
      <c r="AB331" s="11">
        <f t="shared" si="306"/>
        <v>1.2403186874111964</v>
      </c>
      <c r="AC331" s="18">
        <f t="shared" si="306"/>
        <v>1.2252987694479969</v>
      </c>
      <c r="AD331" s="10">
        <f t="shared" si="306"/>
        <v>1.2102788514847973</v>
      </c>
      <c r="AE331" s="11">
        <f t="shared" si="306"/>
        <v>1.1952589335215977</v>
      </c>
      <c r="AF331" s="11">
        <f t="shared" si="306"/>
        <v>1.1802390155583982</v>
      </c>
      <c r="AG331" s="11">
        <f t="shared" si="306"/>
        <v>1.1652190975951986</v>
      </c>
      <c r="AH331" s="18">
        <f t="shared" si="306"/>
        <v>1.150199179631999</v>
      </c>
      <c r="AI331" s="10">
        <f t="shared" si="306"/>
        <v>1.1351792616687995</v>
      </c>
      <c r="AJ331" s="11">
        <f t="shared" si="306"/>
        <v>1.1201593437055999</v>
      </c>
      <c r="AK331" s="11">
        <f t="shared" si="306"/>
        <v>1.1051394257424003</v>
      </c>
      <c r="AL331" s="11">
        <f t="shared" si="306"/>
        <v>1.0901195077792007</v>
      </c>
      <c r="AM331" s="18">
        <f t="shared" si="306"/>
        <v>1.0750995898160012</v>
      </c>
      <c r="AN331" s="10">
        <f t="shared" si="306"/>
        <v>1.0600796718528016</v>
      </c>
      <c r="AO331" s="11">
        <f t="shared" si="306"/>
        <v>1.045059753889602</v>
      </c>
      <c r="AP331" s="11">
        <f t="shared" si="306"/>
        <v>1.0300398359264025</v>
      </c>
      <c r="AQ331" s="11">
        <f t="shared" si="306"/>
        <v>1.0150199179632029</v>
      </c>
      <c r="AR331" s="15">
        <v>1</v>
      </c>
      <c r="AS331" s="10">
        <v>1</v>
      </c>
      <c r="AT331" s="11">
        <v>1</v>
      </c>
      <c r="AU331" s="11">
        <v>1</v>
      </c>
      <c r="AV331" s="11">
        <v>1</v>
      </c>
      <c r="AW331" s="18">
        <v>1</v>
      </c>
      <c r="AX331" s="10">
        <v>1</v>
      </c>
      <c r="AY331" s="11">
        <v>1</v>
      </c>
      <c r="AZ331" s="11">
        <v>1</v>
      </c>
      <c r="BA331" s="11">
        <v>1</v>
      </c>
      <c r="BB331" s="15">
        <v>1</v>
      </c>
      <c r="BC331" s="10">
        <v>1</v>
      </c>
      <c r="BD331" s="11">
        <v>1</v>
      </c>
      <c r="BE331" s="11">
        <v>1</v>
      </c>
      <c r="BF331" s="11">
        <v>1</v>
      </c>
      <c r="BG331" s="18">
        <v>1</v>
      </c>
      <c r="BH331" s="10">
        <v>1</v>
      </c>
      <c r="BI331" s="11">
        <v>1</v>
      </c>
      <c r="BJ331" s="11">
        <v>1</v>
      </c>
      <c r="BK331" s="11">
        <v>1</v>
      </c>
      <c r="BL331" s="15">
        <v>1</v>
      </c>
      <c r="BM331" s="10">
        <v>1</v>
      </c>
      <c r="BN331" s="11">
        <v>1</v>
      </c>
      <c r="BO331" s="11">
        <v>1</v>
      </c>
      <c r="BP331" s="11">
        <v>1</v>
      </c>
      <c r="BQ331" s="18">
        <v>1</v>
      </c>
      <c r="BR331" s="10">
        <v>1</v>
      </c>
      <c r="BS331" s="11">
        <v>1</v>
      </c>
      <c r="BT331" s="11">
        <v>1</v>
      </c>
      <c r="BU331" s="11">
        <v>1</v>
      </c>
      <c r="BV331" s="15">
        <v>1</v>
      </c>
    </row>
    <row r="332" spans="1:74" x14ac:dyDescent="0.25">
      <c r="A332" s="26" t="s">
        <v>137</v>
      </c>
      <c r="B332" s="25" t="s">
        <v>64</v>
      </c>
      <c r="C332" s="1" t="s">
        <v>135</v>
      </c>
      <c r="D332" s="2" t="s">
        <v>131</v>
      </c>
      <c r="E332" s="3" t="s">
        <v>36</v>
      </c>
      <c r="F332" s="3">
        <f>'Proxy inputs'!I94</f>
        <v>1.4467217139761432</v>
      </c>
      <c r="G332" s="3">
        <f>'Proxy inputs'!J94</f>
        <v>1.0171917799955703</v>
      </c>
      <c r="H332" s="3">
        <f>'Proxy inputs'!K94</f>
        <v>1</v>
      </c>
      <c r="I332" s="18">
        <f t="shared" si="280"/>
        <v>1.4467217139761432</v>
      </c>
      <c r="J332" s="10">
        <f t="shared" ref="J332:AQ332" si="307">($AR332-$I332)/(2050-2015)+I332</f>
        <v>1.4339582364339678</v>
      </c>
      <c r="K332" s="11">
        <f t="shared" si="307"/>
        <v>1.4211947588917924</v>
      </c>
      <c r="L332" s="11">
        <f t="shared" si="307"/>
        <v>1.4084312813496169</v>
      </c>
      <c r="M332" s="11">
        <f t="shared" si="307"/>
        <v>1.3956678038074415</v>
      </c>
      <c r="N332" s="18">
        <f t="shared" si="307"/>
        <v>1.382904326265266</v>
      </c>
      <c r="O332" s="10">
        <f t="shared" si="307"/>
        <v>1.3701408487230906</v>
      </c>
      <c r="P332" s="11">
        <f t="shared" si="307"/>
        <v>1.3573773711809152</v>
      </c>
      <c r="Q332" s="11">
        <f t="shared" si="307"/>
        <v>1.3446138936387397</v>
      </c>
      <c r="R332" s="11">
        <f t="shared" si="307"/>
        <v>1.3318504160965643</v>
      </c>
      <c r="S332" s="18">
        <f t="shared" si="307"/>
        <v>1.3190869385543889</v>
      </c>
      <c r="T332" s="10">
        <f t="shared" si="307"/>
        <v>1.3063234610122134</v>
      </c>
      <c r="U332" s="11">
        <f t="shared" si="307"/>
        <v>1.293559983470038</v>
      </c>
      <c r="V332" s="11">
        <f t="shared" si="307"/>
        <v>1.2807965059278625</v>
      </c>
      <c r="W332" s="11">
        <f t="shared" si="307"/>
        <v>1.2680330283856871</v>
      </c>
      <c r="X332" s="18">
        <f t="shared" si="307"/>
        <v>1.2552695508435117</v>
      </c>
      <c r="Y332" s="10">
        <f t="shared" si="307"/>
        <v>1.2425060733013362</v>
      </c>
      <c r="Z332" s="11">
        <f t="shared" si="307"/>
        <v>1.2297425957591608</v>
      </c>
      <c r="AA332" s="11">
        <f t="shared" si="307"/>
        <v>1.2169791182169853</v>
      </c>
      <c r="AB332" s="11">
        <f t="shared" si="307"/>
        <v>1.2042156406748099</v>
      </c>
      <c r="AC332" s="18">
        <f t="shared" si="307"/>
        <v>1.1914521631326345</v>
      </c>
      <c r="AD332" s="10">
        <f t="shared" si="307"/>
        <v>1.178688685590459</v>
      </c>
      <c r="AE332" s="11">
        <f t="shared" si="307"/>
        <v>1.1659252080482836</v>
      </c>
      <c r="AF332" s="11">
        <f t="shared" si="307"/>
        <v>1.1531617305061082</v>
      </c>
      <c r="AG332" s="11">
        <f t="shared" si="307"/>
        <v>1.1403982529639327</v>
      </c>
      <c r="AH332" s="18">
        <f t="shared" si="307"/>
        <v>1.1276347754217573</v>
      </c>
      <c r="AI332" s="10">
        <f t="shared" si="307"/>
        <v>1.1148712978795818</v>
      </c>
      <c r="AJ332" s="11">
        <f t="shared" si="307"/>
        <v>1.1021078203374064</v>
      </c>
      <c r="AK332" s="11">
        <f t="shared" si="307"/>
        <v>1.089344342795231</v>
      </c>
      <c r="AL332" s="11">
        <f t="shared" si="307"/>
        <v>1.0765808652530555</v>
      </c>
      <c r="AM332" s="18">
        <f t="shared" si="307"/>
        <v>1.0638173877108801</v>
      </c>
      <c r="AN332" s="10">
        <f t="shared" si="307"/>
        <v>1.0510539101687046</v>
      </c>
      <c r="AO332" s="11">
        <f t="shared" si="307"/>
        <v>1.0382904326265292</v>
      </c>
      <c r="AP332" s="11">
        <f t="shared" si="307"/>
        <v>1.0255269550843538</v>
      </c>
      <c r="AQ332" s="11">
        <f t="shared" si="307"/>
        <v>1.0127634775421783</v>
      </c>
      <c r="AR332" s="15">
        <v>1</v>
      </c>
      <c r="AS332" s="10">
        <v>1</v>
      </c>
      <c r="AT332" s="11">
        <v>1</v>
      </c>
      <c r="AU332" s="11">
        <v>1</v>
      </c>
      <c r="AV332" s="11">
        <v>1</v>
      </c>
      <c r="AW332" s="18">
        <v>1</v>
      </c>
      <c r="AX332" s="10">
        <v>1</v>
      </c>
      <c r="AY332" s="11">
        <v>1</v>
      </c>
      <c r="AZ332" s="11">
        <v>1</v>
      </c>
      <c r="BA332" s="11">
        <v>1</v>
      </c>
      <c r="BB332" s="15">
        <v>1</v>
      </c>
      <c r="BC332" s="10">
        <v>1</v>
      </c>
      <c r="BD332" s="11">
        <v>1</v>
      </c>
      <c r="BE332" s="11">
        <v>1</v>
      </c>
      <c r="BF332" s="11">
        <v>1</v>
      </c>
      <c r="BG332" s="18">
        <v>1</v>
      </c>
      <c r="BH332" s="10">
        <v>1</v>
      </c>
      <c r="BI332" s="11">
        <v>1</v>
      </c>
      <c r="BJ332" s="11">
        <v>1</v>
      </c>
      <c r="BK332" s="11">
        <v>1</v>
      </c>
      <c r="BL332" s="15">
        <v>1</v>
      </c>
      <c r="BM332" s="10">
        <v>1</v>
      </c>
      <c r="BN332" s="11">
        <v>1</v>
      </c>
      <c r="BO332" s="11">
        <v>1</v>
      </c>
      <c r="BP332" s="11">
        <v>1</v>
      </c>
      <c r="BQ332" s="18">
        <v>1</v>
      </c>
      <c r="BR332" s="10">
        <v>1</v>
      </c>
      <c r="BS332" s="11">
        <v>1</v>
      </c>
      <c r="BT332" s="11">
        <v>1</v>
      </c>
      <c r="BU332" s="11">
        <v>1</v>
      </c>
      <c r="BV332" s="15">
        <v>1</v>
      </c>
    </row>
    <row r="333" spans="1:74" x14ac:dyDescent="0.25">
      <c r="A333" s="26" t="s">
        <v>137</v>
      </c>
      <c r="B333" s="25" t="s">
        <v>64</v>
      </c>
      <c r="C333" s="1" t="s">
        <v>135</v>
      </c>
      <c r="D333" s="2" t="s">
        <v>131</v>
      </c>
      <c r="E333" s="3" t="s">
        <v>37</v>
      </c>
      <c r="F333" s="3">
        <f>'Proxy inputs'!I95</f>
        <v>1.564104157009083</v>
      </c>
      <c r="G333" s="3">
        <f>'Proxy inputs'!J95</f>
        <v>2.2672513895577824</v>
      </c>
      <c r="H333" s="3">
        <f>'Proxy inputs'!K95</f>
        <v>1</v>
      </c>
      <c r="I333" s="18">
        <f t="shared" si="280"/>
        <v>1.564104157009083</v>
      </c>
      <c r="J333" s="10">
        <f t="shared" ref="J333:AQ333" si="308">($AR333-$I333)/(2050-2015)+I333</f>
        <v>1.547986895380252</v>
      </c>
      <c r="K333" s="11">
        <f t="shared" si="308"/>
        <v>1.531869633751421</v>
      </c>
      <c r="L333" s="11">
        <f t="shared" si="308"/>
        <v>1.5157523721225901</v>
      </c>
      <c r="M333" s="11">
        <f t="shared" si="308"/>
        <v>1.4996351104937591</v>
      </c>
      <c r="N333" s="18">
        <f t="shared" si="308"/>
        <v>1.4835178488649281</v>
      </c>
      <c r="O333" s="10">
        <f t="shared" si="308"/>
        <v>1.4674005872360971</v>
      </c>
      <c r="P333" s="11">
        <f t="shared" si="308"/>
        <v>1.4512833256072661</v>
      </c>
      <c r="Q333" s="11">
        <f t="shared" si="308"/>
        <v>1.4351660639784352</v>
      </c>
      <c r="R333" s="11">
        <f t="shared" si="308"/>
        <v>1.4190488023496042</v>
      </c>
      <c r="S333" s="18">
        <f t="shared" si="308"/>
        <v>1.4029315407207732</v>
      </c>
      <c r="T333" s="10">
        <f t="shared" si="308"/>
        <v>1.3868142790919422</v>
      </c>
      <c r="U333" s="11">
        <f t="shared" si="308"/>
        <v>1.3706970174631112</v>
      </c>
      <c r="V333" s="11">
        <f t="shared" si="308"/>
        <v>1.3545797558342803</v>
      </c>
      <c r="W333" s="11">
        <f t="shared" si="308"/>
        <v>1.3384624942054493</v>
      </c>
      <c r="X333" s="18">
        <f t="shared" si="308"/>
        <v>1.3223452325766183</v>
      </c>
      <c r="Y333" s="10">
        <f t="shared" si="308"/>
        <v>1.3062279709477873</v>
      </c>
      <c r="Z333" s="11">
        <f t="shared" si="308"/>
        <v>1.2901107093189563</v>
      </c>
      <c r="AA333" s="11">
        <f t="shared" si="308"/>
        <v>1.2739934476901253</v>
      </c>
      <c r="AB333" s="11">
        <f t="shared" si="308"/>
        <v>1.2578761860612944</v>
      </c>
      <c r="AC333" s="18">
        <f t="shared" si="308"/>
        <v>1.2417589244324634</v>
      </c>
      <c r="AD333" s="10">
        <f t="shared" si="308"/>
        <v>1.2256416628036324</v>
      </c>
      <c r="AE333" s="11">
        <f t="shared" si="308"/>
        <v>1.2095244011748014</v>
      </c>
      <c r="AF333" s="11">
        <f t="shared" si="308"/>
        <v>1.1934071395459704</v>
      </c>
      <c r="AG333" s="11">
        <f t="shared" si="308"/>
        <v>1.1772898779171395</v>
      </c>
      <c r="AH333" s="18">
        <f t="shared" si="308"/>
        <v>1.1611726162883085</v>
      </c>
      <c r="AI333" s="10">
        <f t="shared" si="308"/>
        <v>1.1450553546594775</v>
      </c>
      <c r="AJ333" s="11">
        <f t="shared" si="308"/>
        <v>1.1289380930306465</v>
      </c>
      <c r="AK333" s="11">
        <f t="shared" si="308"/>
        <v>1.1128208314018155</v>
      </c>
      <c r="AL333" s="11">
        <f t="shared" si="308"/>
        <v>1.0967035697729846</v>
      </c>
      <c r="AM333" s="18">
        <f t="shared" si="308"/>
        <v>1.0805863081441536</v>
      </c>
      <c r="AN333" s="10">
        <f t="shared" si="308"/>
        <v>1.0644690465153226</v>
      </c>
      <c r="AO333" s="11">
        <f t="shared" si="308"/>
        <v>1.0483517848864916</v>
      </c>
      <c r="AP333" s="11">
        <f t="shared" si="308"/>
        <v>1.0322345232576606</v>
      </c>
      <c r="AQ333" s="11">
        <f t="shared" si="308"/>
        <v>1.0161172616288296</v>
      </c>
      <c r="AR333" s="15">
        <v>1</v>
      </c>
      <c r="AS333" s="10">
        <v>1</v>
      </c>
      <c r="AT333" s="11">
        <v>1</v>
      </c>
      <c r="AU333" s="11">
        <v>1</v>
      </c>
      <c r="AV333" s="11">
        <v>1</v>
      </c>
      <c r="AW333" s="18">
        <v>1</v>
      </c>
      <c r="AX333" s="10">
        <v>1</v>
      </c>
      <c r="AY333" s="11">
        <v>1</v>
      </c>
      <c r="AZ333" s="11">
        <v>1</v>
      </c>
      <c r="BA333" s="11">
        <v>1</v>
      </c>
      <c r="BB333" s="15">
        <v>1</v>
      </c>
      <c r="BC333" s="10">
        <v>1</v>
      </c>
      <c r="BD333" s="11">
        <v>1</v>
      </c>
      <c r="BE333" s="11">
        <v>1</v>
      </c>
      <c r="BF333" s="11">
        <v>1</v>
      </c>
      <c r="BG333" s="18">
        <v>1</v>
      </c>
      <c r="BH333" s="10">
        <v>1</v>
      </c>
      <c r="BI333" s="11">
        <v>1</v>
      </c>
      <c r="BJ333" s="11">
        <v>1</v>
      </c>
      <c r="BK333" s="11">
        <v>1</v>
      </c>
      <c r="BL333" s="15">
        <v>1</v>
      </c>
      <c r="BM333" s="10">
        <v>1</v>
      </c>
      <c r="BN333" s="11">
        <v>1</v>
      </c>
      <c r="BO333" s="11">
        <v>1</v>
      </c>
      <c r="BP333" s="11">
        <v>1</v>
      </c>
      <c r="BQ333" s="18">
        <v>1</v>
      </c>
      <c r="BR333" s="10">
        <v>1</v>
      </c>
      <c r="BS333" s="11">
        <v>1</v>
      </c>
      <c r="BT333" s="11">
        <v>1</v>
      </c>
      <c r="BU333" s="11">
        <v>1</v>
      </c>
      <c r="BV333" s="15">
        <v>1</v>
      </c>
    </row>
    <row r="334" spans="1:74" x14ac:dyDescent="0.25">
      <c r="A334" s="26" t="s">
        <v>137</v>
      </c>
      <c r="B334" s="25" t="s">
        <v>64</v>
      </c>
      <c r="C334" s="1" t="s">
        <v>135</v>
      </c>
      <c r="D334" s="2" t="s">
        <v>46</v>
      </c>
      <c r="E334" s="3" t="s">
        <v>19</v>
      </c>
      <c r="F334" s="3">
        <f>'Proxy inputs'!I96</f>
        <v>0.29375947502399241</v>
      </c>
      <c r="G334" s="3">
        <f>'Proxy inputs'!J96</f>
        <v>0.32941012851090506</v>
      </c>
      <c r="H334" s="3">
        <f>'Proxy inputs'!K96</f>
        <v>1</v>
      </c>
      <c r="I334" s="18">
        <f t="shared" si="280"/>
        <v>0.29375947502399241</v>
      </c>
      <c r="J334" s="10">
        <f t="shared" ref="J334:AQ334" si="309">($AR334-$I334)/(2050-2015)+I334</f>
        <v>0.31393777573759263</v>
      </c>
      <c r="K334" s="11">
        <f t="shared" si="309"/>
        <v>0.33411607645119284</v>
      </c>
      <c r="L334" s="11">
        <f t="shared" si="309"/>
        <v>0.35429437716479306</v>
      </c>
      <c r="M334" s="11">
        <f t="shared" si="309"/>
        <v>0.37447267787839328</v>
      </c>
      <c r="N334" s="18">
        <f t="shared" si="309"/>
        <v>0.3946509785919935</v>
      </c>
      <c r="O334" s="10">
        <f t="shared" si="309"/>
        <v>0.41482927930559371</v>
      </c>
      <c r="P334" s="11">
        <f t="shared" si="309"/>
        <v>0.43500758001919393</v>
      </c>
      <c r="Q334" s="11">
        <f t="shared" si="309"/>
        <v>0.45518588073279415</v>
      </c>
      <c r="R334" s="11">
        <f t="shared" si="309"/>
        <v>0.47536418144639436</v>
      </c>
      <c r="S334" s="18">
        <f t="shared" si="309"/>
        <v>0.49554248215999458</v>
      </c>
      <c r="T334" s="10">
        <f t="shared" si="309"/>
        <v>0.5157207828735948</v>
      </c>
      <c r="U334" s="11">
        <f t="shared" si="309"/>
        <v>0.53589908358719507</v>
      </c>
      <c r="V334" s="11">
        <f t="shared" si="309"/>
        <v>0.55607738430079534</v>
      </c>
      <c r="W334" s="11">
        <f t="shared" si="309"/>
        <v>0.57625568501439561</v>
      </c>
      <c r="X334" s="18">
        <f t="shared" si="309"/>
        <v>0.59643398572799589</v>
      </c>
      <c r="Y334" s="10">
        <f t="shared" si="309"/>
        <v>0.61661228644159616</v>
      </c>
      <c r="Z334" s="11">
        <f t="shared" si="309"/>
        <v>0.63679058715519643</v>
      </c>
      <c r="AA334" s="11">
        <f t="shared" si="309"/>
        <v>0.6569688878687967</v>
      </c>
      <c r="AB334" s="11">
        <f t="shared" si="309"/>
        <v>0.67714718858239697</v>
      </c>
      <c r="AC334" s="18">
        <f t="shared" si="309"/>
        <v>0.69732548929599725</v>
      </c>
      <c r="AD334" s="10">
        <f t="shared" si="309"/>
        <v>0.71750379000959752</v>
      </c>
      <c r="AE334" s="11">
        <f t="shared" si="309"/>
        <v>0.73768209072319779</v>
      </c>
      <c r="AF334" s="11">
        <f t="shared" si="309"/>
        <v>0.75786039143679806</v>
      </c>
      <c r="AG334" s="11">
        <f t="shared" si="309"/>
        <v>0.77803869215039834</v>
      </c>
      <c r="AH334" s="18">
        <f t="shared" si="309"/>
        <v>0.79821699286399861</v>
      </c>
      <c r="AI334" s="10">
        <f t="shared" si="309"/>
        <v>0.81839529357759888</v>
      </c>
      <c r="AJ334" s="11">
        <f t="shared" si="309"/>
        <v>0.83857359429119915</v>
      </c>
      <c r="AK334" s="11">
        <f t="shared" si="309"/>
        <v>0.85875189500479943</v>
      </c>
      <c r="AL334" s="11">
        <f t="shared" si="309"/>
        <v>0.8789301957183997</v>
      </c>
      <c r="AM334" s="18">
        <f t="shared" si="309"/>
        <v>0.89910849643199997</v>
      </c>
      <c r="AN334" s="10">
        <f t="shared" si="309"/>
        <v>0.91928679714560024</v>
      </c>
      <c r="AO334" s="11">
        <f t="shared" si="309"/>
        <v>0.93946509785920052</v>
      </c>
      <c r="AP334" s="11">
        <f t="shared" si="309"/>
        <v>0.95964339857280079</v>
      </c>
      <c r="AQ334" s="11">
        <f t="shared" si="309"/>
        <v>0.97982169928640106</v>
      </c>
      <c r="AR334" s="15">
        <v>1</v>
      </c>
      <c r="AS334" s="10">
        <v>1</v>
      </c>
      <c r="AT334" s="11">
        <v>1</v>
      </c>
      <c r="AU334" s="11">
        <v>1</v>
      </c>
      <c r="AV334" s="11">
        <v>1</v>
      </c>
      <c r="AW334" s="18">
        <v>1</v>
      </c>
      <c r="AX334" s="10">
        <v>1</v>
      </c>
      <c r="AY334" s="11">
        <v>1</v>
      </c>
      <c r="AZ334" s="11">
        <v>1</v>
      </c>
      <c r="BA334" s="11">
        <v>1</v>
      </c>
      <c r="BB334" s="15">
        <v>1</v>
      </c>
      <c r="BC334" s="10">
        <v>1</v>
      </c>
      <c r="BD334" s="11">
        <v>1</v>
      </c>
      <c r="BE334" s="11">
        <v>1</v>
      </c>
      <c r="BF334" s="11">
        <v>1</v>
      </c>
      <c r="BG334" s="18">
        <v>1</v>
      </c>
      <c r="BH334" s="10">
        <v>1</v>
      </c>
      <c r="BI334" s="11">
        <v>1</v>
      </c>
      <c r="BJ334" s="11">
        <v>1</v>
      </c>
      <c r="BK334" s="11">
        <v>1</v>
      </c>
      <c r="BL334" s="15">
        <v>1</v>
      </c>
      <c r="BM334" s="10">
        <v>1</v>
      </c>
      <c r="BN334" s="11">
        <v>1</v>
      </c>
      <c r="BO334" s="11">
        <v>1</v>
      </c>
      <c r="BP334" s="11">
        <v>1</v>
      </c>
      <c r="BQ334" s="18">
        <v>1</v>
      </c>
      <c r="BR334" s="10">
        <v>1</v>
      </c>
      <c r="BS334" s="11">
        <v>1</v>
      </c>
      <c r="BT334" s="11">
        <v>1</v>
      </c>
      <c r="BU334" s="11">
        <v>1</v>
      </c>
      <c r="BV334" s="15">
        <v>1</v>
      </c>
    </row>
    <row r="335" spans="1:74" x14ac:dyDescent="0.25">
      <c r="A335" s="26" t="s">
        <v>137</v>
      </c>
      <c r="B335" s="25" t="s">
        <v>64</v>
      </c>
      <c r="C335" s="1" t="s">
        <v>135</v>
      </c>
      <c r="D335" s="2" t="s">
        <v>47</v>
      </c>
      <c r="E335" s="3" t="s">
        <v>43</v>
      </c>
      <c r="F335" s="3">
        <f>'Proxy inputs'!I97</f>
        <v>0.45902932479622544</v>
      </c>
      <c r="G335" s="3">
        <f>'Proxy inputs'!J97</f>
        <v>0.44120343261835371</v>
      </c>
      <c r="H335" s="3">
        <f>'Proxy inputs'!K97</f>
        <v>1</v>
      </c>
      <c r="I335" s="18">
        <f t="shared" si="280"/>
        <v>0.45902932479622544</v>
      </c>
      <c r="J335" s="10">
        <f t="shared" ref="J335:AQ335" si="310">($AR335-$I335)/(2050-2015)+I335</f>
        <v>0.47448562980204756</v>
      </c>
      <c r="K335" s="11">
        <f t="shared" si="310"/>
        <v>0.48994193480786968</v>
      </c>
      <c r="L335" s="11">
        <f t="shared" si="310"/>
        <v>0.50539823981369181</v>
      </c>
      <c r="M335" s="11">
        <f t="shared" si="310"/>
        <v>0.52085454481951399</v>
      </c>
      <c r="N335" s="18">
        <f t="shared" si="310"/>
        <v>0.53631084982533617</v>
      </c>
      <c r="O335" s="10">
        <f t="shared" si="310"/>
        <v>0.55176715483115835</v>
      </c>
      <c r="P335" s="11">
        <f t="shared" si="310"/>
        <v>0.56722345983698053</v>
      </c>
      <c r="Q335" s="11">
        <f t="shared" si="310"/>
        <v>0.58267976484280271</v>
      </c>
      <c r="R335" s="11">
        <f t="shared" si="310"/>
        <v>0.59813606984862489</v>
      </c>
      <c r="S335" s="18">
        <f t="shared" si="310"/>
        <v>0.61359237485444706</v>
      </c>
      <c r="T335" s="10">
        <f t="shared" si="310"/>
        <v>0.62904867986026924</v>
      </c>
      <c r="U335" s="11">
        <f t="shared" si="310"/>
        <v>0.64450498486609142</v>
      </c>
      <c r="V335" s="11">
        <f t="shared" si="310"/>
        <v>0.6599612898719136</v>
      </c>
      <c r="W335" s="11">
        <f t="shared" si="310"/>
        <v>0.67541759487773578</v>
      </c>
      <c r="X335" s="18">
        <f t="shared" si="310"/>
        <v>0.69087389988355796</v>
      </c>
      <c r="Y335" s="10">
        <f t="shared" si="310"/>
        <v>0.70633020488938014</v>
      </c>
      <c r="Z335" s="11">
        <f t="shared" si="310"/>
        <v>0.72178650989520232</v>
      </c>
      <c r="AA335" s="11">
        <f t="shared" si="310"/>
        <v>0.7372428149010245</v>
      </c>
      <c r="AB335" s="11">
        <f t="shared" si="310"/>
        <v>0.75269911990684668</v>
      </c>
      <c r="AC335" s="18">
        <f t="shared" si="310"/>
        <v>0.76815542491266886</v>
      </c>
      <c r="AD335" s="10">
        <f t="shared" si="310"/>
        <v>0.78361172991849104</v>
      </c>
      <c r="AE335" s="11">
        <f t="shared" si="310"/>
        <v>0.79906803492431322</v>
      </c>
      <c r="AF335" s="11">
        <f t="shared" si="310"/>
        <v>0.8145243399301354</v>
      </c>
      <c r="AG335" s="11">
        <f t="shared" si="310"/>
        <v>0.82998064493595758</v>
      </c>
      <c r="AH335" s="18">
        <f t="shared" si="310"/>
        <v>0.84543694994177976</v>
      </c>
      <c r="AI335" s="10">
        <f t="shared" si="310"/>
        <v>0.86089325494760194</v>
      </c>
      <c r="AJ335" s="11">
        <f t="shared" si="310"/>
        <v>0.87634955995342412</v>
      </c>
      <c r="AK335" s="11">
        <f t="shared" si="310"/>
        <v>0.8918058649592463</v>
      </c>
      <c r="AL335" s="11">
        <f t="shared" si="310"/>
        <v>0.90726216996506848</v>
      </c>
      <c r="AM335" s="18">
        <f t="shared" si="310"/>
        <v>0.92271847497089066</v>
      </c>
      <c r="AN335" s="10">
        <f t="shared" si="310"/>
        <v>0.93817477997671284</v>
      </c>
      <c r="AO335" s="11">
        <f t="shared" si="310"/>
        <v>0.95363108498253502</v>
      </c>
      <c r="AP335" s="11">
        <f t="shared" si="310"/>
        <v>0.9690873899883572</v>
      </c>
      <c r="AQ335" s="11">
        <f t="shared" si="310"/>
        <v>0.98454369499417937</v>
      </c>
      <c r="AR335" s="15">
        <v>1</v>
      </c>
      <c r="AS335" s="10">
        <v>1</v>
      </c>
      <c r="AT335" s="11">
        <v>1</v>
      </c>
      <c r="AU335" s="11">
        <v>1</v>
      </c>
      <c r="AV335" s="11">
        <v>1</v>
      </c>
      <c r="AW335" s="18">
        <v>1</v>
      </c>
      <c r="AX335" s="10">
        <v>1</v>
      </c>
      <c r="AY335" s="11">
        <v>1</v>
      </c>
      <c r="AZ335" s="11">
        <v>1</v>
      </c>
      <c r="BA335" s="11">
        <v>1</v>
      </c>
      <c r="BB335" s="15">
        <v>1</v>
      </c>
      <c r="BC335" s="10">
        <v>1</v>
      </c>
      <c r="BD335" s="11">
        <v>1</v>
      </c>
      <c r="BE335" s="11">
        <v>1</v>
      </c>
      <c r="BF335" s="11">
        <v>1</v>
      </c>
      <c r="BG335" s="18">
        <v>1</v>
      </c>
      <c r="BH335" s="10">
        <v>1</v>
      </c>
      <c r="BI335" s="11">
        <v>1</v>
      </c>
      <c r="BJ335" s="11">
        <v>1</v>
      </c>
      <c r="BK335" s="11">
        <v>1</v>
      </c>
      <c r="BL335" s="15">
        <v>1</v>
      </c>
      <c r="BM335" s="10">
        <v>1</v>
      </c>
      <c r="BN335" s="11">
        <v>1</v>
      </c>
      <c r="BO335" s="11">
        <v>1</v>
      </c>
      <c r="BP335" s="11">
        <v>1</v>
      </c>
      <c r="BQ335" s="18">
        <v>1</v>
      </c>
      <c r="BR335" s="10">
        <v>1</v>
      </c>
      <c r="BS335" s="11">
        <v>1</v>
      </c>
      <c r="BT335" s="11">
        <v>1</v>
      </c>
      <c r="BU335" s="11">
        <v>1</v>
      </c>
      <c r="BV335" s="15">
        <v>1</v>
      </c>
    </row>
    <row r="336" spans="1:74" x14ac:dyDescent="0.25">
      <c r="A336" s="26" t="s">
        <v>137</v>
      </c>
      <c r="B336" s="25" t="s">
        <v>64</v>
      </c>
      <c r="C336" s="1" t="s">
        <v>135</v>
      </c>
      <c r="D336" s="2" t="s">
        <v>47</v>
      </c>
      <c r="E336" s="3" t="s">
        <v>44</v>
      </c>
      <c r="F336" s="3">
        <f>'Proxy inputs'!I98</f>
        <v>0.35608918510664428</v>
      </c>
      <c r="G336" s="3">
        <f>'Proxy inputs'!J98</f>
        <v>0.37187842779748614</v>
      </c>
      <c r="H336" s="3">
        <f>'Proxy inputs'!K98</f>
        <v>1</v>
      </c>
      <c r="I336" s="18">
        <f t="shared" si="280"/>
        <v>0.35608918510664428</v>
      </c>
      <c r="J336" s="10">
        <f t="shared" ref="J336:AQ336" si="311">($AR336-$I336)/(2050-2015)+I336</f>
        <v>0.37448663696074014</v>
      </c>
      <c r="K336" s="11">
        <f t="shared" si="311"/>
        <v>0.392884088814836</v>
      </c>
      <c r="L336" s="11">
        <f t="shared" si="311"/>
        <v>0.41128154066893186</v>
      </c>
      <c r="M336" s="11">
        <f t="shared" si="311"/>
        <v>0.42967899252302771</v>
      </c>
      <c r="N336" s="18">
        <f t="shared" si="311"/>
        <v>0.44807644437712357</v>
      </c>
      <c r="O336" s="10">
        <f t="shared" si="311"/>
        <v>0.46647389623121943</v>
      </c>
      <c r="P336" s="11">
        <f t="shared" si="311"/>
        <v>0.48487134808531529</v>
      </c>
      <c r="Q336" s="11">
        <f t="shared" si="311"/>
        <v>0.5032687999394112</v>
      </c>
      <c r="R336" s="11">
        <f t="shared" si="311"/>
        <v>0.52166625179350712</v>
      </c>
      <c r="S336" s="18">
        <f t="shared" si="311"/>
        <v>0.54006370364760303</v>
      </c>
      <c r="T336" s="10">
        <f t="shared" si="311"/>
        <v>0.55846115550169895</v>
      </c>
      <c r="U336" s="11">
        <f t="shared" si="311"/>
        <v>0.57685860735579486</v>
      </c>
      <c r="V336" s="11">
        <f t="shared" si="311"/>
        <v>0.59525605920989078</v>
      </c>
      <c r="W336" s="11">
        <f t="shared" si="311"/>
        <v>0.61365351106398669</v>
      </c>
      <c r="X336" s="18">
        <f t="shared" si="311"/>
        <v>0.6320509629180826</v>
      </c>
      <c r="Y336" s="10">
        <f t="shared" si="311"/>
        <v>0.65044841477217852</v>
      </c>
      <c r="Z336" s="11">
        <f t="shared" si="311"/>
        <v>0.66884586662627443</v>
      </c>
      <c r="AA336" s="11">
        <f t="shared" si="311"/>
        <v>0.68724331848037035</v>
      </c>
      <c r="AB336" s="11">
        <f t="shared" si="311"/>
        <v>0.70564077033446626</v>
      </c>
      <c r="AC336" s="18">
        <f t="shared" si="311"/>
        <v>0.72403822218856217</v>
      </c>
      <c r="AD336" s="10">
        <f t="shared" si="311"/>
        <v>0.74243567404265809</v>
      </c>
      <c r="AE336" s="11">
        <f t="shared" si="311"/>
        <v>0.760833125896754</v>
      </c>
      <c r="AF336" s="11">
        <f t="shared" si="311"/>
        <v>0.77923057775084992</v>
      </c>
      <c r="AG336" s="11">
        <f t="shared" si="311"/>
        <v>0.79762802960494583</v>
      </c>
      <c r="AH336" s="18">
        <f t="shared" si="311"/>
        <v>0.81602548145904175</v>
      </c>
      <c r="AI336" s="10">
        <f t="shared" si="311"/>
        <v>0.83442293331313766</v>
      </c>
      <c r="AJ336" s="11">
        <f t="shared" si="311"/>
        <v>0.85282038516723357</v>
      </c>
      <c r="AK336" s="11">
        <f t="shared" si="311"/>
        <v>0.87121783702132949</v>
      </c>
      <c r="AL336" s="11">
        <f t="shared" si="311"/>
        <v>0.8896152888754254</v>
      </c>
      <c r="AM336" s="18">
        <f t="shared" si="311"/>
        <v>0.90801274072952132</v>
      </c>
      <c r="AN336" s="10">
        <f t="shared" si="311"/>
        <v>0.92641019258361723</v>
      </c>
      <c r="AO336" s="11">
        <f t="shared" si="311"/>
        <v>0.94480764443771315</v>
      </c>
      <c r="AP336" s="11">
        <f t="shared" si="311"/>
        <v>0.96320509629180906</v>
      </c>
      <c r="AQ336" s="11">
        <f t="shared" si="311"/>
        <v>0.98160254814590497</v>
      </c>
      <c r="AR336" s="15">
        <v>1</v>
      </c>
      <c r="AS336" s="10">
        <v>1</v>
      </c>
      <c r="AT336" s="11">
        <v>1</v>
      </c>
      <c r="AU336" s="11">
        <v>1</v>
      </c>
      <c r="AV336" s="11">
        <v>1</v>
      </c>
      <c r="AW336" s="18">
        <v>1</v>
      </c>
      <c r="AX336" s="10">
        <v>1</v>
      </c>
      <c r="AY336" s="11">
        <v>1</v>
      </c>
      <c r="AZ336" s="11">
        <v>1</v>
      </c>
      <c r="BA336" s="11">
        <v>1</v>
      </c>
      <c r="BB336" s="15">
        <v>1</v>
      </c>
      <c r="BC336" s="10">
        <v>1</v>
      </c>
      <c r="BD336" s="11">
        <v>1</v>
      </c>
      <c r="BE336" s="11">
        <v>1</v>
      </c>
      <c r="BF336" s="11">
        <v>1</v>
      </c>
      <c r="BG336" s="18">
        <v>1</v>
      </c>
      <c r="BH336" s="10">
        <v>1</v>
      </c>
      <c r="BI336" s="11">
        <v>1</v>
      </c>
      <c r="BJ336" s="11">
        <v>1</v>
      </c>
      <c r="BK336" s="11">
        <v>1</v>
      </c>
      <c r="BL336" s="15">
        <v>1</v>
      </c>
      <c r="BM336" s="10">
        <v>1</v>
      </c>
      <c r="BN336" s="11">
        <v>1</v>
      </c>
      <c r="BO336" s="11">
        <v>1</v>
      </c>
      <c r="BP336" s="11">
        <v>1</v>
      </c>
      <c r="BQ336" s="18">
        <v>1</v>
      </c>
      <c r="BR336" s="10">
        <v>1</v>
      </c>
      <c r="BS336" s="11">
        <v>1</v>
      </c>
      <c r="BT336" s="11">
        <v>1</v>
      </c>
      <c r="BU336" s="11">
        <v>1</v>
      </c>
      <c r="BV336" s="15">
        <v>1</v>
      </c>
    </row>
    <row r="337" spans="1:74" x14ac:dyDescent="0.25">
      <c r="A337" s="26" t="s">
        <v>137</v>
      </c>
      <c r="B337" s="25" t="s">
        <v>64</v>
      </c>
      <c r="C337" s="1" t="s">
        <v>135</v>
      </c>
      <c r="D337" s="2" t="s">
        <v>47</v>
      </c>
      <c r="E337" s="3" t="s">
        <v>45</v>
      </c>
      <c r="F337" s="3">
        <f>'Proxy inputs'!I99</f>
        <v>0.45847633279957573</v>
      </c>
      <c r="G337" s="3">
        <f>'Proxy inputs'!J99</f>
        <v>0.47408417992756124</v>
      </c>
      <c r="H337" s="3">
        <f>'Proxy inputs'!K99</f>
        <v>1</v>
      </c>
      <c r="I337" s="18">
        <f t="shared" si="280"/>
        <v>0.45847633279957573</v>
      </c>
      <c r="J337" s="10">
        <f t="shared" ref="J337:AQ337" si="312">($AR337-$I337)/(2050-2015)+I337</f>
        <v>0.47394843757673072</v>
      </c>
      <c r="K337" s="11">
        <f t="shared" si="312"/>
        <v>0.48942054235388571</v>
      </c>
      <c r="L337" s="11">
        <f t="shared" si="312"/>
        <v>0.50489264713104065</v>
      </c>
      <c r="M337" s="11">
        <f t="shared" si="312"/>
        <v>0.52036475190819564</v>
      </c>
      <c r="N337" s="18">
        <f t="shared" si="312"/>
        <v>0.53583685668535064</v>
      </c>
      <c r="O337" s="10">
        <f t="shared" si="312"/>
        <v>0.55130896146250563</v>
      </c>
      <c r="P337" s="11">
        <f t="shared" si="312"/>
        <v>0.56678106623966062</v>
      </c>
      <c r="Q337" s="11">
        <f t="shared" si="312"/>
        <v>0.58225317101681562</v>
      </c>
      <c r="R337" s="11">
        <f t="shared" si="312"/>
        <v>0.59772527579397061</v>
      </c>
      <c r="S337" s="18">
        <f t="shared" si="312"/>
        <v>0.61319738057112561</v>
      </c>
      <c r="T337" s="10">
        <f t="shared" si="312"/>
        <v>0.6286694853482806</v>
      </c>
      <c r="U337" s="11">
        <f t="shared" si="312"/>
        <v>0.64414159012543559</v>
      </c>
      <c r="V337" s="11">
        <f t="shared" si="312"/>
        <v>0.65961369490259059</v>
      </c>
      <c r="W337" s="11">
        <f t="shared" si="312"/>
        <v>0.67508579967974558</v>
      </c>
      <c r="X337" s="18">
        <f t="shared" si="312"/>
        <v>0.69055790445690057</v>
      </c>
      <c r="Y337" s="10">
        <f t="shared" si="312"/>
        <v>0.70603000923405557</v>
      </c>
      <c r="Z337" s="11">
        <f t="shared" si="312"/>
        <v>0.72150211401121056</v>
      </c>
      <c r="AA337" s="11">
        <f t="shared" si="312"/>
        <v>0.73697421878836555</v>
      </c>
      <c r="AB337" s="11">
        <f t="shared" si="312"/>
        <v>0.75244632356552055</v>
      </c>
      <c r="AC337" s="18">
        <f t="shared" si="312"/>
        <v>0.76791842834267554</v>
      </c>
      <c r="AD337" s="10">
        <f t="shared" si="312"/>
        <v>0.78339053311983053</v>
      </c>
      <c r="AE337" s="11">
        <f t="shared" si="312"/>
        <v>0.79886263789698553</v>
      </c>
      <c r="AF337" s="11">
        <f t="shared" si="312"/>
        <v>0.81433474267414052</v>
      </c>
      <c r="AG337" s="11">
        <f t="shared" si="312"/>
        <v>0.82980684745129552</v>
      </c>
      <c r="AH337" s="18">
        <f t="shared" si="312"/>
        <v>0.84527895222845051</v>
      </c>
      <c r="AI337" s="10">
        <f t="shared" si="312"/>
        <v>0.8607510570056055</v>
      </c>
      <c r="AJ337" s="11">
        <f t="shared" si="312"/>
        <v>0.8762231617827605</v>
      </c>
      <c r="AK337" s="11">
        <f t="shared" si="312"/>
        <v>0.89169526655991549</v>
      </c>
      <c r="AL337" s="11">
        <f t="shared" si="312"/>
        <v>0.90716737133707048</v>
      </c>
      <c r="AM337" s="18">
        <f t="shared" si="312"/>
        <v>0.92263947611422548</v>
      </c>
      <c r="AN337" s="10">
        <f t="shared" si="312"/>
        <v>0.93811158089138047</v>
      </c>
      <c r="AO337" s="11">
        <f t="shared" si="312"/>
        <v>0.95358368566853546</v>
      </c>
      <c r="AP337" s="11">
        <f t="shared" si="312"/>
        <v>0.96905579044569046</v>
      </c>
      <c r="AQ337" s="11">
        <f t="shared" si="312"/>
        <v>0.98452789522284545</v>
      </c>
      <c r="AR337" s="15">
        <v>1</v>
      </c>
      <c r="AS337" s="10">
        <v>1</v>
      </c>
      <c r="AT337" s="11">
        <v>1</v>
      </c>
      <c r="AU337" s="11">
        <v>1</v>
      </c>
      <c r="AV337" s="11">
        <v>1</v>
      </c>
      <c r="AW337" s="18">
        <v>1</v>
      </c>
      <c r="AX337" s="10">
        <v>1</v>
      </c>
      <c r="AY337" s="11">
        <v>1</v>
      </c>
      <c r="AZ337" s="11">
        <v>1</v>
      </c>
      <c r="BA337" s="11">
        <v>1</v>
      </c>
      <c r="BB337" s="15">
        <v>1</v>
      </c>
      <c r="BC337" s="10">
        <v>1</v>
      </c>
      <c r="BD337" s="11">
        <v>1</v>
      </c>
      <c r="BE337" s="11">
        <v>1</v>
      </c>
      <c r="BF337" s="11">
        <v>1</v>
      </c>
      <c r="BG337" s="18">
        <v>1</v>
      </c>
      <c r="BH337" s="10">
        <v>1</v>
      </c>
      <c r="BI337" s="11">
        <v>1</v>
      </c>
      <c r="BJ337" s="11">
        <v>1</v>
      </c>
      <c r="BK337" s="11">
        <v>1</v>
      </c>
      <c r="BL337" s="15">
        <v>1</v>
      </c>
      <c r="BM337" s="10">
        <v>1</v>
      </c>
      <c r="BN337" s="11">
        <v>1</v>
      </c>
      <c r="BO337" s="11">
        <v>1</v>
      </c>
      <c r="BP337" s="11">
        <v>1</v>
      </c>
      <c r="BQ337" s="18">
        <v>1</v>
      </c>
      <c r="BR337" s="10">
        <v>1</v>
      </c>
      <c r="BS337" s="11">
        <v>1</v>
      </c>
      <c r="BT337" s="11">
        <v>1</v>
      </c>
      <c r="BU337" s="11">
        <v>1</v>
      </c>
      <c r="BV337" s="15">
        <v>1</v>
      </c>
    </row>
    <row r="338" spans="1:74" x14ac:dyDescent="0.25">
      <c r="A338" s="26" t="s">
        <v>137</v>
      </c>
      <c r="B338" s="25" t="s">
        <v>64</v>
      </c>
      <c r="C338" s="1" t="s">
        <v>135</v>
      </c>
      <c r="D338" s="2" t="s">
        <v>48</v>
      </c>
      <c r="E338" s="3" t="s">
        <v>49</v>
      </c>
      <c r="F338" s="3">
        <f>'Proxy inputs'!I100</f>
        <v>0.75402421181334522</v>
      </c>
      <c r="G338" s="3">
        <f>'Proxy inputs'!J100</f>
        <v>0.85451296945052546</v>
      </c>
      <c r="H338" s="3">
        <f>'Proxy inputs'!K100</f>
        <v>1</v>
      </c>
      <c r="I338" s="18">
        <f t="shared" si="280"/>
        <v>0.75402421181334522</v>
      </c>
      <c r="J338" s="10">
        <f t="shared" ref="J338:AQ338" si="313">($AR338-$I338)/(2050-2015)+I338</f>
        <v>0.76105209147582109</v>
      </c>
      <c r="K338" s="11">
        <f t="shared" si="313"/>
        <v>0.76807997113829696</v>
      </c>
      <c r="L338" s="11">
        <f t="shared" si="313"/>
        <v>0.77510785080077282</v>
      </c>
      <c r="M338" s="11">
        <f t="shared" si="313"/>
        <v>0.78213573046324869</v>
      </c>
      <c r="N338" s="18">
        <f t="shared" si="313"/>
        <v>0.78916361012572456</v>
      </c>
      <c r="O338" s="10">
        <f t="shared" si="313"/>
        <v>0.79619148978820042</v>
      </c>
      <c r="P338" s="11">
        <f t="shared" si="313"/>
        <v>0.80321936945067629</v>
      </c>
      <c r="Q338" s="11">
        <f t="shared" si="313"/>
        <v>0.81024724911315216</v>
      </c>
      <c r="R338" s="11">
        <f t="shared" si="313"/>
        <v>0.81727512877562802</v>
      </c>
      <c r="S338" s="18">
        <f t="shared" si="313"/>
        <v>0.82430300843810389</v>
      </c>
      <c r="T338" s="10">
        <f t="shared" si="313"/>
        <v>0.83133088810057976</v>
      </c>
      <c r="U338" s="11">
        <f t="shared" si="313"/>
        <v>0.83835876776305562</v>
      </c>
      <c r="V338" s="11">
        <f t="shared" si="313"/>
        <v>0.84538664742553149</v>
      </c>
      <c r="W338" s="11">
        <f t="shared" si="313"/>
        <v>0.85241452708800736</v>
      </c>
      <c r="X338" s="18">
        <f t="shared" si="313"/>
        <v>0.85944240675048322</v>
      </c>
      <c r="Y338" s="10">
        <f t="shared" si="313"/>
        <v>0.86647028641295909</v>
      </c>
      <c r="Z338" s="11">
        <f t="shared" si="313"/>
        <v>0.87349816607543496</v>
      </c>
      <c r="AA338" s="11">
        <f t="shared" si="313"/>
        <v>0.88052604573791082</v>
      </c>
      <c r="AB338" s="11">
        <f t="shared" si="313"/>
        <v>0.88755392540038669</v>
      </c>
      <c r="AC338" s="18">
        <f t="shared" si="313"/>
        <v>0.89458180506286256</v>
      </c>
      <c r="AD338" s="10">
        <f t="shared" si="313"/>
        <v>0.90160968472533842</v>
      </c>
      <c r="AE338" s="11">
        <f t="shared" si="313"/>
        <v>0.90863756438781429</v>
      </c>
      <c r="AF338" s="11">
        <f t="shared" si="313"/>
        <v>0.91566544405029016</v>
      </c>
      <c r="AG338" s="11">
        <f t="shared" si="313"/>
        <v>0.92269332371276602</v>
      </c>
      <c r="AH338" s="18">
        <f t="shared" si="313"/>
        <v>0.92972120337524189</v>
      </c>
      <c r="AI338" s="10">
        <f t="shared" si="313"/>
        <v>0.93674908303771776</v>
      </c>
      <c r="AJ338" s="11">
        <f t="shared" si="313"/>
        <v>0.94377696270019362</v>
      </c>
      <c r="AK338" s="11">
        <f t="shared" si="313"/>
        <v>0.95080484236266949</v>
      </c>
      <c r="AL338" s="11">
        <f t="shared" si="313"/>
        <v>0.95783272202514536</v>
      </c>
      <c r="AM338" s="18">
        <f t="shared" si="313"/>
        <v>0.96486060168762122</v>
      </c>
      <c r="AN338" s="10">
        <f t="shared" si="313"/>
        <v>0.97188848135009709</v>
      </c>
      <c r="AO338" s="11">
        <f t="shared" si="313"/>
        <v>0.97891636101257296</v>
      </c>
      <c r="AP338" s="11">
        <f t="shared" si="313"/>
        <v>0.98594424067504882</v>
      </c>
      <c r="AQ338" s="11">
        <f t="shared" si="313"/>
        <v>0.99297212033752469</v>
      </c>
      <c r="AR338" s="15">
        <v>1</v>
      </c>
      <c r="AS338" s="10">
        <v>1</v>
      </c>
      <c r="AT338" s="11">
        <v>1</v>
      </c>
      <c r="AU338" s="11">
        <v>1</v>
      </c>
      <c r="AV338" s="11">
        <v>1</v>
      </c>
      <c r="AW338" s="18">
        <v>1</v>
      </c>
      <c r="AX338" s="10">
        <v>1</v>
      </c>
      <c r="AY338" s="11">
        <v>1</v>
      </c>
      <c r="AZ338" s="11">
        <v>1</v>
      </c>
      <c r="BA338" s="11">
        <v>1</v>
      </c>
      <c r="BB338" s="15">
        <v>1</v>
      </c>
      <c r="BC338" s="10">
        <v>1</v>
      </c>
      <c r="BD338" s="11">
        <v>1</v>
      </c>
      <c r="BE338" s="11">
        <v>1</v>
      </c>
      <c r="BF338" s="11">
        <v>1</v>
      </c>
      <c r="BG338" s="18">
        <v>1</v>
      </c>
      <c r="BH338" s="10">
        <v>1</v>
      </c>
      <c r="BI338" s="11">
        <v>1</v>
      </c>
      <c r="BJ338" s="11">
        <v>1</v>
      </c>
      <c r="BK338" s="11">
        <v>1</v>
      </c>
      <c r="BL338" s="15">
        <v>1</v>
      </c>
      <c r="BM338" s="10">
        <v>1</v>
      </c>
      <c r="BN338" s="11">
        <v>1</v>
      </c>
      <c r="BO338" s="11">
        <v>1</v>
      </c>
      <c r="BP338" s="11">
        <v>1</v>
      </c>
      <c r="BQ338" s="18">
        <v>1</v>
      </c>
      <c r="BR338" s="10">
        <v>1</v>
      </c>
      <c r="BS338" s="11">
        <v>1</v>
      </c>
      <c r="BT338" s="11">
        <v>1</v>
      </c>
      <c r="BU338" s="11">
        <v>1</v>
      </c>
      <c r="BV338" s="15">
        <v>1</v>
      </c>
    </row>
    <row r="339" spans="1:74" x14ac:dyDescent="0.25">
      <c r="A339" s="26" t="s">
        <v>137</v>
      </c>
      <c r="B339" s="25" t="s">
        <v>64</v>
      </c>
      <c r="C339" s="1" t="s">
        <v>135</v>
      </c>
      <c r="D339" s="2" t="s">
        <v>48</v>
      </c>
      <c r="E339" s="3" t="s">
        <v>50</v>
      </c>
      <c r="F339" s="3">
        <f>'Proxy inputs'!I101</f>
        <v>1.0063265157768555</v>
      </c>
      <c r="G339" s="3">
        <f>'Proxy inputs'!J101</f>
        <v>0.99929108122193766</v>
      </c>
      <c r="H339" s="3">
        <f>'Proxy inputs'!K101</f>
        <v>1</v>
      </c>
      <c r="I339" s="18">
        <f t="shared" si="280"/>
        <v>1.0063265157768555</v>
      </c>
      <c r="J339" s="10">
        <f t="shared" ref="J339:AQ339" si="314">($AR339-$I339)/(2050-2015)+I339</f>
        <v>1.0061457581832312</v>
      </c>
      <c r="K339" s="11">
        <f t="shared" si="314"/>
        <v>1.0059650005896068</v>
      </c>
      <c r="L339" s="11">
        <f t="shared" si="314"/>
        <v>1.0057842429959825</v>
      </c>
      <c r="M339" s="11">
        <f t="shared" si="314"/>
        <v>1.0056034854023581</v>
      </c>
      <c r="N339" s="18">
        <f t="shared" si="314"/>
        <v>1.0054227278087338</v>
      </c>
      <c r="O339" s="10">
        <f t="shared" si="314"/>
        <v>1.0052419702151094</v>
      </c>
      <c r="P339" s="11">
        <f t="shared" si="314"/>
        <v>1.0050612126214851</v>
      </c>
      <c r="Q339" s="11">
        <f t="shared" si="314"/>
        <v>1.0048804550278607</v>
      </c>
      <c r="R339" s="11">
        <f t="shared" si="314"/>
        <v>1.0046996974342364</v>
      </c>
      <c r="S339" s="18">
        <f t="shared" si="314"/>
        <v>1.004518939840612</v>
      </c>
      <c r="T339" s="10">
        <f t="shared" si="314"/>
        <v>1.0043381822469877</v>
      </c>
      <c r="U339" s="11">
        <f t="shared" si="314"/>
        <v>1.0041574246533633</v>
      </c>
      <c r="V339" s="11">
        <f t="shared" si="314"/>
        <v>1.003976667059739</v>
      </c>
      <c r="W339" s="11">
        <f t="shared" si="314"/>
        <v>1.0037959094661146</v>
      </c>
      <c r="X339" s="18">
        <f t="shared" si="314"/>
        <v>1.0036151518724903</v>
      </c>
      <c r="Y339" s="10">
        <f t="shared" si="314"/>
        <v>1.0034343942788659</v>
      </c>
      <c r="Z339" s="11">
        <f t="shared" si="314"/>
        <v>1.0032536366852416</v>
      </c>
      <c r="AA339" s="11">
        <f t="shared" si="314"/>
        <v>1.0030728790916172</v>
      </c>
      <c r="AB339" s="11">
        <f t="shared" si="314"/>
        <v>1.0028921214979929</v>
      </c>
      <c r="AC339" s="18">
        <f t="shared" si="314"/>
        <v>1.0027113639043685</v>
      </c>
      <c r="AD339" s="10">
        <f t="shared" si="314"/>
        <v>1.0025306063107442</v>
      </c>
      <c r="AE339" s="11">
        <f t="shared" si="314"/>
        <v>1.0023498487171199</v>
      </c>
      <c r="AF339" s="11">
        <f t="shared" si="314"/>
        <v>1.0021690911234955</v>
      </c>
      <c r="AG339" s="11">
        <f t="shared" si="314"/>
        <v>1.0019883335298712</v>
      </c>
      <c r="AH339" s="18">
        <f t="shared" si="314"/>
        <v>1.0018075759362468</v>
      </c>
      <c r="AI339" s="10">
        <f t="shared" si="314"/>
        <v>1.0016268183426225</v>
      </c>
      <c r="AJ339" s="11">
        <f t="shared" si="314"/>
        <v>1.0014460607489981</v>
      </c>
      <c r="AK339" s="11">
        <f t="shared" si="314"/>
        <v>1.0012653031553738</v>
      </c>
      <c r="AL339" s="11">
        <f t="shared" si="314"/>
        <v>1.0010845455617494</v>
      </c>
      <c r="AM339" s="18">
        <f t="shared" si="314"/>
        <v>1.0009037879681251</v>
      </c>
      <c r="AN339" s="10">
        <f t="shared" si="314"/>
        <v>1.0007230303745007</v>
      </c>
      <c r="AO339" s="11">
        <f t="shared" si="314"/>
        <v>1.0005422727808764</v>
      </c>
      <c r="AP339" s="11">
        <f t="shared" si="314"/>
        <v>1.000361515187252</v>
      </c>
      <c r="AQ339" s="11">
        <f t="shared" si="314"/>
        <v>1.0001807575936277</v>
      </c>
      <c r="AR339" s="15">
        <v>1</v>
      </c>
      <c r="AS339" s="10">
        <v>1</v>
      </c>
      <c r="AT339" s="11">
        <v>1</v>
      </c>
      <c r="AU339" s="11">
        <v>1</v>
      </c>
      <c r="AV339" s="11">
        <v>1</v>
      </c>
      <c r="AW339" s="18">
        <v>1</v>
      </c>
      <c r="AX339" s="10">
        <v>1</v>
      </c>
      <c r="AY339" s="11">
        <v>1</v>
      </c>
      <c r="AZ339" s="11">
        <v>1</v>
      </c>
      <c r="BA339" s="11">
        <v>1</v>
      </c>
      <c r="BB339" s="15">
        <v>1</v>
      </c>
      <c r="BC339" s="10">
        <v>1</v>
      </c>
      <c r="BD339" s="11">
        <v>1</v>
      </c>
      <c r="BE339" s="11">
        <v>1</v>
      </c>
      <c r="BF339" s="11">
        <v>1</v>
      </c>
      <c r="BG339" s="18">
        <v>1</v>
      </c>
      <c r="BH339" s="10">
        <v>1</v>
      </c>
      <c r="BI339" s="11">
        <v>1</v>
      </c>
      <c r="BJ339" s="11">
        <v>1</v>
      </c>
      <c r="BK339" s="11">
        <v>1</v>
      </c>
      <c r="BL339" s="15">
        <v>1</v>
      </c>
      <c r="BM339" s="10">
        <v>1</v>
      </c>
      <c r="BN339" s="11">
        <v>1</v>
      </c>
      <c r="BO339" s="11">
        <v>1</v>
      </c>
      <c r="BP339" s="11">
        <v>1</v>
      </c>
      <c r="BQ339" s="18">
        <v>1</v>
      </c>
      <c r="BR339" s="10">
        <v>1</v>
      </c>
      <c r="BS339" s="11">
        <v>1</v>
      </c>
      <c r="BT339" s="11">
        <v>1</v>
      </c>
      <c r="BU339" s="11">
        <v>1</v>
      </c>
      <c r="BV339" s="15">
        <v>1</v>
      </c>
    </row>
    <row r="340" spans="1:74" x14ac:dyDescent="0.25">
      <c r="A340" s="28" t="s">
        <v>139</v>
      </c>
      <c r="B340" s="25" t="s">
        <v>64</v>
      </c>
      <c r="C340" s="1" t="s">
        <v>127</v>
      </c>
      <c r="D340" s="2" t="s">
        <v>11</v>
      </c>
      <c r="E340" s="3" t="s">
        <v>12</v>
      </c>
      <c r="F340" s="3">
        <f>'Proxy inputs'!I102</f>
        <v>0.21914895788207128</v>
      </c>
      <c r="G340" s="3">
        <f>'Proxy inputs'!J102</f>
        <v>0.45610080524063673</v>
      </c>
      <c r="H340" s="3">
        <f>'Proxy inputs'!K102</f>
        <v>1</v>
      </c>
      <c r="I340" s="18">
        <f t="shared" si="280"/>
        <v>0.21914895788207128</v>
      </c>
      <c r="J340" s="10">
        <f t="shared" ref="J340:AQ340" si="315">($AR340-$I340)/(2050-2015)+I340</f>
        <v>0.24145898765686924</v>
      </c>
      <c r="K340" s="11">
        <f t="shared" si="315"/>
        <v>0.2637690174316672</v>
      </c>
      <c r="L340" s="11">
        <f t="shared" si="315"/>
        <v>0.28607904720646515</v>
      </c>
      <c r="M340" s="11">
        <f t="shared" si="315"/>
        <v>0.30838907698126311</v>
      </c>
      <c r="N340" s="18">
        <f t="shared" si="315"/>
        <v>0.33069910675606107</v>
      </c>
      <c r="O340" s="10">
        <f t="shared" si="315"/>
        <v>0.35300913653085902</v>
      </c>
      <c r="P340" s="11">
        <f t="shared" si="315"/>
        <v>0.37531916630565698</v>
      </c>
      <c r="Q340" s="11">
        <f t="shared" si="315"/>
        <v>0.39762919608045494</v>
      </c>
      <c r="R340" s="11">
        <f t="shared" si="315"/>
        <v>0.4199392258552529</v>
      </c>
      <c r="S340" s="18">
        <f t="shared" si="315"/>
        <v>0.44224925563005085</v>
      </c>
      <c r="T340" s="10">
        <f t="shared" si="315"/>
        <v>0.46455928540484881</v>
      </c>
      <c r="U340" s="11">
        <f t="shared" si="315"/>
        <v>0.48686931517964677</v>
      </c>
      <c r="V340" s="11">
        <f t="shared" si="315"/>
        <v>0.50917934495444472</v>
      </c>
      <c r="W340" s="11">
        <f t="shared" si="315"/>
        <v>0.53148937472924274</v>
      </c>
      <c r="X340" s="18">
        <f t="shared" si="315"/>
        <v>0.55379940450404075</v>
      </c>
      <c r="Y340" s="10">
        <f t="shared" si="315"/>
        <v>0.57610943427883876</v>
      </c>
      <c r="Z340" s="11">
        <f t="shared" si="315"/>
        <v>0.59841946405363677</v>
      </c>
      <c r="AA340" s="11">
        <f t="shared" si="315"/>
        <v>0.62072949382843479</v>
      </c>
      <c r="AB340" s="11">
        <f t="shared" si="315"/>
        <v>0.6430395236032328</v>
      </c>
      <c r="AC340" s="18">
        <f t="shared" si="315"/>
        <v>0.66534955337803081</v>
      </c>
      <c r="AD340" s="10">
        <f t="shared" si="315"/>
        <v>0.68765958315282882</v>
      </c>
      <c r="AE340" s="11">
        <f t="shared" si="315"/>
        <v>0.70996961292762684</v>
      </c>
      <c r="AF340" s="11">
        <f t="shared" si="315"/>
        <v>0.73227964270242485</v>
      </c>
      <c r="AG340" s="11">
        <f t="shared" si="315"/>
        <v>0.75458967247722286</v>
      </c>
      <c r="AH340" s="18">
        <f t="shared" si="315"/>
        <v>0.77689970225202087</v>
      </c>
      <c r="AI340" s="10">
        <f t="shared" si="315"/>
        <v>0.79920973202681889</v>
      </c>
      <c r="AJ340" s="11">
        <f t="shared" si="315"/>
        <v>0.8215197618016169</v>
      </c>
      <c r="AK340" s="11">
        <f t="shared" si="315"/>
        <v>0.84382979157641491</v>
      </c>
      <c r="AL340" s="11">
        <f t="shared" si="315"/>
        <v>0.86613982135121292</v>
      </c>
      <c r="AM340" s="18">
        <f t="shared" si="315"/>
        <v>0.88844985112601094</v>
      </c>
      <c r="AN340" s="10">
        <f t="shared" si="315"/>
        <v>0.91075988090080895</v>
      </c>
      <c r="AO340" s="11">
        <f t="shared" si="315"/>
        <v>0.93306991067560696</v>
      </c>
      <c r="AP340" s="11">
        <f t="shared" si="315"/>
        <v>0.95537994045040497</v>
      </c>
      <c r="AQ340" s="11">
        <f t="shared" si="315"/>
        <v>0.97768997022520299</v>
      </c>
      <c r="AR340" s="15">
        <v>1</v>
      </c>
      <c r="AS340" s="10">
        <v>1</v>
      </c>
      <c r="AT340" s="11">
        <v>1</v>
      </c>
      <c r="AU340" s="11">
        <v>1</v>
      </c>
      <c r="AV340" s="11">
        <v>1</v>
      </c>
      <c r="AW340" s="18">
        <v>1</v>
      </c>
      <c r="AX340" s="10">
        <v>1</v>
      </c>
      <c r="AY340" s="11">
        <v>1</v>
      </c>
      <c r="AZ340" s="11">
        <v>1</v>
      </c>
      <c r="BA340" s="11">
        <v>1</v>
      </c>
      <c r="BB340" s="15">
        <v>1</v>
      </c>
      <c r="BC340" s="10">
        <v>1</v>
      </c>
      <c r="BD340" s="11">
        <v>1</v>
      </c>
      <c r="BE340" s="11">
        <v>1</v>
      </c>
      <c r="BF340" s="11">
        <v>1</v>
      </c>
      <c r="BG340" s="18">
        <v>1</v>
      </c>
      <c r="BH340" s="10">
        <v>1</v>
      </c>
      <c r="BI340" s="11">
        <v>1</v>
      </c>
      <c r="BJ340" s="11">
        <v>1</v>
      </c>
      <c r="BK340" s="11">
        <v>1</v>
      </c>
      <c r="BL340" s="15">
        <v>1</v>
      </c>
      <c r="BM340" s="10">
        <v>1</v>
      </c>
      <c r="BN340" s="11">
        <v>1</v>
      </c>
      <c r="BO340" s="11">
        <v>1</v>
      </c>
      <c r="BP340" s="11">
        <v>1</v>
      </c>
      <c r="BQ340" s="18">
        <v>1</v>
      </c>
      <c r="BR340" s="10">
        <v>1</v>
      </c>
      <c r="BS340" s="11">
        <v>1</v>
      </c>
      <c r="BT340" s="11">
        <v>1</v>
      </c>
      <c r="BU340" s="11">
        <v>1</v>
      </c>
      <c r="BV340" s="15">
        <v>1</v>
      </c>
    </row>
    <row r="341" spans="1:74" x14ac:dyDescent="0.25">
      <c r="A341" s="28" t="s">
        <v>139</v>
      </c>
      <c r="B341" s="25" t="s">
        <v>64</v>
      </c>
      <c r="C341" s="1" t="s">
        <v>127</v>
      </c>
      <c r="D341" s="2" t="s">
        <v>11</v>
      </c>
      <c r="E341" s="3" t="s">
        <v>13</v>
      </c>
      <c r="F341" s="3">
        <f>'Proxy inputs'!I103</f>
        <v>2.6997533453464246</v>
      </c>
      <c r="G341" s="3">
        <f>'Proxy inputs'!J103</f>
        <v>0.20183092676970266</v>
      </c>
      <c r="H341" s="3">
        <f>'Proxy inputs'!K103</f>
        <v>1</v>
      </c>
      <c r="I341" s="18">
        <f t="shared" si="280"/>
        <v>2.6997533453464246</v>
      </c>
      <c r="J341" s="10">
        <f t="shared" ref="J341:AQ341" si="316">($AR341-$I341)/(2050-2015)+I341</f>
        <v>2.6511889640508124</v>
      </c>
      <c r="K341" s="11">
        <f t="shared" si="316"/>
        <v>2.6026245827552001</v>
      </c>
      <c r="L341" s="11">
        <f t="shared" si="316"/>
        <v>2.5540602014595879</v>
      </c>
      <c r="M341" s="11">
        <f t="shared" si="316"/>
        <v>2.5054958201639757</v>
      </c>
      <c r="N341" s="18">
        <f t="shared" si="316"/>
        <v>2.4569314388683634</v>
      </c>
      <c r="O341" s="10">
        <f t="shared" si="316"/>
        <v>2.4083670575727512</v>
      </c>
      <c r="P341" s="11">
        <f t="shared" si="316"/>
        <v>2.3598026762771389</v>
      </c>
      <c r="Q341" s="11">
        <f t="shared" si="316"/>
        <v>2.3112382949815267</v>
      </c>
      <c r="R341" s="11">
        <f t="shared" si="316"/>
        <v>2.2626739136859144</v>
      </c>
      <c r="S341" s="18">
        <f t="shared" si="316"/>
        <v>2.2141095323903022</v>
      </c>
      <c r="T341" s="10">
        <f t="shared" si="316"/>
        <v>2.1655451510946899</v>
      </c>
      <c r="U341" s="11">
        <f t="shared" si="316"/>
        <v>2.1169807697990777</v>
      </c>
      <c r="V341" s="11">
        <f t="shared" si="316"/>
        <v>2.0684163885034654</v>
      </c>
      <c r="W341" s="11">
        <f t="shared" si="316"/>
        <v>2.0198520072078532</v>
      </c>
      <c r="X341" s="18">
        <f t="shared" si="316"/>
        <v>1.9712876259122409</v>
      </c>
      <c r="Y341" s="10">
        <f t="shared" si="316"/>
        <v>1.9227232446166287</v>
      </c>
      <c r="Z341" s="11">
        <f t="shared" si="316"/>
        <v>1.8741588633210164</v>
      </c>
      <c r="AA341" s="11">
        <f t="shared" si="316"/>
        <v>1.8255944820254042</v>
      </c>
      <c r="AB341" s="11">
        <f t="shared" si="316"/>
        <v>1.777030100729792</v>
      </c>
      <c r="AC341" s="18">
        <f t="shared" si="316"/>
        <v>1.7284657194341797</v>
      </c>
      <c r="AD341" s="10">
        <f t="shared" si="316"/>
        <v>1.6799013381385675</v>
      </c>
      <c r="AE341" s="11">
        <f t="shared" si="316"/>
        <v>1.6313369568429552</v>
      </c>
      <c r="AF341" s="11">
        <f t="shared" si="316"/>
        <v>1.582772575547343</v>
      </c>
      <c r="AG341" s="11">
        <f t="shared" si="316"/>
        <v>1.5342081942517307</v>
      </c>
      <c r="AH341" s="18">
        <f t="shared" si="316"/>
        <v>1.4856438129561185</v>
      </c>
      <c r="AI341" s="10">
        <f t="shared" si="316"/>
        <v>1.4370794316605062</v>
      </c>
      <c r="AJ341" s="11">
        <f t="shared" si="316"/>
        <v>1.388515050364894</v>
      </c>
      <c r="AK341" s="11">
        <f t="shared" si="316"/>
        <v>1.3399506690692817</v>
      </c>
      <c r="AL341" s="11">
        <f t="shared" si="316"/>
        <v>1.2913862877736695</v>
      </c>
      <c r="AM341" s="18">
        <f t="shared" si="316"/>
        <v>1.2428219064780572</v>
      </c>
      <c r="AN341" s="10">
        <f t="shared" si="316"/>
        <v>1.194257525182445</v>
      </c>
      <c r="AO341" s="11">
        <f t="shared" si="316"/>
        <v>1.1456931438868327</v>
      </c>
      <c r="AP341" s="11">
        <f t="shared" si="316"/>
        <v>1.0971287625912205</v>
      </c>
      <c r="AQ341" s="11">
        <f t="shared" si="316"/>
        <v>1.0485643812956082</v>
      </c>
      <c r="AR341" s="15">
        <v>1</v>
      </c>
      <c r="AS341" s="10">
        <v>1</v>
      </c>
      <c r="AT341" s="11">
        <v>1</v>
      </c>
      <c r="AU341" s="11">
        <v>1</v>
      </c>
      <c r="AV341" s="11">
        <v>1</v>
      </c>
      <c r="AW341" s="18">
        <v>1</v>
      </c>
      <c r="AX341" s="10">
        <v>1</v>
      </c>
      <c r="AY341" s="11">
        <v>1</v>
      </c>
      <c r="AZ341" s="11">
        <v>1</v>
      </c>
      <c r="BA341" s="11">
        <v>1</v>
      </c>
      <c r="BB341" s="15">
        <v>1</v>
      </c>
      <c r="BC341" s="10">
        <v>1</v>
      </c>
      <c r="BD341" s="11">
        <v>1</v>
      </c>
      <c r="BE341" s="11">
        <v>1</v>
      </c>
      <c r="BF341" s="11">
        <v>1</v>
      </c>
      <c r="BG341" s="18">
        <v>1</v>
      </c>
      <c r="BH341" s="10">
        <v>1</v>
      </c>
      <c r="BI341" s="11">
        <v>1</v>
      </c>
      <c r="BJ341" s="11">
        <v>1</v>
      </c>
      <c r="BK341" s="11">
        <v>1</v>
      </c>
      <c r="BL341" s="15">
        <v>1</v>
      </c>
      <c r="BM341" s="10">
        <v>1</v>
      </c>
      <c r="BN341" s="11">
        <v>1</v>
      </c>
      <c r="BO341" s="11">
        <v>1</v>
      </c>
      <c r="BP341" s="11">
        <v>1</v>
      </c>
      <c r="BQ341" s="18">
        <v>1</v>
      </c>
      <c r="BR341" s="10">
        <v>1</v>
      </c>
      <c r="BS341" s="11">
        <v>1</v>
      </c>
      <c r="BT341" s="11">
        <v>1</v>
      </c>
      <c r="BU341" s="11">
        <v>1</v>
      </c>
      <c r="BV341" s="15">
        <v>1</v>
      </c>
    </row>
    <row r="342" spans="1:74" x14ac:dyDescent="0.25">
      <c r="A342" s="28" t="s">
        <v>139</v>
      </c>
      <c r="B342" s="25" t="s">
        <v>64</v>
      </c>
      <c r="C342" s="1" t="s">
        <v>127</v>
      </c>
      <c r="D342" s="2" t="s">
        <v>11</v>
      </c>
      <c r="E342" s="3" t="s">
        <v>14</v>
      </c>
      <c r="F342" s="3">
        <f>'Proxy inputs'!I104</f>
        <v>0.71102046499906912</v>
      </c>
      <c r="G342" s="3">
        <f>'Proxy inputs'!J104</f>
        <v>0.7246766118254635</v>
      </c>
      <c r="H342" s="3">
        <f>'Proxy inputs'!K104</f>
        <v>1</v>
      </c>
      <c r="I342" s="18">
        <f t="shared" si="280"/>
        <v>0.71102046499906912</v>
      </c>
      <c r="J342" s="10">
        <f t="shared" ref="J342:AQ342" si="317">($AR342-$I342)/(2050-2015)+I342</f>
        <v>0.71927702314195285</v>
      </c>
      <c r="K342" s="11">
        <f t="shared" si="317"/>
        <v>0.72753358128483658</v>
      </c>
      <c r="L342" s="11">
        <f t="shared" si="317"/>
        <v>0.73579013942772031</v>
      </c>
      <c r="M342" s="11">
        <f t="shared" si="317"/>
        <v>0.74404669757060404</v>
      </c>
      <c r="N342" s="18">
        <f t="shared" si="317"/>
        <v>0.75230325571348777</v>
      </c>
      <c r="O342" s="10">
        <f t="shared" si="317"/>
        <v>0.7605598138563715</v>
      </c>
      <c r="P342" s="11">
        <f t="shared" si="317"/>
        <v>0.76881637199925523</v>
      </c>
      <c r="Q342" s="11">
        <f t="shared" si="317"/>
        <v>0.77707293014213896</v>
      </c>
      <c r="R342" s="11">
        <f t="shared" si="317"/>
        <v>0.78532948828502269</v>
      </c>
      <c r="S342" s="18">
        <f t="shared" si="317"/>
        <v>0.79358604642790642</v>
      </c>
      <c r="T342" s="10">
        <f t="shared" si="317"/>
        <v>0.80184260457079015</v>
      </c>
      <c r="U342" s="11">
        <f t="shared" si="317"/>
        <v>0.81009916271367388</v>
      </c>
      <c r="V342" s="11">
        <f t="shared" si="317"/>
        <v>0.81835572085655761</v>
      </c>
      <c r="W342" s="11">
        <f t="shared" si="317"/>
        <v>0.82661227899944134</v>
      </c>
      <c r="X342" s="18">
        <f t="shared" si="317"/>
        <v>0.83486883714232507</v>
      </c>
      <c r="Y342" s="10">
        <f t="shared" si="317"/>
        <v>0.8431253952852088</v>
      </c>
      <c r="Z342" s="11">
        <f t="shared" si="317"/>
        <v>0.85138195342809253</v>
      </c>
      <c r="AA342" s="11">
        <f t="shared" si="317"/>
        <v>0.85963851157097626</v>
      </c>
      <c r="AB342" s="11">
        <f t="shared" si="317"/>
        <v>0.86789506971385999</v>
      </c>
      <c r="AC342" s="18">
        <f t="shared" si="317"/>
        <v>0.87615162785674372</v>
      </c>
      <c r="AD342" s="10">
        <f t="shared" si="317"/>
        <v>0.88440818599962745</v>
      </c>
      <c r="AE342" s="11">
        <f t="shared" si="317"/>
        <v>0.89266474414251118</v>
      </c>
      <c r="AF342" s="11">
        <f t="shared" si="317"/>
        <v>0.90092130228539491</v>
      </c>
      <c r="AG342" s="11">
        <f t="shared" si="317"/>
        <v>0.90917786042827864</v>
      </c>
      <c r="AH342" s="18">
        <f t="shared" si="317"/>
        <v>0.91743441857116237</v>
      </c>
      <c r="AI342" s="10">
        <f t="shared" si="317"/>
        <v>0.9256909767140461</v>
      </c>
      <c r="AJ342" s="11">
        <f t="shared" si="317"/>
        <v>0.93394753485692983</v>
      </c>
      <c r="AK342" s="11">
        <f t="shared" si="317"/>
        <v>0.94220409299981356</v>
      </c>
      <c r="AL342" s="11">
        <f t="shared" si="317"/>
        <v>0.95046065114269729</v>
      </c>
      <c r="AM342" s="18">
        <f t="shared" si="317"/>
        <v>0.95871720928558102</v>
      </c>
      <c r="AN342" s="10">
        <f t="shared" si="317"/>
        <v>0.96697376742846475</v>
      </c>
      <c r="AO342" s="11">
        <f t="shared" si="317"/>
        <v>0.97523032557134848</v>
      </c>
      <c r="AP342" s="11">
        <f t="shared" si="317"/>
        <v>0.98348688371423221</v>
      </c>
      <c r="AQ342" s="11">
        <f t="shared" si="317"/>
        <v>0.99174344185711594</v>
      </c>
      <c r="AR342" s="15">
        <v>1</v>
      </c>
      <c r="AS342" s="10">
        <v>1</v>
      </c>
      <c r="AT342" s="11">
        <v>1</v>
      </c>
      <c r="AU342" s="11">
        <v>1</v>
      </c>
      <c r="AV342" s="11">
        <v>1</v>
      </c>
      <c r="AW342" s="18">
        <v>1</v>
      </c>
      <c r="AX342" s="10">
        <v>1</v>
      </c>
      <c r="AY342" s="11">
        <v>1</v>
      </c>
      <c r="AZ342" s="11">
        <v>1</v>
      </c>
      <c r="BA342" s="11">
        <v>1</v>
      </c>
      <c r="BB342" s="15">
        <v>1</v>
      </c>
      <c r="BC342" s="10">
        <v>1</v>
      </c>
      <c r="BD342" s="11">
        <v>1</v>
      </c>
      <c r="BE342" s="11">
        <v>1</v>
      </c>
      <c r="BF342" s="11">
        <v>1</v>
      </c>
      <c r="BG342" s="18">
        <v>1</v>
      </c>
      <c r="BH342" s="10">
        <v>1</v>
      </c>
      <c r="BI342" s="11">
        <v>1</v>
      </c>
      <c r="BJ342" s="11">
        <v>1</v>
      </c>
      <c r="BK342" s="11">
        <v>1</v>
      </c>
      <c r="BL342" s="15">
        <v>1</v>
      </c>
      <c r="BM342" s="10">
        <v>1</v>
      </c>
      <c r="BN342" s="11">
        <v>1</v>
      </c>
      <c r="BO342" s="11">
        <v>1</v>
      </c>
      <c r="BP342" s="11">
        <v>1</v>
      </c>
      <c r="BQ342" s="18">
        <v>1</v>
      </c>
      <c r="BR342" s="10">
        <v>1</v>
      </c>
      <c r="BS342" s="11">
        <v>1</v>
      </c>
      <c r="BT342" s="11">
        <v>1</v>
      </c>
      <c r="BU342" s="11">
        <v>1</v>
      </c>
      <c r="BV342" s="15">
        <v>1</v>
      </c>
    </row>
    <row r="343" spans="1:74" x14ac:dyDescent="0.25">
      <c r="A343" s="28" t="s">
        <v>139</v>
      </c>
      <c r="B343" s="25" t="s">
        <v>64</v>
      </c>
      <c r="C343" s="1" t="s">
        <v>127</v>
      </c>
      <c r="D343" s="2" t="s">
        <v>11</v>
      </c>
      <c r="E343" s="3" t="s">
        <v>15</v>
      </c>
      <c r="F343" s="3">
        <f>'Proxy inputs'!I105</f>
        <v>1.441224405632165</v>
      </c>
      <c r="G343" s="3">
        <f>'Proxy inputs'!J105</f>
        <v>1.1795271843268094</v>
      </c>
      <c r="H343" s="3">
        <f>'Proxy inputs'!K105</f>
        <v>1</v>
      </c>
      <c r="I343" s="18">
        <f t="shared" si="280"/>
        <v>1.441224405632165</v>
      </c>
      <c r="J343" s="10">
        <f t="shared" ref="J343:AQ343" si="318">($AR343-$I343)/(2050-2015)+I343</f>
        <v>1.4286179940426746</v>
      </c>
      <c r="K343" s="11">
        <f t="shared" si="318"/>
        <v>1.4160115824531843</v>
      </c>
      <c r="L343" s="11">
        <f t="shared" si="318"/>
        <v>1.4034051708636939</v>
      </c>
      <c r="M343" s="11">
        <f t="shared" si="318"/>
        <v>1.3907987592742035</v>
      </c>
      <c r="N343" s="18">
        <f t="shared" si="318"/>
        <v>1.3781923476847131</v>
      </c>
      <c r="O343" s="10">
        <f t="shared" si="318"/>
        <v>1.3655859360952227</v>
      </c>
      <c r="P343" s="11">
        <f t="shared" si="318"/>
        <v>1.3529795245057323</v>
      </c>
      <c r="Q343" s="11">
        <f t="shared" si="318"/>
        <v>1.3403731129162419</v>
      </c>
      <c r="R343" s="11">
        <f t="shared" si="318"/>
        <v>1.3277667013267516</v>
      </c>
      <c r="S343" s="18">
        <f t="shared" si="318"/>
        <v>1.3151602897372612</v>
      </c>
      <c r="T343" s="10">
        <f t="shared" si="318"/>
        <v>1.3025538781477708</v>
      </c>
      <c r="U343" s="11">
        <f t="shared" si="318"/>
        <v>1.2899474665582804</v>
      </c>
      <c r="V343" s="11">
        <f t="shared" si="318"/>
        <v>1.27734105496879</v>
      </c>
      <c r="W343" s="11">
        <f t="shared" si="318"/>
        <v>1.2647346433792996</v>
      </c>
      <c r="X343" s="18">
        <f t="shared" si="318"/>
        <v>1.2521282317898093</v>
      </c>
      <c r="Y343" s="10">
        <f t="shared" si="318"/>
        <v>1.2395218202003189</v>
      </c>
      <c r="Z343" s="11">
        <f t="shared" si="318"/>
        <v>1.2269154086108285</v>
      </c>
      <c r="AA343" s="11">
        <f t="shared" si="318"/>
        <v>1.2143089970213381</v>
      </c>
      <c r="AB343" s="11">
        <f t="shared" si="318"/>
        <v>1.2017025854318477</v>
      </c>
      <c r="AC343" s="18">
        <f t="shared" si="318"/>
        <v>1.1890961738423573</v>
      </c>
      <c r="AD343" s="10">
        <f t="shared" si="318"/>
        <v>1.1764897622528669</v>
      </c>
      <c r="AE343" s="11">
        <f t="shared" si="318"/>
        <v>1.1638833506633766</v>
      </c>
      <c r="AF343" s="11">
        <f t="shared" si="318"/>
        <v>1.1512769390738862</v>
      </c>
      <c r="AG343" s="11">
        <f t="shared" si="318"/>
        <v>1.1386705274843958</v>
      </c>
      <c r="AH343" s="18">
        <f t="shared" si="318"/>
        <v>1.1260641158949054</v>
      </c>
      <c r="AI343" s="10">
        <f t="shared" si="318"/>
        <v>1.113457704305415</v>
      </c>
      <c r="AJ343" s="11">
        <f t="shared" si="318"/>
        <v>1.1008512927159246</v>
      </c>
      <c r="AK343" s="11">
        <f t="shared" si="318"/>
        <v>1.0882448811264342</v>
      </c>
      <c r="AL343" s="11">
        <f t="shared" si="318"/>
        <v>1.0756384695369439</v>
      </c>
      <c r="AM343" s="18">
        <f t="shared" si="318"/>
        <v>1.0630320579474535</v>
      </c>
      <c r="AN343" s="10">
        <f t="shared" si="318"/>
        <v>1.0504256463579631</v>
      </c>
      <c r="AO343" s="11">
        <f t="shared" si="318"/>
        <v>1.0378192347684727</v>
      </c>
      <c r="AP343" s="11">
        <f t="shared" si="318"/>
        <v>1.0252128231789823</v>
      </c>
      <c r="AQ343" s="11">
        <f t="shared" si="318"/>
        <v>1.0126064115894919</v>
      </c>
      <c r="AR343" s="15">
        <v>1</v>
      </c>
      <c r="AS343" s="10">
        <v>1</v>
      </c>
      <c r="AT343" s="11">
        <v>1</v>
      </c>
      <c r="AU343" s="11">
        <v>1</v>
      </c>
      <c r="AV343" s="11">
        <v>1</v>
      </c>
      <c r="AW343" s="18">
        <v>1</v>
      </c>
      <c r="AX343" s="10">
        <v>1</v>
      </c>
      <c r="AY343" s="11">
        <v>1</v>
      </c>
      <c r="AZ343" s="11">
        <v>1</v>
      </c>
      <c r="BA343" s="11">
        <v>1</v>
      </c>
      <c r="BB343" s="15">
        <v>1</v>
      </c>
      <c r="BC343" s="10">
        <v>1</v>
      </c>
      <c r="BD343" s="11">
        <v>1</v>
      </c>
      <c r="BE343" s="11">
        <v>1</v>
      </c>
      <c r="BF343" s="11">
        <v>1</v>
      </c>
      <c r="BG343" s="18">
        <v>1</v>
      </c>
      <c r="BH343" s="10">
        <v>1</v>
      </c>
      <c r="BI343" s="11">
        <v>1</v>
      </c>
      <c r="BJ343" s="11">
        <v>1</v>
      </c>
      <c r="BK343" s="11">
        <v>1</v>
      </c>
      <c r="BL343" s="15">
        <v>1</v>
      </c>
      <c r="BM343" s="10">
        <v>1</v>
      </c>
      <c r="BN343" s="11">
        <v>1</v>
      </c>
      <c r="BO343" s="11">
        <v>1</v>
      </c>
      <c r="BP343" s="11">
        <v>1</v>
      </c>
      <c r="BQ343" s="18">
        <v>1</v>
      </c>
      <c r="BR343" s="10">
        <v>1</v>
      </c>
      <c r="BS343" s="11">
        <v>1</v>
      </c>
      <c r="BT343" s="11">
        <v>1</v>
      </c>
      <c r="BU343" s="11">
        <v>1</v>
      </c>
      <c r="BV343" s="15">
        <v>1</v>
      </c>
    </row>
    <row r="344" spans="1:74" x14ac:dyDescent="0.25">
      <c r="A344" s="28" t="s">
        <v>139</v>
      </c>
      <c r="B344" s="25" t="s">
        <v>64</v>
      </c>
      <c r="C344" s="1" t="s">
        <v>127</v>
      </c>
      <c r="D344" s="2" t="s">
        <v>11</v>
      </c>
      <c r="E344" s="3" t="s">
        <v>16</v>
      </c>
      <c r="F344" s="3">
        <f>'Proxy inputs'!I106</f>
        <v>0.27434616203190332</v>
      </c>
      <c r="G344" s="3">
        <f>'Proxy inputs'!J106</f>
        <v>0.59458229301988863</v>
      </c>
      <c r="H344" s="3">
        <f>'Proxy inputs'!K106</f>
        <v>1</v>
      </c>
      <c r="I344" s="18">
        <f t="shared" si="280"/>
        <v>0.27434616203190332</v>
      </c>
      <c r="J344" s="10">
        <f t="shared" ref="J344:AQ344" si="319">($AR344-$I344)/(2050-2015)+I344</f>
        <v>0.2950791288309918</v>
      </c>
      <c r="K344" s="11">
        <f t="shared" si="319"/>
        <v>0.31581209563008028</v>
      </c>
      <c r="L344" s="11">
        <f t="shared" si="319"/>
        <v>0.33654506242916876</v>
      </c>
      <c r="M344" s="11">
        <f t="shared" si="319"/>
        <v>0.35727802922825724</v>
      </c>
      <c r="N344" s="18">
        <f t="shared" si="319"/>
        <v>0.37801099602734572</v>
      </c>
      <c r="O344" s="10">
        <f t="shared" si="319"/>
        <v>0.39874396282643421</v>
      </c>
      <c r="P344" s="11">
        <f t="shared" si="319"/>
        <v>0.41947692962552269</v>
      </c>
      <c r="Q344" s="11">
        <f t="shared" si="319"/>
        <v>0.44020989642461117</v>
      </c>
      <c r="R344" s="11">
        <f t="shared" si="319"/>
        <v>0.46094286322369965</v>
      </c>
      <c r="S344" s="18">
        <f t="shared" si="319"/>
        <v>0.48167583002278813</v>
      </c>
      <c r="T344" s="10">
        <f t="shared" si="319"/>
        <v>0.50240879682187656</v>
      </c>
      <c r="U344" s="11">
        <f t="shared" si="319"/>
        <v>0.52314176362096498</v>
      </c>
      <c r="V344" s="11">
        <f t="shared" si="319"/>
        <v>0.54387473042005341</v>
      </c>
      <c r="W344" s="11">
        <f t="shared" si="319"/>
        <v>0.56460769721914184</v>
      </c>
      <c r="X344" s="18">
        <f t="shared" si="319"/>
        <v>0.58534066401823026</v>
      </c>
      <c r="Y344" s="10">
        <f t="shared" si="319"/>
        <v>0.60607363081731869</v>
      </c>
      <c r="Z344" s="11">
        <f t="shared" si="319"/>
        <v>0.62680659761640711</v>
      </c>
      <c r="AA344" s="11">
        <f t="shared" si="319"/>
        <v>0.64753956441549554</v>
      </c>
      <c r="AB344" s="11">
        <f t="shared" si="319"/>
        <v>0.66827253121458396</v>
      </c>
      <c r="AC344" s="18">
        <f t="shared" si="319"/>
        <v>0.68900549801367239</v>
      </c>
      <c r="AD344" s="10">
        <f t="shared" si="319"/>
        <v>0.70973846481276082</v>
      </c>
      <c r="AE344" s="11">
        <f t="shared" si="319"/>
        <v>0.73047143161184924</v>
      </c>
      <c r="AF344" s="11">
        <f t="shared" si="319"/>
        <v>0.75120439841093767</v>
      </c>
      <c r="AG344" s="11">
        <f t="shared" si="319"/>
        <v>0.77193736521002609</v>
      </c>
      <c r="AH344" s="18">
        <f t="shared" si="319"/>
        <v>0.79267033200911452</v>
      </c>
      <c r="AI344" s="10">
        <f t="shared" si="319"/>
        <v>0.81340329880820295</v>
      </c>
      <c r="AJ344" s="11">
        <f t="shared" si="319"/>
        <v>0.83413626560729137</v>
      </c>
      <c r="AK344" s="11">
        <f t="shared" si="319"/>
        <v>0.8548692324063798</v>
      </c>
      <c r="AL344" s="11">
        <f t="shared" si="319"/>
        <v>0.87560219920546822</v>
      </c>
      <c r="AM344" s="18">
        <f t="shared" si="319"/>
        <v>0.89633516600455665</v>
      </c>
      <c r="AN344" s="10">
        <f t="shared" si="319"/>
        <v>0.91706813280364508</v>
      </c>
      <c r="AO344" s="11">
        <f t="shared" si="319"/>
        <v>0.9378010996027335</v>
      </c>
      <c r="AP344" s="11">
        <f t="shared" si="319"/>
        <v>0.95853406640182193</v>
      </c>
      <c r="AQ344" s="11">
        <f t="shared" si="319"/>
        <v>0.97926703320091035</v>
      </c>
      <c r="AR344" s="15">
        <v>1</v>
      </c>
      <c r="AS344" s="10">
        <v>1</v>
      </c>
      <c r="AT344" s="11">
        <v>1</v>
      </c>
      <c r="AU344" s="11">
        <v>1</v>
      </c>
      <c r="AV344" s="11">
        <v>1</v>
      </c>
      <c r="AW344" s="18">
        <v>1</v>
      </c>
      <c r="AX344" s="10">
        <v>1</v>
      </c>
      <c r="AY344" s="11">
        <v>1</v>
      </c>
      <c r="AZ344" s="11">
        <v>1</v>
      </c>
      <c r="BA344" s="11">
        <v>1</v>
      </c>
      <c r="BB344" s="15">
        <v>1</v>
      </c>
      <c r="BC344" s="10">
        <v>1</v>
      </c>
      <c r="BD344" s="11">
        <v>1</v>
      </c>
      <c r="BE344" s="11">
        <v>1</v>
      </c>
      <c r="BF344" s="11">
        <v>1</v>
      </c>
      <c r="BG344" s="18">
        <v>1</v>
      </c>
      <c r="BH344" s="10">
        <v>1</v>
      </c>
      <c r="BI344" s="11">
        <v>1</v>
      </c>
      <c r="BJ344" s="11">
        <v>1</v>
      </c>
      <c r="BK344" s="11">
        <v>1</v>
      </c>
      <c r="BL344" s="15">
        <v>1</v>
      </c>
      <c r="BM344" s="10">
        <v>1</v>
      </c>
      <c r="BN344" s="11">
        <v>1</v>
      </c>
      <c r="BO344" s="11">
        <v>1</v>
      </c>
      <c r="BP344" s="11">
        <v>1</v>
      </c>
      <c r="BQ344" s="18">
        <v>1</v>
      </c>
      <c r="BR344" s="10">
        <v>1</v>
      </c>
      <c r="BS344" s="11">
        <v>1</v>
      </c>
      <c r="BT344" s="11">
        <v>1</v>
      </c>
      <c r="BU344" s="11">
        <v>1</v>
      </c>
      <c r="BV344" s="15">
        <v>1</v>
      </c>
    </row>
    <row r="345" spans="1:74" x14ac:dyDescent="0.25">
      <c r="A345" s="28" t="s">
        <v>139</v>
      </c>
      <c r="B345" s="25" t="s">
        <v>64</v>
      </c>
      <c r="C345" s="1" t="s">
        <v>127</v>
      </c>
      <c r="D345" s="2" t="s">
        <v>11</v>
      </c>
      <c r="E345" s="3" t="s">
        <v>17</v>
      </c>
      <c r="F345" s="3">
        <f>'Proxy inputs'!I107</f>
        <v>3.5391891427307115E-2</v>
      </c>
      <c r="G345" s="3">
        <f>'Proxy inputs'!J107</f>
        <v>1.9833535341324109</v>
      </c>
      <c r="H345" s="3">
        <f>'Proxy inputs'!K107</f>
        <v>1</v>
      </c>
      <c r="I345" s="18">
        <f t="shared" si="280"/>
        <v>3.5391891427307115E-2</v>
      </c>
      <c r="J345" s="10">
        <f t="shared" ref="J345:AQ345" si="320">($AR345-$I345)/(2050-2015)+I345</f>
        <v>6.2952123100812621E-2</v>
      </c>
      <c r="K345" s="11">
        <f t="shared" si="320"/>
        <v>9.0512354774318127E-2</v>
      </c>
      <c r="L345" s="11">
        <f t="shared" si="320"/>
        <v>0.11807258644782363</v>
      </c>
      <c r="M345" s="11">
        <f t="shared" si="320"/>
        <v>0.14563281812132914</v>
      </c>
      <c r="N345" s="18">
        <f t="shared" si="320"/>
        <v>0.17319304979483466</v>
      </c>
      <c r="O345" s="10">
        <f t="shared" si="320"/>
        <v>0.20075328146834018</v>
      </c>
      <c r="P345" s="11">
        <f t="shared" si="320"/>
        <v>0.2283135131418457</v>
      </c>
      <c r="Q345" s="11">
        <f t="shared" si="320"/>
        <v>0.25587374481535119</v>
      </c>
      <c r="R345" s="11">
        <f t="shared" si="320"/>
        <v>0.28343397648885671</v>
      </c>
      <c r="S345" s="18">
        <f t="shared" si="320"/>
        <v>0.31099420816236223</v>
      </c>
      <c r="T345" s="10">
        <f t="shared" si="320"/>
        <v>0.33855443983586775</v>
      </c>
      <c r="U345" s="11">
        <f t="shared" si="320"/>
        <v>0.36611467150937327</v>
      </c>
      <c r="V345" s="11">
        <f t="shared" si="320"/>
        <v>0.39367490318287879</v>
      </c>
      <c r="W345" s="11">
        <f t="shared" si="320"/>
        <v>0.42123513485638431</v>
      </c>
      <c r="X345" s="18">
        <f t="shared" si="320"/>
        <v>0.44879536652988983</v>
      </c>
      <c r="Y345" s="10">
        <f t="shared" si="320"/>
        <v>0.47635559820339535</v>
      </c>
      <c r="Z345" s="11">
        <f t="shared" si="320"/>
        <v>0.50391582987690087</v>
      </c>
      <c r="AA345" s="11">
        <f t="shared" si="320"/>
        <v>0.53147606155040639</v>
      </c>
      <c r="AB345" s="11">
        <f t="shared" si="320"/>
        <v>0.55903629322391191</v>
      </c>
      <c r="AC345" s="18">
        <f t="shared" si="320"/>
        <v>0.58659652489741743</v>
      </c>
      <c r="AD345" s="10">
        <f t="shared" si="320"/>
        <v>0.61415675657092295</v>
      </c>
      <c r="AE345" s="11">
        <f t="shared" si="320"/>
        <v>0.64171698824442847</v>
      </c>
      <c r="AF345" s="11">
        <f t="shared" si="320"/>
        <v>0.66927721991793399</v>
      </c>
      <c r="AG345" s="11">
        <f t="shared" si="320"/>
        <v>0.69683745159143951</v>
      </c>
      <c r="AH345" s="18">
        <f t="shared" si="320"/>
        <v>0.72439768326494502</v>
      </c>
      <c r="AI345" s="10">
        <f t="shared" si="320"/>
        <v>0.75195791493845054</v>
      </c>
      <c r="AJ345" s="11">
        <f t="shared" si="320"/>
        <v>0.77951814661195606</v>
      </c>
      <c r="AK345" s="11">
        <f t="shared" si="320"/>
        <v>0.80707837828546158</v>
      </c>
      <c r="AL345" s="11">
        <f t="shared" si="320"/>
        <v>0.8346386099589671</v>
      </c>
      <c r="AM345" s="18">
        <f t="shared" si="320"/>
        <v>0.86219884163247262</v>
      </c>
      <c r="AN345" s="10">
        <f t="shared" si="320"/>
        <v>0.88975907330597814</v>
      </c>
      <c r="AO345" s="11">
        <f t="shared" si="320"/>
        <v>0.91731930497948366</v>
      </c>
      <c r="AP345" s="11">
        <f t="shared" si="320"/>
        <v>0.94487953665298918</v>
      </c>
      <c r="AQ345" s="11">
        <f t="shared" si="320"/>
        <v>0.9724397683264947</v>
      </c>
      <c r="AR345" s="15">
        <v>1</v>
      </c>
      <c r="AS345" s="10">
        <v>1</v>
      </c>
      <c r="AT345" s="11">
        <v>1</v>
      </c>
      <c r="AU345" s="11">
        <v>1</v>
      </c>
      <c r="AV345" s="11">
        <v>1</v>
      </c>
      <c r="AW345" s="18">
        <v>1</v>
      </c>
      <c r="AX345" s="10">
        <v>1</v>
      </c>
      <c r="AY345" s="11">
        <v>1</v>
      </c>
      <c r="AZ345" s="11">
        <v>1</v>
      </c>
      <c r="BA345" s="11">
        <v>1</v>
      </c>
      <c r="BB345" s="15">
        <v>1</v>
      </c>
      <c r="BC345" s="10">
        <v>1</v>
      </c>
      <c r="BD345" s="11">
        <v>1</v>
      </c>
      <c r="BE345" s="11">
        <v>1</v>
      </c>
      <c r="BF345" s="11">
        <v>1</v>
      </c>
      <c r="BG345" s="18">
        <v>1</v>
      </c>
      <c r="BH345" s="10">
        <v>1</v>
      </c>
      <c r="BI345" s="11">
        <v>1</v>
      </c>
      <c r="BJ345" s="11">
        <v>1</v>
      </c>
      <c r="BK345" s="11">
        <v>1</v>
      </c>
      <c r="BL345" s="15">
        <v>1</v>
      </c>
      <c r="BM345" s="10">
        <v>1</v>
      </c>
      <c r="BN345" s="11">
        <v>1</v>
      </c>
      <c r="BO345" s="11">
        <v>1</v>
      </c>
      <c r="BP345" s="11">
        <v>1</v>
      </c>
      <c r="BQ345" s="18">
        <v>1</v>
      </c>
      <c r="BR345" s="10">
        <v>1</v>
      </c>
      <c r="BS345" s="11">
        <v>1</v>
      </c>
      <c r="BT345" s="11">
        <v>1</v>
      </c>
      <c r="BU345" s="11">
        <v>1</v>
      </c>
      <c r="BV345" s="15">
        <v>1</v>
      </c>
    </row>
    <row r="346" spans="1:74" x14ac:dyDescent="0.25">
      <c r="A346" s="28" t="s">
        <v>139</v>
      </c>
      <c r="B346" s="25" t="s">
        <v>64</v>
      </c>
      <c r="C346" s="1" t="s">
        <v>127</v>
      </c>
      <c r="D346" s="2" t="s">
        <v>128</v>
      </c>
      <c r="E346" s="3" t="s">
        <v>6</v>
      </c>
      <c r="F346" s="3">
        <f>'Proxy inputs'!I108</f>
        <v>0.40351111347902191</v>
      </c>
      <c r="G346" s="3">
        <f>'Proxy inputs'!J108</f>
        <v>0.53214723013609766</v>
      </c>
      <c r="H346" s="3">
        <f>'Proxy inputs'!K108</f>
        <v>1</v>
      </c>
      <c r="I346" s="18">
        <f t="shared" si="280"/>
        <v>0.40351111347902191</v>
      </c>
      <c r="J346" s="10">
        <f t="shared" ref="J346:AQ346" si="321">($AR346-$I346)/(2050-2015)+I346</f>
        <v>0.42055365309390702</v>
      </c>
      <c r="K346" s="11">
        <f t="shared" si="321"/>
        <v>0.43759619270879213</v>
      </c>
      <c r="L346" s="11">
        <f t="shared" si="321"/>
        <v>0.45463873232367724</v>
      </c>
      <c r="M346" s="11">
        <f t="shared" si="321"/>
        <v>0.47168127193856235</v>
      </c>
      <c r="N346" s="18">
        <f t="shared" si="321"/>
        <v>0.48872381155344746</v>
      </c>
      <c r="O346" s="10">
        <f t="shared" si="321"/>
        <v>0.50576635116833257</v>
      </c>
      <c r="P346" s="11">
        <f t="shared" si="321"/>
        <v>0.52280889078321768</v>
      </c>
      <c r="Q346" s="11">
        <f t="shared" si="321"/>
        <v>0.53985143039810279</v>
      </c>
      <c r="R346" s="11">
        <f t="shared" si="321"/>
        <v>0.5568939700129879</v>
      </c>
      <c r="S346" s="18">
        <f t="shared" si="321"/>
        <v>0.57393650962787301</v>
      </c>
      <c r="T346" s="10">
        <f t="shared" si="321"/>
        <v>0.59097904924275813</v>
      </c>
      <c r="U346" s="11">
        <f t="shared" si="321"/>
        <v>0.60802158885764324</v>
      </c>
      <c r="V346" s="11">
        <f t="shared" si="321"/>
        <v>0.62506412847252835</v>
      </c>
      <c r="W346" s="11">
        <f t="shared" si="321"/>
        <v>0.64210666808741346</v>
      </c>
      <c r="X346" s="18">
        <f t="shared" si="321"/>
        <v>0.65914920770229857</v>
      </c>
      <c r="Y346" s="10">
        <f t="shared" si="321"/>
        <v>0.67619174731718368</v>
      </c>
      <c r="Z346" s="11">
        <f t="shared" si="321"/>
        <v>0.69323428693206879</v>
      </c>
      <c r="AA346" s="11">
        <f t="shared" si="321"/>
        <v>0.7102768265469539</v>
      </c>
      <c r="AB346" s="11">
        <f t="shared" si="321"/>
        <v>0.72731936616183901</v>
      </c>
      <c r="AC346" s="18">
        <f t="shared" si="321"/>
        <v>0.74436190577672412</v>
      </c>
      <c r="AD346" s="10">
        <f t="shared" si="321"/>
        <v>0.76140444539160923</v>
      </c>
      <c r="AE346" s="11">
        <f t="shared" si="321"/>
        <v>0.77844698500649434</v>
      </c>
      <c r="AF346" s="11">
        <f t="shared" si="321"/>
        <v>0.79548952462137945</v>
      </c>
      <c r="AG346" s="11">
        <f t="shared" si="321"/>
        <v>0.81253206423626456</v>
      </c>
      <c r="AH346" s="18">
        <f t="shared" si="321"/>
        <v>0.82957460385114967</v>
      </c>
      <c r="AI346" s="10">
        <f t="shared" si="321"/>
        <v>0.84661714346603478</v>
      </c>
      <c r="AJ346" s="11">
        <f t="shared" si="321"/>
        <v>0.86365968308091989</v>
      </c>
      <c r="AK346" s="11">
        <f t="shared" si="321"/>
        <v>0.880702222695805</v>
      </c>
      <c r="AL346" s="11">
        <f t="shared" si="321"/>
        <v>0.89774476231069011</v>
      </c>
      <c r="AM346" s="18">
        <f t="shared" si="321"/>
        <v>0.91478730192557522</v>
      </c>
      <c r="AN346" s="10">
        <f t="shared" si="321"/>
        <v>0.93182984154046034</v>
      </c>
      <c r="AO346" s="11">
        <f t="shared" si="321"/>
        <v>0.94887238115534545</v>
      </c>
      <c r="AP346" s="11">
        <f t="shared" si="321"/>
        <v>0.96591492077023056</v>
      </c>
      <c r="AQ346" s="11">
        <f t="shared" si="321"/>
        <v>0.98295746038511567</v>
      </c>
      <c r="AR346" s="15">
        <v>1</v>
      </c>
      <c r="AS346" s="10">
        <v>1</v>
      </c>
      <c r="AT346" s="11">
        <v>1</v>
      </c>
      <c r="AU346" s="11">
        <v>1</v>
      </c>
      <c r="AV346" s="11">
        <v>1</v>
      </c>
      <c r="AW346" s="18">
        <v>1</v>
      </c>
      <c r="AX346" s="10">
        <v>1</v>
      </c>
      <c r="AY346" s="11">
        <v>1</v>
      </c>
      <c r="AZ346" s="11">
        <v>1</v>
      </c>
      <c r="BA346" s="11">
        <v>1</v>
      </c>
      <c r="BB346" s="15">
        <v>1</v>
      </c>
      <c r="BC346" s="10">
        <v>1</v>
      </c>
      <c r="BD346" s="11">
        <v>1</v>
      </c>
      <c r="BE346" s="11">
        <v>1</v>
      </c>
      <c r="BF346" s="11">
        <v>1</v>
      </c>
      <c r="BG346" s="18">
        <v>1</v>
      </c>
      <c r="BH346" s="10">
        <v>1</v>
      </c>
      <c r="BI346" s="11">
        <v>1</v>
      </c>
      <c r="BJ346" s="11">
        <v>1</v>
      </c>
      <c r="BK346" s="11">
        <v>1</v>
      </c>
      <c r="BL346" s="15">
        <v>1</v>
      </c>
      <c r="BM346" s="10">
        <v>1</v>
      </c>
      <c r="BN346" s="11">
        <v>1</v>
      </c>
      <c r="BO346" s="11">
        <v>1</v>
      </c>
      <c r="BP346" s="11">
        <v>1</v>
      </c>
      <c r="BQ346" s="18">
        <v>1</v>
      </c>
      <c r="BR346" s="10">
        <v>1</v>
      </c>
      <c r="BS346" s="11">
        <v>1</v>
      </c>
      <c r="BT346" s="11">
        <v>1</v>
      </c>
      <c r="BU346" s="11">
        <v>1</v>
      </c>
      <c r="BV346" s="15">
        <v>1</v>
      </c>
    </row>
    <row r="347" spans="1:74" x14ac:dyDescent="0.25">
      <c r="A347" s="28" t="s">
        <v>139</v>
      </c>
      <c r="B347" s="25" t="s">
        <v>64</v>
      </c>
      <c r="C347" s="1" t="s">
        <v>127</v>
      </c>
      <c r="D347" s="2" t="s">
        <v>128</v>
      </c>
      <c r="E347" s="3" t="s">
        <v>7</v>
      </c>
      <c r="F347" s="3">
        <f>'Proxy inputs'!I109</f>
        <v>1.1570172666629499</v>
      </c>
      <c r="G347" s="3">
        <f>'Proxy inputs'!J109</f>
        <v>1.4717989269899741</v>
      </c>
      <c r="H347" s="3">
        <f>'Proxy inputs'!K109</f>
        <v>1</v>
      </c>
      <c r="I347" s="18">
        <f t="shared" si="280"/>
        <v>1.1570172666629499</v>
      </c>
      <c r="J347" s="10">
        <f t="shared" ref="J347:AQ347" si="322">($AR347-$I347)/(2050-2015)+I347</f>
        <v>1.1525310590440085</v>
      </c>
      <c r="K347" s="11">
        <f t="shared" si="322"/>
        <v>1.1480448514250672</v>
      </c>
      <c r="L347" s="11">
        <f t="shared" si="322"/>
        <v>1.1435586438061258</v>
      </c>
      <c r="M347" s="11">
        <f t="shared" si="322"/>
        <v>1.1390724361871845</v>
      </c>
      <c r="N347" s="18">
        <f t="shared" si="322"/>
        <v>1.1345862285682431</v>
      </c>
      <c r="O347" s="10">
        <f t="shared" si="322"/>
        <v>1.1301000209493017</v>
      </c>
      <c r="P347" s="11">
        <f t="shared" si="322"/>
        <v>1.1256138133303604</v>
      </c>
      <c r="Q347" s="11">
        <f t="shared" si="322"/>
        <v>1.121127605711419</v>
      </c>
      <c r="R347" s="11">
        <f t="shared" si="322"/>
        <v>1.1166413980924776</v>
      </c>
      <c r="S347" s="18">
        <f t="shared" si="322"/>
        <v>1.1121551904735363</v>
      </c>
      <c r="T347" s="10">
        <f t="shared" si="322"/>
        <v>1.1076689828545949</v>
      </c>
      <c r="U347" s="11">
        <f t="shared" si="322"/>
        <v>1.1031827752356536</v>
      </c>
      <c r="V347" s="11">
        <f t="shared" si="322"/>
        <v>1.0986965676167122</v>
      </c>
      <c r="W347" s="11">
        <f t="shared" si="322"/>
        <v>1.0942103599977708</v>
      </c>
      <c r="X347" s="18">
        <f t="shared" si="322"/>
        <v>1.0897241523788295</v>
      </c>
      <c r="Y347" s="10">
        <f t="shared" si="322"/>
        <v>1.0852379447598881</v>
      </c>
      <c r="Z347" s="11">
        <f t="shared" si="322"/>
        <v>1.0807517371409467</v>
      </c>
      <c r="AA347" s="11">
        <f t="shared" si="322"/>
        <v>1.0762655295220054</v>
      </c>
      <c r="AB347" s="11">
        <f t="shared" si="322"/>
        <v>1.071779321903064</v>
      </c>
      <c r="AC347" s="18">
        <f t="shared" si="322"/>
        <v>1.0672931142841227</v>
      </c>
      <c r="AD347" s="10">
        <f t="shared" si="322"/>
        <v>1.0628069066651813</v>
      </c>
      <c r="AE347" s="11">
        <f t="shared" si="322"/>
        <v>1.0583206990462399</v>
      </c>
      <c r="AF347" s="11">
        <f t="shared" si="322"/>
        <v>1.0538344914272986</v>
      </c>
      <c r="AG347" s="11">
        <f t="shared" si="322"/>
        <v>1.0493482838083572</v>
      </c>
      <c r="AH347" s="18">
        <f t="shared" si="322"/>
        <v>1.0448620761894158</v>
      </c>
      <c r="AI347" s="10">
        <f t="shared" si="322"/>
        <v>1.0403758685704745</v>
      </c>
      <c r="AJ347" s="11">
        <f t="shared" si="322"/>
        <v>1.0358896609515331</v>
      </c>
      <c r="AK347" s="11">
        <f t="shared" si="322"/>
        <v>1.0314034533325918</v>
      </c>
      <c r="AL347" s="11">
        <f t="shared" si="322"/>
        <v>1.0269172457136504</v>
      </c>
      <c r="AM347" s="18">
        <f t="shared" si="322"/>
        <v>1.022431038094709</v>
      </c>
      <c r="AN347" s="10">
        <f t="shared" si="322"/>
        <v>1.0179448304757677</v>
      </c>
      <c r="AO347" s="11">
        <f t="shared" si="322"/>
        <v>1.0134586228568263</v>
      </c>
      <c r="AP347" s="11">
        <f t="shared" si="322"/>
        <v>1.0089724152378849</v>
      </c>
      <c r="AQ347" s="11">
        <f t="shared" si="322"/>
        <v>1.0044862076189436</v>
      </c>
      <c r="AR347" s="15">
        <v>1</v>
      </c>
      <c r="AS347" s="10">
        <v>1</v>
      </c>
      <c r="AT347" s="11">
        <v>1</v>
      </c>
      <c r="AU347" s="11">
        <v>1</v>
      </c>
      <c r="AV347" s="11">
        <v>1</v>
      </c>
      <c r="AW347" s="18">
        <v>1</v>
      </c>
      <c r="AX347" s="10">
        <v>1</v>
      </c>
      <c r="AY347" s="11">
        <v>1</v>
      </c>
      <c r="AZ347" s="11">
        <v>1</v>
      </c>
      <c r="BA347" s="11">
        <v>1</v>
      </c>
      <c r="BB347" s="15">
        <v>1</v>
      </c>
      <c r="BC347" s="10">
        <v>1</v>
      </c>
      <c r="BD347" s="11">
        <v>1</v>
      </c>
      <c r="BE347" s="11">
        <v>1</v>
      </c>
      <c r="BF347" s="11">
        <v>1</v>
      </c>
      <c r="BG347" s="18">
        <v>1</v>
      </c>
      <c r="BH347" s="10">
        <v>1</v>
      </c>
      <c r="BI347" s="11">
        <v>1</v>
      </c>
      <c r="BJ347" s="11">
        <v>1</v>
      </c>
      <c r="BK347" s="11">
        <v>1</v>
      </c>
      <c r="BL347" s="15">
        <v>1</v>
      </c>
      <c r="BM347" s="10">
        <v>1</v>
      </c>
      <c r="BN347" s="11">
        <v>1</v>
      </c>
      <c r="BO347" s="11">
        <v>1</v>
      </c>
      <c r="BP347" s="11">
        <v>1</v>
      </c>
      <c r="BQ347" s="18">
        <v>1</v>
      </c>
      <c r="BR347" s="10">
        <v>1</v>
      </c>
      <c r="BS347" s="11">
        <v>1</v>
      </c>
      <c r="BT347" s="11">
        <v>1</v>
      </c>
      <c r="BU347" s="11">
        <v>1</v>
      </c>
      <c r="BV347" s="15">
        <v>1</v>
      </c>
    </row>
    <row r="348" spans="1:74" x14ac:dyDescent="0.25">
      <c r="A348" s="28" t="s">
        <v>139</v>
      </c>
      <c r="B348" s="25" t="s">
        <v>64</v>
      </c>
      <c r="C348" s="1" t="s">
        <v>127</v>
      </c>
      <c r="D348" s="2" t="s">
        <v>128</v>
      </c>
      <c r="E348" s="3" t="s">
        <v>8</v>
      </c>
      <c r="F348" s="3">
        <f>'Proxy inputs'!I110</f>
        <v>3.4435875519797134E-2</v>
      </c>
      <c r="G348" s="3">
        <f>'Proxy inputs'!J110</f>
        <v>0.34092555750094766</v>
      </c>
      <c r="H348" s="3">
        <f>'Proxy inputs'!K110</f>
        <v>1</v>
      </c>
      <c r="I348" s="18">
        <f t="shared" si="280"/>
        <v>3.4435875519797134E-2</v>
      </c>
      <c r="J348" s="10">
        <f t="shared" ref="J348:AQ348" si="323">($AR348-$I348)/(2050-2015)+I348</f>
        <v>6.2023421933517217E-2</v>
      </c>
      <c r="K348" s="11">
        <f t="shared" si="323"/>
        <v>8.9610968347237308E-2</v>
      </c>
      <c r="L348" s="11">
        <f t="shared" si="323"/>
        <v>0.11719851476095738</v>
      </c>
      <c r="M348" s="11">
        <f t="shared" si="323"/>
        <v>0.14478606117467746</v>
      </c>
      <c r="N348" s="18">
        <f t="shared" si="323"/>
        <v>0.17237360758839754</v>
      </c>
      <c r="O348" s="10">
        <f t="shared" si="323"/>
        <v>0.19996115400211761</v>
      </c>
      <c r="P348" s="11">
        <f t="shared" si="323"/>
        <v>0.22754870041583769</v>
      </c>
      <c r="Q348" s="11">
        <f t="shared" si="323"/>
        <v>0.25513624682955777</v>
      </c>
      <c r="R348" s="11">
        <f t="shared" si="323"/>
        <v>0.28272379324327784</v>
      </c>
      <c r="S348" s="18">
        <f t="shared" si="323"/>
        <v>0.31031133965699792</v>
      </c>
      <c r="T348" s="10">
        <f t="shared" si="323"/>
        <v>0.337898886070718</v>
      </c>
      <c r="U348" s="11">
        <f t="shared" si="323"/>
        <v>0.36548643248443807</v>
      </c>
      <c r="V348" s="11">
        <f t="shared" si="323"/>
        <v>0.39307397889815815</v>
      </c>
      <c r="W348" s="11">
        <f t="shared" si="323"/>
        <v>0.42066152531187823</v>
      </c>
      <c r="X348" s="18">
        <f t="shared" si="323"/>
        <v>0.4482490717255983</v>
      </c>
      <c r="Y348" s="10">
        <f t="shared" si="323"/>
        <v>0.47583661813931838</v>
      </c>
      <c r="Z348" s="11">
        <f t="shared" si="323"/>
        <v>0.50342416455303851</v>
      </c>
      <c r="AA348" s="11">
        <f t="shared" si="323"/>
        <v>0.53101171096675859</v>
      </c>
      <c r="AB348" s="11">
        <f t="shared" si="323"/>
        <v>0.55859925738047866</v>
      </c>
      <c r="AC348" s="18">
        <f t="shared" si="323"/>
        <v>0.58618680379419874</v>
      </c>
      <c r="AD348" s="10">
        <f t="shared" si="323"/>
        <v>0.61377435020791882</v>
      </c>
      <c r="AE348" s="11">
        <f t="shared" si="323"/>
        <v>0.64136189662163889</v>
      </c>
      <c r="AF348" s="11">
        <f t="shared" si="323"/>
        <v>0.66894944303535897</v>
      </c>
      <c r="AG348" s="11">
        <f t="shared" si="323"/>
        <v>0.69653698944907905</v>
      </c>
      <c r="AH348" s="18">
        <f t="shared" si="323"/>
        <v>0.72412453586279912</v>
      </c>
      <c r="AI348" s="10">
        <f t="shared" si="323"/>
        <v>0.7517120822765192</v>
      </c>
      <c r="AJ348" s="11">
        <f t="shared" si="323"/>
        <v>0.77929962869023928</v>
      </c>
      <c r="AK348" s="11">
        <f t="shared" si="323"/>
        <v>0.80688717510395935</v>
      </c>
      <c r="AL348" s="11">
        <f t="shared" si="323"/>
        <v>0.83447472151767943</v>
      </c>
      <c r="AM348" s="18">
        <f t="shared" si="323"/>
        <v>0.86206226793139951</v>
      </c>
      <c r="AN348" s="10">
        <f t="shared" si="323"/>
        <v>0.88964981434511958</v>
      </c>
      <c r="AO348" s="11">
        <f t="shared" si="323"/>
        <v>0.91723736075883966</v>
      </c>
      <c r="AP348" s="11">
        <f t="shared" si="323"/>
        <v>0.94482490717255974</v>
      </c>
      <c r="AQ348" s="11">
        <f t="shared" si="323"/>
        <v>0.97241245358627981</v>
      </c>
      <c r="AR348" s="15">
        <v>1</v>
      </c>
      <c r="AS348" s="10">
        <v>1</v>
      </c>
      <c r="AT348" s="11">
        <v>1</v>
      </c>
      <c r="AU348" s="11">
        <v>1</v>
      </c>
      <c r="AV348" s="11">
        <v>1</v>
      </c>
      <c r="AW348" s="18">
        <v>1</v>
      </c>
      <c r="AX348" s="10">
        <v>1</v>
      </c>
      <c r="AY348" s="11">
        <v>1</v>
      </c>
      <c r="AZ348" s="11">
        <v>1</v>
      </c>
      <c r="BA348" s="11">
        <v>1</v>
      </c>
      <c r="BB348" s="15">
        <v>1</v>
      </c>
      <c r="BC348" s="10">
        <v>1</v>
      </c>
      <c r="BD348" s="11">
        <v>1</v>
      </c>
      <c r="BE348" s="11">
        <v>1</v>
      </c>
      <c r="BF348" s="11">
        <v>1</v>
      </c>
      <c r="BG348" s="18">
        <v>1</v>
      </c>
      <c r="BH348" s="10">
        <v>1</v>
      </c>
      <c r="BI348" s="11">
        <v>1</v>
      </c>
      <c r="BJ348" s="11">
        <v>1</v>
      </c>
      <c r="BK348" s="11">
        <v>1</v>
      </c>
      <c r="BL348" s="15">
        <v>1</v>
      </c>
      <c r="BM348" s="10">
        <v>1</v>
      </c>
      <c r="BN348" s="11">
        <v>1</v>
      </c>
      <c r="BO348" s="11">
        <v>1</v>
      </c>
      <c r="BP348" s="11">
        <v>1</v>
      </c>
      <c r="BQ348" s="18">
        <v>1</v>
      </c>
      <c r="BR348" s="10">
        <v>1</v>
      </c>
      <c r="BS348" s="11">
        <v>1</v>
      </c>
      <c r="BT348" s="11">
        <v>1</v>
      </c>
      <c r="BU348" s="11">
        <v>1</v>
      </c>
      <c r="BV348" s="15">
        <v>1</v>
      </c>
    </row>
    <row r="349" spans="1:74" x14ac:dyDescent="0.25">
      <c r="A349" s="28" t="s">
        <v>139</v>
      </c>
      <c r="B349" s="25" t="s">
        <v>64</v>
      </c>
      <c r="C349" s="1" t="s">
        <v>132</v>
      </c>
      <c r="D349" s="2" t="s">
        <v>129</v>
      </c>
      <c r="E349" s="3" t="s">
        <v>9</v>
      </c>
      <c r="F349" s="3">
        <f>'Proxy inputs'!I111</f>
        <v>8.9721033747330814E-2</v>
      </c>
      <c r="G349" s="3">
        <f>'Proxy inputs'!J111</f>
        <v>0.37076650636864528</v>
      </c>
      <c r="H349" s="3">
        <f>'Proxy inputs'!K111</f>
        <v>1</v>
      </c>
      <c r="I349" s="18">
        <f t="shared" si="280"/>
        <v>8.9721033747330814E-2</v>
      </c>
      <c r="J349" s="10">
        <f t="shared" ref="J349:AQ349" si="324">($AR349-$I349)/(2050-2015)+I349</f>
        <v>0.11572900421169278</v>
      </c>
      <c r="K349" s="11">
        <f t="shared" si="324"/>
        <v>0.14173697467605476</v>
      </c>
      <c r="L349" s="11">
        <f t="shared" si="324"/>
        <v>0.16774494514041674</v>
      </c>
      <c r="M349" s="11">
        <f t="shared" si="324"/>
        <v>0.19375291560477872</v>
      </c>
      <c r="N349" s="18">
        <f t="shared" si="324"/>
        <v>0.21976088606914071</v>
      </c>
      <c r="O349" s="10">
        <f t="shared" si="324"/>
        <v>0.24576885653350269</v>
      </c>
      <c r="P349" s="11">
        <f t="shared" si="324"/>
        <v>0.27177682699786465</v>
      </c>
      <c r="Q349" s="11">
        <f t="shared" si="324"/>
        <v>0.29778479746222664</v>
      </c>
      <c r="R349" s="11">
        <f t="shared" si="324"/>
        <v>0.32379276792658862</v>
      </c>
      <c r="S349" s="18">
        <f t="shared" si="324"/>
        <v>0.34980073839095061</v>
      </c>
      <c r="T349" s="10">
        <f t="shared" si="324"/>
        <v>0.37580870885531259</v>
      </c>
      <c r="U349" s="11">
        <f t="shared" si="324"/>
        <v>0.40181667931967457</v>
      </c>
      <c r="V349" s="11">
        <f t="shared" si="324"/>
        <v>0.42782464978403656</v>
      </c>
      <c r="W349" s="11">
        <f t="shared" si="324"/>
        <v>0.45383262024839854</v>
      </c>
      <c r="X349" s="18">
        <f t="shared" si="324"/>
        <v>0.47984059071276053</v>
      </c>
      <c r="Y349" s="10">
        <f t="shared" si="324"/>
        <v>0.50584856117712251</v>
      </c>
      <c r="Z349" s="11">
        <f t="shared" si="324"/>
        <v>0.5318565316414845</v>
      </c>
      <c r="AA349" s="11">
        <f t="shared" si="324"/>
        <v>0.55786450210584648</v>
      </c>
      <c r="AB349" s="11">
        <f t="shared" si="324"/>
        <v>0.58387247257020847</v>
      </c>
      <c r="AC349" s="18">
        <f t="shared" si="324"/>
        <v>0.60988044303457045</v>
      </c>
      <c r="AD349" s="10">
        <f t="shared" si="324"/>
        <v>0.63588841349893244</v>
      </c>
      <c r="AE349" s="11">
        <f t="shared" si="324"/>
        <v>0.66189638396329442</v>
      </c>
      <c r="AF349" s="11">
        <f t="shared" si="324"/>
        <v>0.68790435442765641</v>
      </c>
      <c r="AG349" s="11">
        <f t="shared" si="324"/>
        <v>0.71391232489201839</v>
      </c>
      <c r="AH349" s="18">
        <f t="shared" si="324"/>
        <v>0.73992029535638038</v>
      </c>
      <c r="AI349" s="10">
        <f t="shared" si="324"/>
        <v>0.76592826582074236</v>
      </c>
      <c r="AJ349" s="11">
        <f t="shared" si="324"/>
        <v>0.79193623628510434</v>
      </c>
      <c r="AK349" s="11">
        <f t="shared" si="324"/>
        <v>0.81794420674946633</v>
      </c>
      <c r="AL349" s="11">
        <f t="shared" si="324"/>
        <v>0.84395217721382831</v>
      </c>
      <c r="AM349" s="18">
        <f t="shared" si="324"/>
        <v>0.8699601476781903</v>
      </c>
      <c r="AN349" s="10">
        <f t="shared" si="324"/>
        <v>0.89596811814255228</v>
      </c>
      <c r="AO349" s="11">
        <f t="shared" si="324"/>
        <v>0.92197608860691427</v>
      </c>
      <c r="AP349" s="11">
        <f t="shared" si="324"/>
        <v>0.94798405907127625</v>
      </c>
      <c r="AQ349" s="11">
        <f t="shared" si="324"/>
        <v>0.97399202953563824</v>
      </c>
      <c r="AR349" s="15">
        <v>1</v>
      </c>
      <c r="AS349" s="10">
        <v>1</v>
      </c>
      <c r="AT349" s="11">
        <v>1</v>
      </c>
      <c r="AU349" s="11">
        <v>1</v>
      </c>
      <c r="AV349" s="11">
        <v>1</v>
      </c>
      <c r="AW349" s="18">
        <v>1</v>
      </c>
      <c r="AX349" s="10">
        <v>1</v>
      </c>
      <c r="AY349" s="11">
        <v>1</v>
      </c>
      <c r="AZ349" s="11">
        <v>1</v>
      </c>
      <c r="BA349" s="11">
        <v>1</v>
      </c>
      <c r="BB349" s="15">
        <v>1</v>
      </c>
      <c r="BC349" s="10">
        <v>1</v>
      </c>
      <c r="BD349" s="11">
        <v>1</v>
      </c>
      <c r="BE349" s="11">
        <v>1</v>
      </c>
      <c r="BF349" s="11">
        <v>1</v>
      </c>
      <c r="BG349" s="18">
        <v>1</v>
      </c>
      <c r="BH349" s="10">
        <v>1</v>
      </c>
      <c r="BI349" s="11">
        <v>1</v>
      </c>
      <c r="BJ349" s="11">
        <v>1</v>
      </c>
      <c r="BK349" s="11">
        <v>1</v>
      </c>
      <c r="BL349" s="15">
        <v>1</v>
      </c>
      <c r="BM349" s="10">
        <v>1</v>
      </c>
      <c r="BN349" s="11">
        <v>1</v>
      </c>
      <c r="BO349" s="11">
        <v>1</v>
      </c>
      <c r="BP349" s="11">
        <v>1</v>
      </c>
      <c r="BQ349" s="18">
        <v>1</v>
      </c>
      <c r="BR349" s="10">
        <v>1</v>
      </c>
      <c r="BS349" s="11">
        <v>1</v>
      </c>
      <c r="BT349" s="11">
        <v>1</v>
      </c>
      <c r="BU349" s="11">
        <v>1</v>
      </c>
      <c r="BV349" s="15">
        <v>1</v>
      </c>
    </row>
    <row r="350" spans="1:74" x14ac:dyDescent="0.25">
      <c r="A350" s="28" t="s">
        <v>139</v>
      </c>
      <c r="B350" s="25" t="s">
        <v>64</v>
      </c>
      <c r="C350" s="1" t="s">
        <v>132</v>
      </c>
      <c r="D350" s="2" t="s">
        <v>129</v>
      </c>
      <c r="E350" s="3" t="s">
        <v>10</v>
      </c>
      <c r="F350" s="3">
        <f>'Proxy inputs'!I112</f>
        <v>0.21729216994827105</v>
      </c>
      <c r="G350" s="3">
        <f>'Proxy inputs'!J112</f>
        <v>0.75309247787415146</v>
      </c>
      <c r="H350" s="3">
        <f>'Proxy inputs'!K112</f>
        <v>1</v>
      </c>
      <c r="I350" s="18">
        <f t="shared" si="280"/>
        <v>0.21729216994827105</v>
      </c>
      <c r="J350" s="10">
        <f t="shared" ref="J350:AQ350" si="325">($AR350-$I350)/(2050-2015)+I350</f>
        <v>0.23965525080689187</v>
      </c>
      <c r="K350" s="11">
        <f t="shared" si="325"/>
        <v>0.26201833166551269</v>
      </c>
      <c r="L350" s="11">
        <f t="shared" si="325"/>
        <v>0.28438141252413351</v>
      </c>
      <c r="M350" s="11">
        <f t="shared" si="325"/>
        <v>0.30674449338275434</v>
      </c>
      <c r="N350" s="18">
        <f t="shared" si="325"/>
        <v>0.32910757424137516</v>
      </c>
      <c r="O350" s="10">
        <f t="shared" si="325"/>
        <v>0.35147065509999598</v>
      </c>
      <c r="P350" s="11">
        <f t="shared" si="325"/>
        <v>0.3738337359586168</v>
      </c>
      <c r="Q350" s="11">
        <f t="shared" si="325"/>
        <v>0.39619681681723762</v>
      </c>
      <c r="R350" s="11">
        <f t="shared" si="325"/>
        <v>0.41855989767585844</v>
      </c>
      <c r="S350" s="18">
        <f t="shared" si="325"/>
        <v>0.44092297853447926</v>
      </c>
      <c r="T350" s="10">
        <f t="shared" si="325"/>
        <v>0.46328605939310008</v>
      </c>
      <c r="U350" s="11">
        <f t="shared" si="325"/>
        <v>0.4856491402517209</v>
      </c>
      <c r="V350" s="11">
        <f t="shared" si="325"/>
        <v>0.50801222111034172</v>
      </c>
      <c r="W350" s="11">
        <f t="shared" si="325"/>
        <v>0.53037530196896254</v>
      </c>
      <c r="X350" s="18">
        <f t="shared" si="325"/>
        <v>0.55273838282758336</v>
      </c>
      <c r="Y350" s="10">
        <f t="shared" si="325"/>
        <v>0.57510146368620418</v>
      </c>
      <c r="Z350" s="11">
        <f t="shared" si="325"/>
        <v>0.597464544544825</v>
      </c>
      <c r="AA350" s="11">
        <f t="shared" si="325"/>
        <v>0.61982762540344583</v>
      </c>
      <c r="AB350" s="11">
        <f t="shared" si="325"/>
        <v>0.64219070626206665</v>
      </c>
      <c r="AC350" s="18">
        <f t="shared" si="325"/>
        <v>0.66455378712068747</v>
      </c>
      <c r="AD350" s="10">
        <f t="shared" si="325"/>
        <v>0.68691686797930829</v>
      </c>
      <c r="AE350" s="11">
        <f t="shared" si="325"/>
        <v>0.70927994883792911</v>
      </c>
      <c r="AF350" s="11">
        <f t="shared" si="325"/>
        <v>0.73164302969654993</v>
      </c>
      <c r="AG350" s="11">
        <f t="shared" si="325"/>
        <v>0.75400611055517075</v>
      </c>
      <c r="AH350" s="18">
        <f t="shared" si="325"/>
        <v>0.77636919141379157</v>
      </c>
      <c r="AI350" s="10">
        <f t="shared" si="325"/>
        <v>0.79873227227241239</v>
      </c>
      <c r="AJ350" s="11">
        <f t="shared" si="325"/>
        <v>0.82109535313103321</v>
      </c>
      <c r="AK350" s="11">
        <f t="shared" si="325"/>
        <v>0.84345843398965403</v>
      </c>
      <c r="AL350" s="11">
        <f t="shared" si="325"/>
        <v>0.86582151484827485</v>
      </c>
      <c r="AM350" s="18">
        <f t="shared" si="325"/>
        <v>0.88818459570689567</v>
      </c>
      <c r="AN350" s="10">
        <f t="shared" si="325"/>
        <v>0.9105476765655165</v>
      </c>
      <c r="AO350" s="11">
        <f t="shared" si="325"/>
        <v>0.93291075742413732</v>
      </c>
      <c r="AP350" s="11">
        <f t="shared" si="325"/>
        <v>0.95527383828275814</v>
      </c>
      <c r="AQ350" s="11">
        <f t="shared" si="325"/>
        <v>0.97763691914137896</v>
      </c>
      <c r="AR350" s="15">
        <v>1</v>
      </c>
      <c r="AS350" s="10">
        <v>1</v>
      </c>
      <c r="AT350" s="11">
        <v>1</v>
      </c>
      <c r="AU350" s="11">
        <v>1</v>
      </c>
      <c r="AV350" s="11">
        <v>1</v>
      </c>
      <c r="AW350" s="18">
        <v>1</v>
      </c>
      <c r="AX350" s="10">
        <v>1</v>
      </c>
      <c r="AY350" s="11">
        <v>1</v>
      </c>
      <c r="AZ350" s="11">
        <v>1</v>
      </c>
      <c r="BA350" s="11">
        <v>1</v>
      </c>
      <c r="BB350" s="15">
        <v>1</v>
      </c>
      <c r="BC350" s="10">
        <v>1</v>
      </c>
      <c r="BD350" s="11">
        <v>1</v>
      </c>
      <c r="BE350" s="11">
        <v>1</v>
      </c>
      <c r="BF350" s="11">
        <v>1</v>
      </c>
      <c r="BG350" s="18">
        <v>1</v>
      </c>
      <c r="BH350" s="10">
        <v>1</v>
      </c>
      <c r="BI350" s="11">
        <v>1</v>
      </c>
      <c r="BJ350" s="11">
        <v>1</v>
      </c>
      <c r="BK350" s="11">
        <v>1</v>
      </c>
      <c r="BL350" s="15">
        <v>1</v>
      </c>
      <c r="BM350" s="10">
        <v>1</v>
      </c>
      <c r="BN350" s="11">
        <v>1</v>
      </c>
      <c r="BO350" s="11">
        <v>1</v>
      </c>
      <c r="BP350" s="11">
        <v>1</v>
      </c>
      <c r="BQ350" s="18">
        <v>1</v>
      </c>
      <c r="BR350" s="10">
        <v>1</v>
      </c>
      <c r="BS350" s="11">
        <v>1</v>
      </c>
      <c r="BT350" s="11">
        <v>1</v>
      </c>
      <c r="BU350" s="11">
        <v>1</v>
      </c>
      <c r="BV350" s="15">
        <v>1</v>
      </c>
    </row>
    <row r="351" spans="1:74" x14ac:dyDescent="0.25">
      <c r="A351" s="28" t="s">
        <v>139</v>
      </c>
      <c r="B351" s="25" t="s">
        <v>64</v>
      </c>
      <c r="C351" s="1" t="s">
        <v>132</v>
      </c>
      <c r="D351" s="2" t="s">
        <v>200</v>
      </c>
      <c r="E351" s="3" t="s">
        <v>201</v>
      </c>
      <c r="F351" s="3">
        <f>'Proxy inputs'!I113</f>
        <v>0.20089787912042448</v>
      </c>
      <c r="G351" s="3">
        <f>'Proxy inputs'!J113</f>
        <v>0.28927401074988146</v>
      </c>
      <c r="H351" s="3">
        <f>'Proxy inputs'!K113</f>
        <v>1</v>
      </c>
      <c r="I351" s="18">
        <f t="shared" si="280"/>
        <v>0.20089787912042448</v>
      </c>
      <c r="J351" s="10">
        <f t="shared" ref="J351:AQ351" si="326">($AR351-$I351)/(2050-2015)+I351</f>
        <v>0.22372936828841236</v>
      </c>
      <c r="K351" s="11">
        <f t="shared" si="326"/>
        <v>0.24656085745640025</v>
      </c>
      <c r="L351" s="11">
        <f t="shared" si="326"/>
        <v>0.2693923466243881</v>
      </c>
      <c r="M351" s="11">
        <f t="shared" si="326"/>
        <v>0.29222383579237599</v>
      </c>
      <c r="N351" s="18">
        <f t="shared" si="326"/>
        <v>0.31505532496036387</v>
      </c>
      <c r="O351" s="10">
        <f t="shared" si="326"/>
        <v>0.33788681412835175</v>
      </c>
      <c r="P351" s="11">
        <f t="shared" si="326"/>
        <v>0.36071830329633964</v>
      </c>
      <c r="Q351" s="11">
        <f t="shared" si="326"/>
        <v>0.38354979246432752</v>
      </c>
      <c r="R351" s="11">
        <f t="shared" si="326"/>
        <v>0.40638128163231541</v>
      </c>
      <c r="S351" s="18">
        <f t="shared" si="326"/>
        <v>0.42921277080030329</v>
      </c>
      <c r="T351" s="10">
        <f t="shared" si="326"/>
        <v>0.45204425996829117</v>
      </c>
      <c r="U351" s="11">
        <f t="shared" si="326"/>
        <v>0.47487574913627906</v>
      </c>
      <c r="V351" s="11">
        <f t="shared" si="326"/>
        <v>0.49770723830426694</v>
      </c>
      <c r="W351" s="11">
        <f t="shared" si="326"/>
        <v>0.52053872747225483</v>
      </c>
      <c r="X351" s="18">
        <f t="shared" si="326"/>
        <v>0.54337021664024265</v>
      </c>
      <c r="Y351" s="10">
        <f t="shared" si="326"/>
        <v>0.56620170580823048</v>
      </c>
      <c r="Z351" s="11">
        <f t="shared" si="326"/>
        <v>0.58903319497621831</v>
      </c>
      <c r="AA351" s="11">
        <f t="shared" si="326"/>
        <v>0.61186468414420614</v>
      </c>
      <c r="AB351" s="11">
        <f t="shared" si="326"/>
        <v>0.63469617331219397</v>
      </c>
      <c r="AC351" s="18">
        <f t="shared" si="326"/>
        <v>0.6575276624801818</v>
      </c>
      <c r="AD351" s="10">
        <f t="shared" si="326"/>
        <v>0.68035915164816962</v>
      </c>
      <c r="AE351" s="11">
        <f t="shared" si="326"/>
        <v>0.70319064081615745</v>
      </c>
      <c r="AF351" s="11">
        <f t="shared" si="326"/>
        <v>0.72602212998414528</v>
      </c>
      <c r="AG351" s="11">
        <f t="shared" si="326"/>
        <v>0.74885361915213311</v>
      </c>
      <c r="AH351" s="18">
        <f t="shared" si="326"/>
        <v>0.77168510832012094</v>
      </c>
      <c r="AI351" s="10">
        <f t="shared" si="326"/>
        <v>0.79451659748810877</v>
      </c>
      <c r="AJ351" s="11">
        <f t="shared" si="326"/>
        <v>0.8173480866560966</v>
      </c>
      <c r="AK351" s="11">
        <f t="shared" si="326"/>
        <v>0.84017957582408442</v>
      </c>
      <c r="AL351" s="11">
        <f t="shared" si="326"/>
        <v>0.86301106499207225</v>
      </c>
      <c r="AM351" s="18">
        <f t="shared" si="326"/>
        <v>0.88584255416006008</v>
      </c>
      <c r="AN351" s="10">
        <f t="shared" si="326"/>
        <v>0.90867404332804791</v>
      </c>
      <c r="AO351" s="11">
        <f t="shared" si="326"/>
        <v>0.93150553249603574</v>
      </c>
      <c r="AP351" s="11">
        <f t="shared" si="326"/>
        <v>0.95433702166402357</v>
      </c>
      <c r="AQ351" s="11">
        <f t="shared" si="326"/>
        <v>0.97716851083201139</v>
      </c>
      <c r="AR351" s="15">
        <v>1</v>
      </c>
      <c r="AS351" s="10">
        <v>1</v>
      </c>
      <c r="AT351" s="11">
        <v>1</v>
      </c>
      <c r="AU351" s="11">
        <v>1</v>
      </c>
      <c r="AV351" s="11">
        <v>1</v>
      </c>
      <c r="AW351" s="18">
        <v>1</v>
      </c>
      <c r="AX351" s="10">
        <v>1</v>
      </c>
      <c r="AY351" s="11">
        <v>1</v>
      </c>
      <c r="AZ351" s="11">
        <v>1</v>
      </c>
      <c r="BA351" s="11">
        <v>1</v>
      </c>
      <c r="BB351" s="15">
        <v>1</v>
      </c>
      <c r="BC351" s="10">
        <v>1</v>
      </c>
      <c r="BD351" s="11">
        <v>1</v>
      </c>
      <c r="BE351" s="11">
        <v>1</v>
      </c>
      <c r="BF351" s="11">
        <v>1</v>
      </c>
      <c r="BG351" s="18">
        <v>1</v>
      </c>
      <c r="BH351" s="10">
        <v>1</v>
      </c>
      <c r="BI351" s="11">
        <v>1</v>
      </c>
      <c r="BJ351" s="11">
        <v>1</v>
      </c>
      <c r="BK351" s="11">
        <v>1</v>
      </c>
      <c r="BL351" s="15">
        <v>1</v>
      </c>
      <c r="BM351" s="10">
        <v>1</v>
      </c>
      <c r="BN351" s="11">
        <v>1</v>
      </c>
      <c r="BO351" s="11">
        <v>1</v>
      </c>
      <c r="BP351" s="11">
        <v>1</v>
      </c>
      <c r="BQ351" s="18">
        <v>1</v>
      </c>
      <c r="BR351" s="10">
        <v>1</v>
      </c>
      <c r="BS351" s="11">
        <v>1</v>
      </c>
      <c r="BT351" s="11">
        <v>1</v>
      </c>
      <c r="BU351" s="11">
        <v>1</v>
      </c>
      <c r="BV351" s="15">
        <v>1</v>
      </c>
    </row>
    <row r="352" spans="1:74" x14ac:dyDescent="0.25">
      <c r="A352" s="28" t="s">
        <v>139</v>
      </c>
      <c r="B352" s="25" t="s">
        <v>64</v>
      </c>
      <c r="C352" s="1" t="s">
        <v>132</v>
      </c>
      <c r="D352" s="2" t="s">
        <v>200</v>
      </c>
      <c r="E352" s="3" t="s">
        <v>143</v>
      </c>
      <c r="F352" s="3">
        <f>'Proxy inputs'!I114</f>
        <v>0</v>
      </c>
      <c r="G352" s="3">
        <f>'Proxy inputs'!J114</f>
        <v>1</v>
      </c>
      <c r="H352" s="3">
        <f>'Proxy inputs'!K114</f>
        <v>1</v>
      </c>
      <c r="I352" s="18">
        <f t="shared" si="280"/>
        <v>0</v>
      </c>
      <c r="J352" s="10">
        <f t="shared" ref="J352:AQ352" si="327">($AR352-$I352)/(2050-2015)+I352</f>
        <v>2.8571428571428571E-2</v>
      </c>
      <c r="K352" s="11">
        <f t="shared" si="327"/>
        <v>5.7142857142857141E-2</v>
      </c>
      <c r="L352" s="11">
        <f t="shared" si="327"/>
        <v>8.5714285714285715E-2</v>
      </c>
      <c r="M352" s="11">
        <f t="shared" si="327"/>
        <v>0.11428571428571428</v>
      </c>
      <c r="N352" s="18">
        <f t="shared" si="327"/>
        <v>0.14285714285714285</v>
      </c>
      <c r="O352" s="10">
        <f t="shared" si="327"/>
        <v>0.17142857142857143</v>
      </c>
      <c r="P352" s="11">
        <f t="shared" si="327"/>
        <v>0.2</v>
      </c>
      <c r="Q352" s="11">
        <f t="shared" si="327"/>
        <v>0.22857142857142859</v>
      </c>
      <c r="R352" s="11">
        <f t="shared" si="327"/>
        <v>0.25714285714285717</v>
      </c>
      <c r="S352" s="18">
        <f t="shared" si="327"/>
        <v>0.28571428571428575</v>
      </c>
      <c r="T352" s="10">
        <f t="shared" si="327"/>
        <v>0.31428571428571433</v>
      </c>
      <c r="U352" s="11">
        <f t="shared" si="327"/>
        <v>0.34285714285714292</v>
      </c>
      <c r="V352" s="11">
        <f t="shared" si="327"/>
        <v>0.3714285714285715</v>
      </c>
      <c r="W352" s="11">
        <f t="shared" si="327"/>
        <v>0.40000000000000008</v>
      </c>
      <c r="X352" s="18">
        <f t="shared" si="327"/>
        <v>0.42857142857142866</v>
      </c>
      <c r="Y352" s="10">
        <f t="shared" si="327"/>
        <v>0.45714285714285724</v>
      </c>
      <c r="Z352" s="11">
        <f t="shared" si="327"/>
        <v>0.48571428571428582</v>
      </c>
      <c r="AA352" s="11">
        <f t="shared" si="327"/>
        <v>0.51428571428571435</v>
      </c>
      <c r="AB352" s="11">
        <f t="shared" si="327"/>
        <v>0.54285714285714293</v>
      </c>
      <c r="AC352" s="18">
        <f t="shared" si="327"/>
        <v>0.57142857142857151</v>
      </c>
      <c r="AD352" s="10">
        <f t="shared" si="327"/>
        <v>0.60000000000000009</v>
      </c>
      <c r="AE352" s="11">
        <f t="shared" si="327"/>
        <v>0.62857142857142867</v>
      </c>
      <c r="AF352" s="11">
        <f t="shared" si="327"/>
        <v>0.65714285714285725</v>
      </c>
      <c r="AG352" s="11">
        <f t="shared" si="327"/>
        <v>0.68571428571428583</v>
      </c>
      <c r="AH352" s="18">
        <f t="shared" si="327"/>
        <v>0.71428571428571441</v>
      </c>
      <c r="AI352" s="10">
        <f t="shared" si="327"/>
        <v>0.74285714285714299</v>
      </c>
      <c r="AJ352" s="11">
        <f t="shared" si="327"/>
        <v>0.77142857142857157</v>
      </c>
      <c r="AK352" s="11">
        <f t="shared" si="327"/>
        <v>0.80000000000000016</v>
      </c>
      <c r="AL352" s="11">
        <f t="shared" si="327"/>
        <v>0.82857142857142874</v>
      </c>
      <c r="AM352" s="18">
        <f t="shared" si="327"/>
        <v>0.85714285714285732</v>
      </c>
      <c r="AN352" s="10">
        <f t="shared" si="327"/>
        <v>0.8857142857142859</v>
      </c>
      <c r="AO352" s="11">
        <f t="shared" si="327"/>
        <v>0.91428571428571448</v>
      </c>
      <c r="AP352" s="11">
        <f t="shared" si="327"/>
        <v>0.94285714285714306</v>
      </c>
      <c r="AQ352" s="11">
        <f t="shared" si="327"/>
        <v>0.97142857142857164</v>
      </c>
      <c r="AR352" s="15">
        <v>1</v>
      </c>
      <c r="AS352" s="10">
        <v>1</v>
      </c>
      <c r="AT352" s="11">
        <v>1</v>
      </c>
      <c r="AU352" s="11">
        <v>1</v>
      </c>
      <c r="AV352" s="11">
        <v>1</v>
      </c>
      <c r="AW352" s="18">
        <v>1</v>
      </c>
      <c r="AX352" s="10">
        <v>1</v>
      </c>
      <c r="AY352" s="11">
        <v>1</v>
      </c>
      <c r="AZ352" s="11">
        <v>1</v>
      </c>
      <c r="BA352" s="11">
        <v>1</v>
      </c>
      <c r="BB352" s="15">
        <v>1</v>
      </c>
      <c r="BC352" s="10">
        <v>1</v>
      </c>
      <c r="BD352" s="11">
        <v>1</v>
      </c>
      <c r="BE352" s="11">
        <v>1</v>
      </c>
      <c r="BF352" s="11">
        <v>1</v>
      </c>
      <c r="BG352" s="18">
        <v>1</v>
      </c>
      <c r="BH352" s="10">
        <v>1</v>
      </c>
      <c r="BI352" s="11">
        <v>1</v>
      </c>
      <c r="BJ352" s="11">
        <v>1</v>
      </c>
      <c r="BK352" s="11">
        <v>1</v>
      </c>
      <c r="BL352" s="15">
        <v>1</v>
      </c>
      <c r="BM352" s="10">
        <v>1</v>
      </c>
      <c r="BN352" s="11">
        <v>1</v>
      </c>
      <c r="BO352" s="11">
        <v>1</v>
      </c>
      <c r="BP352" s="11">
        <v>1</v>
      </c>
      <c r="BQ352" s="18">
        <v>1</v>
      </c>
      <c r="BR352" s="10">
        <v>1</v>
      </c>
      <c r="BS352" s="11">
        <v>1</v>
      </c>
      <c r="BT352" s="11">
        <v>1</v>
      </c>
      <c r="BU352" s="11">
        <v>1</v>
      </c>
      <c r="BV352" s="15">
        <v>1</v>
      </c>
    </row>
    <row r="353" spans="1:74" x14ac:dyDescent="0.25">
      <c r="A353" s="28" t="s">
        <v>139</v>
      </c>
      <c r="B353" s="25" t="s">
        <v>64</v>
      </c>
      <c r="C353" s="1" t="s">
        <v>132</v>
      </c>
      <c r="D353" s="2" t="s">
        <v>200</v>
      </c>
      <c r="E353" s="3" t="s">
        <v>142</v>
      </c>
      <c r="F353" s="3">
        <f>'Proxy inputs'!I115</f>
        <v>7.4324506097471946E-2</v>
      </c>
      <c r="G353" s="3">
        <f>'Proxy inputs'!J115</f>
        <v>0.17453127112778544</v>
      </c>
      <c r="H353" s="3">
        <f>'Proxy inputs'!K115</f>
        <v>1</v>
      </c>
      <c r="I353" s="18">
        <f t="shared" si="280"/>
        <v>7.4324506097471946E-2</v>
      </c>
      <c r="J353" s="10">
        <f t="shared" ref="J353:AQ353" si="328">($AR353-$I353)/(2050-2015)+I353</f>
        <v>0.10077237735182989</v>
      </c>
      <c r="K353" s="11">
        <f t="shared" si="328"/>
        <v>0.12722024860618783</v>
      </c>
      <c r="L353" s="11">
        <f t="shared" si="328"/>
        <v>0.15366811986054577</v>
      </c>
      <c r="M353" s="11">
        <f t="shared" si="328"/>
        <v>0.1801159911149037</v>
      </c>
      <c r="N353" s="18">
        <f t="shared" si="328"/>
        <v>0.20656386236926164</v>
      </c>
      <c r="O353" s="10">
        <f t="shared" si="328"/>
        <v>0.23301173362361957</v>
      </c>
      <c r="P353" s="11">
        <f t="shared" si="328"/>
        <v>0.25945960487797753</v>
      </c>
      <c r="Q353" s="11">
        <f t="shared" si="328"/>
        <v>0.28590747613233547</v>
      </c>
      <c r="R353" s="11">
        <f t="shared" si="328"/>
        <v>0.3123553473866934</v>
      </c>
      <c r="S353" s="18">
        <f t="shared" si="328"/>
        <v>0.33880321864105134</v>
      </c>
      <c r="T353" s="10">
        <f t="shared" si="328"/>
        <v>0.36525108989540928</v>
      </c>
      <c r="U353" s="11">
        <f t="shared" si="328"/>
        <v>0.39169896114976721</v>
      </c>
      <c r="V353" s="11">
        <f t="shared" si="328"/>
        <v>0.41814683240412515</v>
      </c>
      <c r="W353" s="11">
        <f t="shared" si="328"/>
        <v>0.44459470365848308</v>
      </c>
      <c r="X353" s="18">
        <f t="shared" si="328"/>
        <v>0.47104257491284102</v>
      </c>
      <c r="Y353" s="10">
        <f t="shared" si="328"/>
        <v>0.49749044616719895</v>
      </c>
      <c r="Z353" s="11">
        <f t="shared" si="328"/>
        <v>0.52393831742155694</v>
      </c>
      <c r="AA353" s="11">
        <f t="shared" si="328"/>
        <v>0.55038618867591493</v>
      </c>
      <c r="AB353" s="11">
        <f t="shared" si="328"/>
        <v>0.57683405993027292</v>
      </c>
      <c r="AC353" s="18">
        <f t="shared" si="328"/>
        <v>0.60328193118463092</v>
      </c>
      <c r="AD353" s="10">
        <f t="shared" si="328"/>
        <v>0.62972980243898891</v>
      </c>
      <c r="AE353" s="11">
        <f t="shared" si="328"/>
        <v>0.6561776736933469</v>
      </c>
      <c r="AF353" s="11">
        <f t="shared" si="328"/>
        <v>0.68262554494770489</v>
      </c>
      <c r="AG353" s="11">
        <f t="shared" si="328"/>
        <v>0.70907341620206288</v>
      </c>
      <c r="AH353" s="18">
        <f t="shared" si="328"/>
        <v>0.73552128745642087</v>
      </c>
      <c r="AI353" s="10">
        <f t="shared" si="328"/>
        <v>0.76196915871077886</v>
      </c>
      <c r="AJ353" s="11">
        <f t="shared" si="328"/>
        <v>0.78841702996513685</v>
      </c>
      <c r="AK353" s="11">
        <f t="shared" si="328"/>
        <v>0.81486490121949484</v>
      </c>
      <c r="AL353" s="11">
        <f t="shared" si="328"/>
        <v>0.84131277247385283</v>
      </c>
      <c r="AM353" s="18">
        <f t="shared" si="328"/>
        <v>0.86776064372821082</v>
      </c>
      <c r="AN353" s="10">
        <f t="shared" si="328"/>
        <v>0.89420851498256881</v>
      </c>
      <c r="AO353" s="11">
        <f t="shared" si="328"/>
        <v>0.9206563862369268</v>
      </c>
      <c r="AP353" s="11">
        <f t="shared" si="328"/>
        <v>0.9471042574912848</v>
      </c>
      <c r="AQ353" s="11">
        <f t="shared" si="328"/>
        <v>0.97355212874564279</v>
      </c>
      <c r="AR353" s="15">
        <v>1</v>
      </c>
      <c r="AS353" s="10">
        <v>1</v>
      </c>
      <c r="AT353" s="11">
        <v>1</v>
      </c>
      <c r="AU353" s="11">
        <v>1</v>
      </c>
      <c r="AV353" s="11">
        <v>1</v>
      </c>
      <c r="AW353" s="18">
        <v>1</v>
      </c>
      <c r="AX353" s="10">
        <v>1</v>
      </c>
      <c r="AY353" s="11">
        <v>1</v>
      </c>
      <c r="AZ353" s="11">
        <v>1</v>
      </c>
      <c r="BA353" s="11">
        <v>1</v>
      </c>
      <c r="BB353" s="15">
        <v>1</v>
      </c>
      <c r="BC353" s="10">
        <v>1</v>
      </c>
      <c r="BD353" s="11">
        <v>1</v>
      </c>
      <c r="BE353" s="11">
        <v>1</v>
      </c>
      <c r="BF353" s="11">
        <v>1</v>
      </c>
      <c r="BG353" s="18">
        <v>1</v>
      </c>
      <c r="BH353" s="10">
        <v>1</v>
      </c>
      <c r="BI353" s="11">
        <v>1</v>
      </c>
      <c r="BJ353" s="11">
        <v>1</v>
      </c>
      <c r="BK353" s="11">
        <v>1</v>
      </c>
      <c r="BL353" s="15">
        <v>1</v>
      </c>
      <c r="BM353" s="10">
        <v>1</v>
      </c>
      <c r="BN353" s="11">
        <v>1</v>
      </c>
      <c r="BO353" s="11">
        <v>1</v>
      </c>
      <c r="BP353" s="11">
        <v>1</v>
      </c>
      <c r="BQ353" s="18">
        <v>1</v>
      </c>
      <c r="BR353" s="10">
        <v>1</v>
      </c>
      <c r="BS353" s="11">
        <v>1</v>
      </c>
      <c r="BT353" s="11">
        <v>1</v>
      </c>
      <c r="BU353" s="11">
        <v>1</v>
      </c>
      <c r="BV353" s="15">
        <v>1</v>
      </c>
    </row>
    <row r="354" spans="1:74" x14ac:dyDescent="0.25">
      <c r="A354" s="28" t="s">
        <v>139</v>
      </c>
      <c r="B354" s="25" t="s">
        <v>64</v>
      </c>
      <c r="C354" s="1" t="s">
        <v>132</v>
      </c>
      <c r="D354" s="2" t="s">
        <v>200</v>
      </c>
      <c r="E354" s="3" t="s">
        <v>144</v>
      </c>
      <c r="F354" s="3">
        <f>'Proxy inputs'!I116</f>
        <v>7.8639455995827431E-2</v>
      </c>
      <c r="G354" s="3">
        <f>'Proxy inputs'!J116</f>
        <v>0.1803220572511986</v>
      </c>
      <c r="H354" s="3">
        <f>'Proxy inputs'!K116</f>
        <v>1</v>
      </c>
      <c r="I354" s="18">
        <f t="shared" si="280"/>
        <v>7.8639455995827431E-2</v>
      </c>
      <c r="J354" s="10">
        <f t="shared" ref="J354:AQ354" si="329">($AR354-$I354)/(2050-2015)+I354</f>
        <v>0.10496404296737522</v>
      </c>
      <c r="K354" s="11">
        <f t="shared" si="329"/>
        <v>0.13128862993892301</v>
      </c>
      <c r="L354" s="11">
        <f t="shared" si="329"/>
        <v>0.15761321691047081</v>
      </c>
      <c r="M354" s="11">
        <f t="shared" si="329"/>
        <v>0.18393780388201861</v>
      </c>
      <c r="N354" s="18">
        <f t="shared" si="329"/>
        <v>0.21026239085356641</v>
      </c>
      <c r="O354" s="10">
        <f t="shared" si="329"/>
        <v>0.2365869778251142</v>
      </c>
      <c r="P354" s="11">
        <f t="shared" si="329"/>
        <v>0.262911564796662</v>
      </c>
      <c r="Q354" s="11">
        <f t="shared" si="329"/>
        <v>0.28923615176820977</v>
      </c>
      <c r="R354" s="11">
        <f t="shared" si="329"/>
        <v>0.31556073873975754</v>
      </c>
      <c r="S354" s="18">
        <f t="shared" si="329"/>
        <v>0.34188532571130531</v>
      </c>
      <c r="T354" s="10">
        <f t="shared" si="329"/>
        <v>0.36820991268285308</v>
      </c>
      <c r="U354" s="11">
        <f t="shared" si="329"/>
        <v>0.39453449965440085</v>
      </c>
      <c r="V354" s="11">
        <f t="shared" si="329"/>
        <v>0.42085908662594862</v>
      </c>
      <c r="W354" s="11">
        <f t="shared" si="329"/>
        <v>0.44718367359749639</v>
      </c>
      <c r="X354" s="18">
        <f t="shared" si="329"/>
        <v>0.47350826056904416</v>
      </c>
      <c r="Y354" s="10">
        <f t="shared" si="329"/>
        <v>0.49983284754059193</v>
      </c>
      <c r="Z354" s="11">
        <f t="shared" si="329"/>
        <v>0.5261574345121397</v>
      </c>
      <c r="AA354" s="11">
        <f t="shared" si="329"/>
        <v>0.55248202148368752</v>
      </c>
      <c r="AB354" s="11">
        <f t="shared" si="329"/>
        <v>0.57880660845523535</v>
      </c>
      <c r="AC354" s="18">
        <f t="shared" si="329"/>
        <v>0.60513119542678317</v>
      </c>
      <c r="AD354" s="10">
        <f t="shared" si="329"/>
        <v>0.631455782398331</v>
      </c>
      <c r="AE354" s="11">
        <f t="shared" si="329"/>
        <v>0.65778036936987883</v>
      </c>
      <c r="AF354" s="11">
        <f t="shared" si="329"/>
        <v>0.68410495634142665</v>
      </c>
      <c r="AG354" s="11">
        <f t="shared" si="329"/>
        <v>0.71042954331297448</v>
      </c>
      <c r="AH354" s="18">
        <f t="shared" si="329"/>
        <v>0.7367541302845223</v>
      </c>
      <c r="AI354" s="10">
        <f t="shared" si="329"/>
        <v>0.76307871725607013</v>
      </c>
      <c r="AJ354" s="11">
        <f t="shared" si="329"/>
        <v>0.78940330422761795</v>
      </c>
      <c r="AK354" s="11">
        <f t="shared" si="329"/>
        <v>0.81572789119916578</v>
      </c>
      <c r="AL354" s="11">
        <f t="shared" si="329"/>
        <v>0.8420524781707136</v>
      </c>
      <c r="AM354" s="18">
        <f t="shared" si="329"/>
        <v>0.86837706514226143</v>
      </c>
      <c r="AN354" s="10">
        <f t="shared" si="329"/>
        <v>0.89470165211380925</v>
      </c>
      <c r="AO354" s="11">
        <f t="shared" si="329"/>
        <v>0.92102623908535708</v>
      </c>
      <c r="AP354" s="11">
        <f t="shared" si="329"/>
        <v>0.9473508260569049</v>
      </c>
      <c r="AQ354" s="11">
        <f t="shared" si="329"/>
        <v>0.97367541302845273</v>
      </c>
      <c r="AR354" s="15">
        <v>1</v>
      </c>
      <c r="AS354" s="10">
        <v>1</v>
      </c>
      <c r="AT354" s="11">
        <v>1</v>
      </c>
      <c r="AU354" s="11">
        <v>1</v>
      </c>
      <c r="AV354" s="11">
        <v>1</v>
      </c>
      <c r="AW354" s="18">
        <v>1</v>
      </c>
      <c r="AX354" s="10">
        <v>1</v>
      </c>
      <c r="AY354" s="11">
        <v>1</v>
      </c>
      <c r="AZ354" s="11">
        <v>1</v>
      </c>
      <c r="BA354" s="11">
        <v>1</v>
      </c>
      <c r="BB354" s="15">
        <v>1</v>
      </c>
      <c r="BC354" s="10">
        <v>1</v>
      </c>
      <c r="BD354" s="11">
        <v>1</v>
      </c>
      <c r="BE354" s="11">
        <v>1</v>
      </c>
      <c r="BF354" s="11">
        <v>1</v>
      </c>
      <c r="BG354" s="18">
        <v>1</v>
      </c>
      <c r="BH354" s="10">
        <v>1</v>
      </c>
      <c r="BI354" s="11">
        <v>1</v>
      </c>
      <c r="BJ354" s="11">
        <v>1</v>
      </c>
      <c r="BK354" s="11">
        <v>1</v>
      </c>
      <c r="BL354" s="15">
        <v>1</v>
      </c>
      <c r="BM354" s="10">
        <v>1</v>
      </c>
      <c r="BN354" s="11">
        <v>1</v>
      </c>
      <c r="BO354" s="11">
        <v>1</v>
      </c>
      <c r="BP354" s="11">
        <v>1</v>
      </c>
      <c r="BQ354" s="18">
        <v>1</v>
      </c>
      <c r="BR354" s="10">
        <v>1</v>
      </c>
      <c r="BS354" s="11">
        <v>1</v>
      </c>
      <c r="BT354" s="11">
        <v>1</v>
      </c>
      <c r="BU354" s="11">
        <v>1</v>
      </c>
      <c r="BV354" s="15">
        <v>1</v>
      </c>
    </row>
    <row r="355" spans="1:74" x14ac:dyDescent="0.25">
      <c r="A355" s="28" t="s">
        <v>139</v>
      </c>
      <c r="B355" s="25" t="s">
        <v>64</v>
      </c>
      <c r="C355" s="1" t="s">
        <v>132</v>
      </c>
      <c r="D355" s="2" t="s">
        <v>200</v>
      </c>
      <c r="E355" s="3" t="s">
        <v>227</v>
      </c>
      <c r="F355" s="3">
        <f>'Proxy inputs'!I117</f>
        <v>0</v>
      </c>
      <c r="G355" s="3">
        <f>'Proxy inputs'!J117</f>
        <v>5.9127262775997757E-3</v>
      </c>
      <c r="H355" s="3">
        <f>'Proxy inputs'!K117</f>
        <v>1</v>
      </c>
      <c r="I355" s="18">
        <f t="shared" si="280"/>
        <v>0</v>
      </c>
      <c r="J355" s="10">
        <f t="shared" ref="J355:AQ355" si="330">($AR355-$I355)/(2050-2015)+I355</f>
        <v>2.8571428571428571E-2</v>
      </c>
      <c r="K355" s="11">
        <f t="shared" si="330"/>
        <v>5.7142857142857141E-2</v>
      </c>
      <c r="L355" s="11">
        <f t="shared" si="330"/>
        <v>8.5714285714285715E-2</v>
      </c>
      <c r="M355" s="11">
        <f t="shared" si="330"/>
        <v>0.11428571428571428</v>
      </c>
      <c r="N355" s="18">
        <f t="shared" si="330"/>
        <v>0.14285714285714285</v>
      </c>
      <c r="O355" s="10">
        <f t="shared" si="330"/>
        <v>0.17142857142857143</v>
      </c>
      <c r="P355" s="11">
        <f t="shared" si="330"/>
        <v>0.2</v>
      </c>
      <c r="Q355" s="11">
        <f t="shared" si="330"/>
        <v>0.22857142857142859</v>
      </c>
      <c r="R355" s="11">
        <f t="shared" si="330"/>
        <v>0.25714285714285717</v>
      </c>
      <c r="S355" s="18">
        <f t="shared" si="330"/>
        <v>0.28571428571428575</v>
      </c>
      <c r="T355" s="10">
        <f t="shared" si="330"/>
        <v>0.31428571428571433</v>
      </c>
      <c r="U355" s="11">
        <f t="shared" si="330"/>
        <v>0.34285714285714292</v>
      </c>
      <c r="V355" s="11">
        <f t="shared" si="330"/>
        <v>0.3714285714285715</v>
      </c>
      <c r="W355" s="11">
        <f t="shared" si="330"/>
        <v>0.40000000000000008</v>
      </c>
      <c r="X355" s="18">
        <f t="shared" si="330"/>
        <v>0.42857142857142866</v>
      </c>
      <c r="Y355" s="10">
        <f t="shared" si="330"/>
        <v>0.45714285714285724</v>
      </c>
      <c r="Z355" s="11">
        <f t="shared" si="330"/>
        <v>0.48571428571428582</v>
      </c>
      <c r="AA355" s="11">
        <f t="shared" si="330"/>
        <v>0.51428571428571435</v>
      </c>
      <c r="AB355" s="11">
        <f t="shared" si="330"/>
        <v>0.54285714285714293</v>
      </c>
      <c r="AC355" s="18">
        <f t="shared" si="330"/>
        <v>0.57142857142857151</v>
      </c>
      <c r="AD355" s="10">
        <f t="shared" si="330"/>
        <v>0.60000000000000009</v>
      </c>
      <c r="AE355" s="11">
        <f t="shared" si="330"/>
        <v>0.62857142857142867</v>
      </c>
      <c r="AF355" s="11">
        <f t="shared" si="330"/>
        <v>0.65714285714285725</v>
      </c>
      <c r="AG355" s="11">
        <f t="shared" si="330"/>
        <v>0.68571428571428583</v>
      </c>
      <c r="AH355" s="18">
        <f t="shared" si="330"/>
        <v>0.71428571428571441</v>
      </c>
      <c r="AI355" s="10">
        <f t="shared" si="330"/>
        <v>0.74285714285714299</v>
      </c>
      <c r="AJ355" s="11">
        <f t="shared" si="330"/>
        <v>0.77142857142857157</v>
      </c>
      <c r="AK355" s="11">
        <f t="shared" si="330"/>
        <v>0.80000000000000016</v>
      </c>
      <c r="AL355" s="11">
        <f t="shared" si="330"/>
        <v>0.82857142857142874</v>
      </c>
      <c r="AM355" s="18">
        <f t="shared" si="330"/>
        <v>0.85714285714285732</v>
      </c>
      <c r="AN355" s="10">
        <f t="shared" si="330"/>
        <v>0.8857142857142859</v>
      </c>
      <c r="AO355" s="11">
        <f t="shared" si="330"/>
        <v>0.91428571428571448</v>
      </c>
      <c r="AP355" s="11">
        <f t="shared" si="330"/>
        <v>0.94285714285714306</v>
      </c>
      <c r="AQ355" s="11">
        <f t="shared" si="330"/>
        <v>0.97142857142857164</v>
      </c>
      <c r="AR355" s="15">
        <v>1</v>
      </c>
      <c r="AS355" s="10">
        <v>1</v>
      </c>
      <c r="AT355" s="11">
        <v>1</v>
      </c>
      <c r="AU355" s="11">
        <v>1</v>
      </c>
      <c r="AV355" s="11">
        <v>1</v>
      </c>
      <c r="AW355" s="18">
        <v>1</v>
      </c>
      <c r="AX355" s="10">
        <v>1</v>
      </c>
      <c r="AY355" s="11">
        <v>1</v>
      </c>
      <c r="AZ355" s="11">
        <v>1</v>
      </c>
      <c r="BA355" s="11">
        <v>1</v>
      </c>
      <c r="BB355" s="15">
        <v>1</v>
      </c>
      <c r="BC355" s="10">
        <v>1</v>
      </c>
      <c r="BD355" s="11">
        <v>1</v>
      </c>
      <c r="BE355" s="11">
        <v>1</v>
      </c>
      <c r="BF355" s="11">
        <v>1</v>
      </c>
      <c r="BG355" s="18">
        <v>1</v>
      </c>
      <c r="BH355" s="10">
        <v>1</v>
      </c>
      <c r="BI355" s="11">
        <v>1</v>
      </c>
      <c r="BJ355" s="11">
        <v>1</v>
      </c>
      <c r="BK355" s="11">
        <v>1</v>
      </c>
      <c r="BL355" s="15">
        <v>1</v>
      </c>
      <c r="BM355" s="10">
        <v>1</v>
      </c>
      <c r="BN355" s="11">
        <v>1</v>
      </c>
      <c r="BO355" s="11">
        <v>1</v>
      </c>
      <c r="BP355" s="11">
        <v>1</v>
      </c>
      <c r="BQ355" s="18">
        <v>1</v>
      </c>
      <c r="BR355" s="10">
        <v>1</v>
      </c>
      <c r="BS355" s="11">
        <v>1</v>
      </c>
      <c r="BT355" s="11">
        <v>1</v>
      </c>
      <c r="BU355" s="11">
        <v>1</v>
      </c>
      <c r="BV355" s="15">
        <v>1</v>
      </c>
    </row>
    <row r="356" spans="1:74" x14ac:dyDescent="0.25">
      <c r="A356" s="28" t="s">
        <v>139</v>
      </c>
      <c r="B356" s="25" t="s">
        <v>64</v>
      </c>
      <c r="C356" s="1" t="s">
        <v>132</v>
      </c>
      <c r="D356" s="2" t="s">
        <v>200</v>
      </c>
      <c r="E356" s="3" t="s">
        <v>30</v>
      </c>
      <c r="F356" s="3">
        <f>'Proxy inputs'!I118</f>
        <v>0.25599021917610865</v>
      </c>
      <c r="G356" s="3">
        <f>'Proxy inputs'!J118</f>
        <v>0.17718267946846</v>
      </c>
      <c r="H356" s="3">
        <f>'Proxy inputs'!K118</f>
        <v>1</v>
      </c>
      <c r="I356" s="18">
        <f t="shared" si="280"/>
        <v>0.25599021917610865</v>
      </c>
      <c r="J356" s="10">
        <f t="shared" ref="J356:AQ356" si="331">($AR356-$I356)/(2050-2015)+I356</f>
        <v>0.27724764148536268</v>
      </c>
      <c r="K356" s="11">
        <f t="shared" si="331"/>
        <v>0.29850506379461672</v>
      </c>
      <c r="L356" s="11">
        <f t="shared" si="331"/>
        <v>0.31976248610387076</v>
      </c>
      <c r="M356" s="11">
        <f t="shared" si="331"/>
        <v>0.34101990841312479</v>
      </c>
      <c r="N356" s="18">
        <f t="shared" si="331"/>
        <v>0.36227733072237883</v>
      </c>
      <c r="O356" s="10">
        <f t="shared" si="331"/>
        <v>0.38353475303163287</v>
      </c>
      <c r="P356" s="11">
        <f t="shared" si="331"/>
        <v>0.40479217534088691</v>
      </c>
      <c r="Q356" s="11">
        <f t="shared" si="331"/>
        <v>0.42604959765014094</v>
      </c>
      <c r="R356" s="11">
        <f t="shared" si="331"/>
        <v>0.44730701995939498</v>
      </c>
      <c r="S356" s="18">
        <f t="shared" si="331"/>
        <v>0.46856444226864902</v>
      </c>
      <c r="T356" s="10">
        <f t="shared" si="331"/>
        <v>0.48982186457790305</v>
      </c>
      <c r="U356" s="11">
        <f t="shared" si="331"/>
        <v>0.51107928688715709</v>
      </c>
      <c r="V356" s="11">
        <f t="shared" si="331"/>
        <v>0.53233670919641107</v>
      </c>
      <c r="W356" s="11">
        <f t="shared" si="331"/>
        <v>0.55359413150566517</v>
      </c>
      <c r="X356" s="18">
        <f t="shared" si="331"/>
        <v>0.57485155381491926</v>
      </c>
      <c r="Y356" s="10">
        <f t="shared" si="331"/>
        <v>0.59610897612417335</v>
      </c>
      <c r="Z356" s="11">
        <f t="shared" si="331"/>
        <v>0.61736639843342744</v>
      </c>
      <c r="AA356" s="11">
        <f t="shared" si="331"/>
        <v>0.63862382074268154</v>
      </c>
      <c r="AB356" s="11">
        <f t="shared" si="331"/>
        <v>0.65988124305193563</v>
      </c>
      <c r="AC356" s="18">
        <f t="shared" si="331"/>
        <v>0.68113866536118972</v>
      </c>
      <c r="AD356" s="10">
        <f t="shared" si="331"/>
        <v>0.70239608767044381</v>
      </c>
      <c r="AE356" s="11">
        <f t="shared" si="331"/>
        <v>0.72365350997969791</v>
      </c>
      <c r="AF356" s="11">
        <f t="shared" si="331"/>
        <v>0.744910932288952</v>
      </c>
      <c r="AG356" s="11">
        <f t="shared" si="331"/>
        <v>0.76616835459820609</v>
      </c>
      <c r="AH356" s="18">
        <f t="shared" si="331"/>
        <v>0.78742577690746018</v>
      </c>
      <c r="AI356" s="10">
        <f t="shared" si="331"/>
        <v>0.80868319921671428</v>
      </c>
      <c r="AJ356" s="11">
        <f t="shared" si="331"/>
        <v>0.82994062152596837</v>
      </c>
      <c r="AK356" s="11">
        <f t="shared" si="331"/>
        <v>0.85119804383522246</v>
      </c>
      <c r="AL356" s="11">
        <f t="shared" si="331"/>
        <v>0.87245546614447655</v>
      </c>
      <c r="AM356" s="18">
        <f t="shared" si="331"/>
        <v>0.89371288845373065</v>
      </c>
      <c r="AN356" s="10">
        <f t="shared" si="331"/>
        <v>0.91497031076298474</v>
      </c>
      <c r="AO356" s="11">
        <f t="shared" si="331"/>
        <v>0.93622773307223883</v>
      </c>
      <c r="AP356" s="11">
        <f t="shared" si="331"/>
        <v>0.95748515538149293</v>
      </c>
      <c r="AQ356" s="11">
        <f t="shared" si="331"/>
        <v>0.97874257769074702</v>
      </c>
      <c r="AR356" s="15">
        <v>1</v>
      </c>
      <c r="AS356" s="10">
        <v>1</v>
      </c>
      <c r="AT356" s="11">
        <v>1</v>
      </c>
      <c r="AU356" s="11">
        <v>1</v>
      </c>
      <c r="AV356" s="11">
        <v>1</v>
      </c>
      <c r="AW356" s="18">
        <v>1</v>
      </c>
      <c r="AX356" s="10">
        <v>1</v>
      </c>
      <c r="AY356" s="11">
        <v>1</v>
      </c>
      <c r="AZ356" s="11">
        <v>1</v>
      </c>
      <c r="BA356" s="11">
        <v>1</v>
      </c>
      <c r="BB356" s="15">
        <v>1</v>
      </c>
      <c r="BC356" s="10">
        <v>1</v>
      </c>
      <c r="BD356" s="11">
        <v>1</v>
      </c>
      <c r="BE356" s="11">
        <v>1</v>
      </c>
      <c r="BF356" s="11">
        <v>1</v>
      </c>
      <c r="BG356" s="18">
        <v>1</v>
      </c>
      <c r="BH356" s="10">
        <v>1</v>
      </c>
      <c r="BI356" s="11">
        <v>1</v>
      </c>
      <c r="BJ356" s="11">
        <v>1</v>
      </c>
      <c r="BK356" s="11">
        <v>1</v>
      </c>
      <c r="BL356" s="15">
        <v>1</v>
      </c>
      <c r="BM356" s="10">
        <v>1</v>
      </c>
      <c r="BN356" s="11">
        <v>1</v>
      </c>
      <c r="BO356" s="11">
        <v>1</v>
      </c>
      <c r="BP356" s="11">
        <v>1</v>
      </c>
      <c r="BQ356" s="18">
        <v>1</v>
      </c>
      <c r="BR356" s="10">
        <v>1</v>
      </c>
      <c r="BS356" s="11">
        <v>1</v>
      </c>
      <c r="BT356" s="11">
        <v>1</v>
      </c>
      <c r="BU356" s="11">
        <v>1</v>
      </c>
      <c r="BV356" s="15">
        <v>1</v>
      </c>
    </row>
    <row r="357" spans="1:74" x14ac:dyDescent="0.25">
      <c r="A357" s="28" t="s">
        <v>139</v>
      </c>
      <c r="B357" s="25" t="s">
        <v>64</v>
      </c>
      <c r="C357" s="1" t="s">
        <v>132</v>
      </c>
      <c r="D357" s="2" t="s">
        <v>18</v>
      </c>
      <c r="E357" s="3" t="s">
        <v>19</v>
      </c>
      <c r="F357" s="3">
        <f>'Proxy inputs'!I119</f>
        <v>0.5999360143495065</v>
      </c>
      <c r="G357" s="3">
        <f>'Proxy inputs'!J119</f>
        <v>0.76878010906061989</v>
      </c>
      <c r="H357" s="3">
        <f>'Proxy inputs'!K119</f>
        <v>1</v>
      </c>
      <c r="I357" s="18">
        <f t="shared" si="280"/>
        <v>0.5999360143495065</v>
      </c>
      <c r="J357" s="10">
        <f t="shared" ref="J357:AQ357" si="332">($AR357-$I357)/(2050-2015)+I357</f>
        <v>0.61136641393952063</v>
      </c>
      <c r="K357" s="11">
        <f t="shared" si="332"/>
        <v>0.62279681352953475</v>
      </c>
      <c r="L357" s="11">
        <f t="shared" si="332"/>
        <v>0.63422721311954888</v>
      </c>
      <c r="M357" s="11">
        <f t="shared" si="332"/>
        <v>0.64565761270956301</v>
      </c>
      <c r="N357" s="18">
        <f t="shared" si="332"/>
        <v>0.65708801229957714</v>
      </c>
      <c r="O357" s="10">
        <f t="shared" si="332"/>
        <v>0.66851841188959127</v>
      </c>
      <c r="P357" s="11">
        <f t="shared" si="332"/>
        <v>0.6799488114796054</v>
      </c>
      <c r="Q357" s="11">
        <f t="shared" si="332"/>
        <v>0.69137921106961953</v>
      </c>
      <c r="R357" s="11">
        <f t="shared" si="332"/>
        <v>0.70280961065963365</v>
      </c>
      <c r="S357" s="18">
        <f t="shared" si="332"/>
        <v>0.71424001024964778</v>
      </c>
      <c r="T357" s="10">
        <f t="shared" si="332"/>
        <v>0.72567040983966191</v>
      </c>
      <c r="U357" s="11">
        <f t="shared" si="332"/>
        <v>0.73710080942967604</v>
      </c>
      <c r="V357" s="11">
        <f t="shared" si="332"/>
        <v>0.74853120901969017</v>
      </c>
      <c r="W357" s="11">
        <f t="shared" si="332"/>
        <v>0.7599616086097043</v>
      </c>
      <c r="X357" s="18">
        <f t="shared" si="332"/>
        <v>0.77139200819971843</v>
      </c>
      <c r="Y357" s="10">
        <f t="shared" si="332"/>
        <v>0.78282240778973256</v>
      </c>
      <c r="Z357" s="11">
        <f t="shared" si="332"/>
        <v>0.79425280737974668</v>
      </c>
      <c r="AA357" s="11">
        <f t="shared" si="332"/>
        <v>0.80568320696976081</v>
      </c>
      <c r="AB357" s="11">
        <f t="shared" si="332"/>
        <v>0.81711360655977494</v>
      </c>
      <c r="AC357" s="18">
        <f t="shared" si="332"/>
        <v>0.82854400614978907</v>
      </c>
      <c r="AD357" s="10">
        <f t="shared" si="332"/>
        <v>0.8399744057398032</v>
      </c>
      <c r="AE357" s="11">
        <f t="shared" si="332"/>
        <v>0.85140480532981733</v>
      </c>
      <c r="AF357" s="11">
        <f t="shared" si="332"/>
        <v>0.86283520491983146</v>
      </c>
      <c r="AG357" s="11">
        <f t="shared" si="332"/>
        <v>0.87426560450984558</v>
      </c>
      <c r="AH357" s="18">
        <f t="shared" si="332"/>
        <v>0.88569600409985971</v>
      </c>
      <c r="AI357" s="10">
        <f t="shared" si="332"/>
        <v>0.89712640368987384</v>
      </c>
      <c r="AJ357" s="11">
        <f t="shared" si="332"/>
        <v>0.90855680327988797</v>
      </c>
      <c r="AK357" s="11">
        <f t="shared" si="332"/>
        <v>0.9199872028699021</v>
      </c>
      <c r="AL357" s="11">
        <f t="shared" si="332"/>
        <v>0.93141760245991623</v>
      </c>
      <c r="AM357" s="18">
        <f t="shared" si="332"/>
        <v>0.94284800204993036</v>
      </c>
      <c r="AN357" s="10">
        <f t="shared" si="332"/>
        <v>0.95427840163994448</v>
      </c>
      <c r="AO357" s="11">
        <f t="shared" si="332"/>
        <v>0.96570880122995861</v>
      </c>
      <c r="AP357" s="11">
        <f t="shared" si="332"/>
        <v>0.97713920081997274</v>
      </c>
      <c r="AQ357" s="11">
        <f t="shared" si="332"/>
        <v>0.98856960040998687</v>
      </c>
      <c r="AR357" s="15">
        <v>1</v>
      </c>
      <c r="AS357" s="10">
        <v>1</v>
      </c>
      <c r="AT357" s="11">
        <v>1</v>
      </c>
      <c r="AU357" s="11">
        <v>1</v>
      </c>
      <c r="AV357" s="11">
        <v>1</v>
      </c>
      <c r="AW357" s="18">
        <v>1</v>
      </c>
      <c r="AX357" s="10">
        <v>1</v>
      </c>
      <c r="AY357" s="11">
        <v>1</v>
      </c>
      <c r="AZ357" s="11">
        <v>1</v>
      </c>
      <c r="BA357" s="11">
        <v>1</v>
      </c>
      <c r="BB357" s="15">
        <v>1</v>
      </c>
      <c r="BC357" s="10">
        <v>1</v>
      </c>
      <c r="BD357" s="11">
        <v>1</v>
      </c>
      <c r="BE357" s="11">
        <v>1</v>
      </c>
      <c r="BF357" s="11">
        <v>1</v>
      </c>
      <c r="BG357" s="18">
        <v>1</v>
      </c>
      <c r="BH357" s="10">
        <v>1</v>
      </c>
      <c r="BI357" s="11">
        <v>1</v>
      </c>
      <c r="BJ357" s="11">
        <v>1</v>
      </c>
      <c r="BK357" s="11">
        <v>1</v>
      </c>
      <c r="BL357" s="15">
        <v>1</v>
      </c>
      <c r="BM357" s="10">
        <v>1</v>
      </c>
      <c r="BN357" s="11">
        <v>1</v>
      </c>
      <c r="BO357" s="11">
        <v>1</v>
      </c>
      <c r="BP357" s="11">
        <v>1</v>
      </c>
      <c r="BQ357" s="18">
        <v>1</v>
      </c>
      <c r="BR357" s="10">
        <v>1</v>
      </c>
      <c r="BS357" s="11">
        <v>1</v>
      </c>
      <c r="BT357" s="11">
        <v>1</v>
      </c>
      <c r="BU357" s="11">
        <v>1</v>
      </c>
      <c r="BV357" s="15">
        <v>1</v>
      </c>
    </row>
    <row r="358" spans="1:74" x14ac:dyDescent="0.25">
      <c r="A358" s="28" t="s">
        <v>139</v>
      </c>
      <c r="B358" s="25" t="s">
        <v>64</v>
      </c>
      <c r="C358" s="1" t="s">
        <v>133</v>
      </c>
      <c r="D358" s="2" t="s">
        <v>28</v>
      </c>
      <c r="E358" s="3" t="s">
        <v>29</v>
      </c>
      <c r="F358" s="3">
        <f>'Proxy inputs'!I120</f>
        <v>1.1844730978999236</v>
      </c>
      <c r="G358" s="3">
        <f>'Proxy inputs'!J120</f>
        <v>1.539260114011151</v>
      </c>
      <c r="H358" s="3">
        <f>'Proxy inputs'!K120</f>
        <v>1</v>
      </c>
      <c r="I358" s="18">
        <f t="shared" si="280"/>
        <v>1.1844730978999236</v>
      </c>
      <c r="J358" s="10">
        <f t="shared" ref="J358:AQ358" si="333">($AR358-$I358)/(2050-2015)+I358</f>
        <v>1.1792024379599257</v>
      </c>
      <c r="K358" s="11">
        <f t="shared" si="333"/>
        <v>1.1739317780199279</v>
      </c>
      <c r="L358" s="11">
        <f t="shared" si="333"/>
        <v>1.16866111807993</v>
      </c>
      <c r="M358" s="11">
        <f t="shared" si="333"/>
        <v>1.1633904581399321</v>
      </c>
      <c r="N358" s="18">
        <f t="shared" si="333"/>
        <v>1.1581197981999343</v>
      </c>
      <c r="O358" s="10">
        <f t="shared" si="333"/>
        <v>1.1528491382599364</v>
      </c>
      <c r="P358" s="11">
        <f t="shared" si="333"/>
        <v>1.1475784783199385</v>
      </c>
      <c r="Q358" s="11">
        <f t="shared" si="333"/>
        <v>1.1423078183799407</v>
      </c>
      <c r="R358" s="11">
        <f t="shared" si="333"/>
        <v>1.1370371584399428</v>
      </c>
      <c r="S358" s="18">
        <f t="shared" si="333"/>
        <v>1.1317664984999449</v>
      </c>
      <c r="T358" s="10">
        <f t="shared" si="333"/>
        <v>1.1264958385599471</v>
      </c>
      <c r="U358" s="11">
        <f t="shared" si="333"/>
        <v>1.1212251786199492</v>
      </c>
      <c r="V358" s="11">
        <f t="shared" si="333"/>
        <v>1.1159545186799513</v>
      </c>
      <c r="W358" s="11">
        <f t="shared" si="333"/>
        <v>1.1106838587399535</v>
      </c>
      <c r="X358" s="18">
        <f t="shared" si="333"/>
        <v>1.1054131987999556</v>
      </c>
      <c r="Y358" s="10">
        <f t="shared" si="333"/>
        <v>1.1001425388599577</v>
      </c>
      <c r="Z358" s="11">
        <f t="shared" si="333"/>
        <v>1.0948718789199599</v>
      </c>
      <c r="AA358" s="11">
        <f t="shared" si="333"/>
        <v>1.089601218979962</v>
      </c>
      <c r="AB358" s="11">
        <f t="shared" si="333"/>
        <v>1.0843305590399641</v>
      </c>
      <c r="AC358" s="18">
        <f t="shared" si="333"/>
        <v>1.0790598990999662</v>
      </c>
      <c r="AD358" s="10">
        <f t="shared" si="333"/>
        <v>1.0737892391599684</v>
      </c>
      <c r="AE358" s="11">
        <f t="shared" si="333"/>
        <v>1.0685185792199705</v>
      </c>
      <c r="AF358" s="11">
        <f t="shared" si="333"/>
        <v>1.0632479192799726</v>
      </c>
      <c r="AG358" s="11">
        <f t="shared" si="333"/>
        <v>1.0579772593399748</v>
      </c>
      <c r="AH358" s="18">
        <f t="shared" si="333"/>
        <v>1.0527065993999769</v>
      </c>
      <c r="AI358" s="10">
        <f t="shared" si="333"/>
        <v>1.047435939459979</v>
      </c>
      <c r="AJ358" s="11">
        <f t="shared" si="333"/>
        <v>1.0421652795199812</v>
      </c>
      <c r="AK358" s="11">
        <f t="shared" si="333"/>
        <v>1.0368946195799833</v>
      </c>
      <c r="AL358" s="11">
        <f t="shared" si="333"/>
        <v>1.0316239596399854</v>
      </c>
      <c r="AM358" s="18">
        <f t="shared" si="333"/>
        <v>1.0263532996999876</v>
      </c>
      <c r="AN358" s="10">
        <f t="shared" si="333"/>
        <v>1.0210826397599897</v>
      </c>
      <c r="AO358" s="11">
        <f t="shared" si="333"/>
        <v>1.0158119798199918</v>
      </c>
      <c r="AP358" s="11">
        <f t="shared" si="333"/>
        <v>1.010541319879994</v>
      </c>
      <c r="AQ358" s="11">
        <f t="shared" si="333"/>
        <v>1.0052706599399961</v>
      </c>
      <c r="AR358" s="15">
        <v>1</v>
      </c>
      <c r="AS358" s="10">
        <v>1</v>
      </c>
      <c r="AT358" s="11">
        <v>1</v>
      </c>
      <c r="AU358" s="11">
        <v>1</v>
      </c>
      <c r="AV358" s="11">
        <v>1</v>
      </c>
      <c r="AW358" s="18">
        <v>1</v>
      </c>
      <c r="AX358" s="10">
        <v>1</v>
      </c>
      <c r="AY358" s="11">
        <v>1</v>
      </c>
      <c r="AZ358" s="11">
        <v>1</v>
      </c>
      <c r="BA358" s="11">
        <v>1</v>
      </c>
      <c r="BB358" s="15">
        <v>1</v>
      </c>
      <c r="BC358" s="10">
        <v>1</v>
      </c>
      <c r="BD358" s="11">
        <v>1</v>
      </c>
      <c r="BE358" s="11">
        <v>1</v>
      </c>
      <c r="BF358" s="11">
        <v>1</v>
      </c>
      <c r="BG358" s="18">
        <v>1</v>
      </c>
      <c r="BH358" s="10">
        <v>1</v>
      </c>
      <c r="BI358" s="11">
        <v>1</v>
      </c>
      <c r="BJ358" s="11">
        <v>1</v>
      </c>
      <c r="BK358" s="11">
        <v>1</v>
      </c>
      <c r="BL358" s="15">
        <v>1</v>
      </c>
      <c r="BM358" s="10">
        <v>1</v>
      </c>
      <c r="BN358" s="11">
        <v>1</v>
      </c>
      <c r="BO358" s="11">
        <v>1</v>
      </c>
      <c r="BP358" s="11">
        <v>1</v>
      </c>
      <c r="BQ358" s="18">
        <v>1</v>
      </c>
      <c r="BR358" s="10">
        <v>1</v>
      </c>
      <c r="BS358" s="11">
        <v>1</v>
      </c>
      <c r="BT358" s="11">
        <v>1</v>
      </c>
      <c r="BU358" s="11">
        <v>1</v>
      </c>
      <c r="BV358" s="15">
        <v>1</v>
      </c>
    </row>
    <row r="359" spans="1:74" x14ac:dyDescent="0.25">
      <c r="A359" s="28" t="s">
        <v>139</v>
      </c>
      <c r="B359" s="25" t="s">
        <v>64</v>
      </c>
      <c r="C359" s="1" t="s">
        <v>133</v>
      </c>
      <c r="D359" s="2" t="s">
        <v>130</v>
      </c>
      <c r="E359" s="3" t="s">
        <v>121</v>
      </c>
      <c r="F359" s="3">
        <f>'Proxy inputs'!I121</f>
        <v>1</v>
      </c>
      <c r="G359" s="3">
        <f>'Proxy inputs'!J121</f>
        <v>1</v>
      </c>
      <c r="H359" s="3">
        <f>'Proxy inputs'!K121</f>
        <v>1</v>
      </c>
      <c r="I359" s="18">
        <f t="shared" si="280"/>
        <v>1</v>
      </c>
      <c r="J359" s="10">
        <f t="shared" ref="J359:AQ359" si="334">($AR359-$I359)/(2050-2015)+I359</f>
        <v>1</v>
      </c>
      <c r="K359" s="11">
        <f t="shared" si="334"/>
        <v>1</v>
      </c>
      <c r="L359" s="11">
        <f t="shared" si="334"/>
        <v>1</v>
      </c>
      <c r="M359" s="11">
        <f t="shared" si="334"/>
        <v>1</v>
      </c>
      <c r="N359" s="18">
        <f t="shared" si="334"/>
        <v>1</v>
      </c>
      <c r="O359" s="10">
        <f t="shared" si="334"/>
        <v>1</v>
      </c>
      <c r="P359" s="11">
        <f t="shared" si="334"/>
        <v>1</v>
      </c>
      <c r="Q359" s="11">
        <f t="shared" si="334"/>
        <v>1</v>
      </c>
      <c r="R359" s="11">
        <f t="shared" si="334"/>
        <v>1</v>
      </c>
      <c r="S359" s="18">
        <f t="shared" si="334"/>
        <v>1</v>
      </c>
      <c r="T359" s="10">
        <f t="shared" si="334"/>
        <v>1</v>
      </c>
      <c r="U359" s="11">
        <f t="shared" si="334"/>
        <v>1</v>
      </c>
      <c r="V359" s="11">
        <f t="shared" si="334"/>
        <v>1</v>
      </c>
      <c r="W359" s="11">
        <f t="shared" si="334"/>
        <v>1</v>
      </c>
      <c r="X359" s="18">
        <f t="shared" si="334"/>
        <v>1</v>
      </c>
      <c r="Y359" s="10">
        <f t="shared" si="334"/>
        <v>1</v>
      </c>
      <c r="Z359" s="11">
        <f t="shared" si="334"/>
        <v>1</v>
      </c>
      <c r="AA359" s="11">
        <f t="shared" si="334"/>
        <v>1</v>
      </c>
      <c r="AB359" s="11">
        <f t="shared" si="334"/>
        <v>1</v>
      </c>
      <c r="AC359" s="18">
        <f t="shared" si="334"/>
        <v>1</v>
      </c>
      <c r="AD359" s="10">
        <f t="shared" si="334"/>
        <v>1</v>
      </c>
      <c r="AE359" s="11">
        <f t="shared" si="334"/>
        <v>1</v>
      </c>
      <c r="AF359" s="11">
        <f t="shared" si="334"/>
        <v>1</v>
      </c>
      <c r="AG359" s="11">
        <f t="shared" si="334"/>
        <v>1</v>
      </c>
      <c r="AH359" s="18">
        <f t="shared" si="334"/>
        <v>1</v>
      </c>
      <c r="AI359" s="10">
        <f t="shared" si="334"/>
        <v>1</v>
      </c>
      <c r="AJ359" s="11">
        <f t="shared" si="334"/>
        <v>1</v>
      </c>
      <c r="AK359" s="11">
        <f t="shared" si="334"/>
        <v>1</v>
      </c>
      <c r="AL359" s="11">
        <f t="shared" si="334"/>
        <v>1</v>
      </c>
      <c r="AM359" s="18">
        <f t="shared" si="334"/>
        <v>1</v>
      </c>
      <c r="AN359" s="10">
        <f t="shared" si="334"/>
        <v>1</v>
      </c>
      <c r="AO359" s="11">
        <f t="shared" si="334"/>
        <v>1</v>
      </c>
      <c r="AP359" s="11">
        <f t="shared" si="334"/>
        <v>1</v>
      </c>
      <c r="AQ359" s="11">
        <f t="shared" si="334"/>
        <v>1</v>
      </c>
      <c r="AR359" s="15">
        <v>1</v>
      </c>
      <c r="AS359" s="10">
        <v>1</v>
      </c>
      <c r="AT359" s="11">
        <v>1</v>
      </c>
      <c r="AU359" s="11">
        <v>1</v>
      </c>
      <c r="AV359" s="11">
        <v>1</v>
      </c>
      <c r="AW359" s="18">
        <v>1</v>
      </c>
      <c r="AX359" s="10">
        <v>1</v>
      </c>
      <c r="AY359" s="11">
        <v>1</v>
      </c>
      <c r="AZ359" s="11">
        <v>1</v>
      </c>
      <c r="BA359" s="11">
        <v>1</v>
      </c>
      <c r="BB359" s="15">
        <v>1</v>
      </c>
      <c r="BC359" s="10">
        <v>1</v>
      </c>
      <c r="BD359" s="11">
        <v>1</v>
      </c>
      <c r="BE359" s="11">
        <v>1</v>
      </c>
      <c r="BF359" s="11">
        <v>1</v>
      </c>
      <c r="BG359" s="18">
        <v>1</v>
      </c>
      <c r="BH359" s="10">
        <v>1</v>
      </c>
      <c r="BI359" s="11">
        <v>1</v>
      </c>
      <c r="BJ359" s="11">
        <v>1</v>
      </c>
      <c r="BK359" s="11">
        <v>1</v>
      </c>
      <c r="BL359" s="15">
        <v>1</v>
      </c>
      <c r="BM359" s="10">
        <v>1</v>
      </c>
      <c r="BN359" s="11">
        <v>1</v>
      </c>
      <c r="BO359" s="11">
        <v>1</v>
      </c>
      <c r="BP359" s="11">
        <v>1</v>
      </c>
      <c r="BQ359" s="18">
        <v>1</v>
      </c>
      <c r="BR359" s="10">
        <v>1</v>
      </c>
      <c r="BS359" s="11">
        <v>1</v>
      </c>
      <c r="BT359" s="11">
        <v>1</v>
      </c>
      <c r="BU359" s="11">
        <v>1</v>
      </c>
      <c r="BV359" s="15">
        <v>1</v>
      </c>
    </row>
    <row r="360" spans="1:74" x14ac:dyDescent="0.25">
      <c r="A360" s="28" t="s">
        <v>139</v>
      </c>
      <c r="B360" s="25" t="s">
        <v>64</v>
      </c>
      <c r="C360" s="1" t="s">
        <v>133</v>
      </c>
      <c r="D360" s="2" t="s">
        <v>130</v>
      </c>
      <c r="E360" s="3" t="s">
        <v>122</v>
      </c>
      <c r="F360" s="3">
        <f>'Proxy inputs'!I122</f>
        <v>1</v>
      </c>
      <c r="G360" s="3">
        <f>'Proxy inputs'!J122</f>
        <v>1</v>
      </c>
      <c r="H360" s="3">
        <f>'Proxy inputs'!K122</f>
        <v>1</v>
      </c>
      <c r="I360" s="18">
        <f t="shared" si="280"/>
        <v>1</v>
      </c>
      <c r="J360" s="10">
        <f t="shared" ref="J360:AQ360" si="335">($AR360-$I360)/(2050-2015)+I360</f>
        <v>1</v>
      </c>
      <c r="K360" s="11">
        <f t="shared" si="335"/>
        <v>1</v>
      </c>
      <c r="L360" s="11">
        <f t="shared" si="335"/>
        <v>1</v>
      </c>
      <c r="M360" s="11">
        <f t="shared" si="335"/>
        <v>1</v>
      </c>
      <c r="N360" s="18">
        <f t="shared" si="335"/>
        <v>1</v>
      </c>
      <c r="O360" s="10">
        <f t="shared" si="335"/>
        <v>1</v>
      </c>
      <c r="P360" s="11">
        <f t="shared" si="335"/>
        <v>1</v>
      </c>
      <c r="Q360" s="11">
        <f t="shared" si="335"/>
        <v>1</v>
      </c>
      <c r="R360" s="11">
        <f t="shared" si="335"/>
        <v>1</v>
      </c>
      <c r="S360" s="18">
        <f t="shared" si="335"/>
        <v>1</v>
      </c>
      <c r="T360" s="10">
        <f t="shared" si="335"/>
        <v>1</v>
      </c>
      <c r="U360" s="11">
        <f t="shared" si="335"/>
        <v>1</v>
      </c>
      <c r="V360" s="11">
        <f t="shared" si="335"/>
        <v>1</v>
      </c>
      <c r="W360" s="11">
        <f t="shared" si="335"/>
        <v>1</v>
      </c>
      <c r="X360" s="18">
        <f t="shared" si="335"/>
        <v>1</v>
      </c>
      <c r="Y360" s="10">
        <f t="shared" si="335"/>
        <v>1</v>
      </c>
      <c r="Z360" s="11">
        <f t="shared" si="335"/>
        <v>1</v>
      </c>
      <c r="AA360" s="11">
        <f t="shared" si="335"/>
        <v>1</v>
      </c>
      <c r="AB360" s="11">
        <f t="shared" si="335"/>
        <v>1</v>
      </c>
      <c r="AC360" s="18">
        <f t="shared" si="335"/>
        <v>1</v>
      </c>
      <c r="AD360" s="10">
        <f t="shared" si="335"/>
        <v>1</v>
      </c>
      <c r="AE360" s="11">
        <f t="shared" si="335"/>
        <v>1</v>
      </c>
      <c r="AF360" s="11">
        <f t="shared" si="335"/>
        <v>1</v>
      </c>
      <c r="AG360" s="11">
        <f t="shared" si="335"/>
        <v>1</v>
      </c>
      <c r="AH360" s="18">
        <f t="shared" si="335"/>
        <v>1</v>
      </c>
      <c r="AI360" s="10">
        <f t="shared" si="335"/>
        <v>1</v>
      </c>
      <c r="AJ360" s="11">
        <f t="shared" si="335"/>
        <v>1</v>
      </c>
      <c r="AK360" s="11">
        <f t="shared" si="335"/>
        <v>1</v>
      </c>
      <c r="AL360" s="11">
        <f t="shared" si="335"/>
        <v>1</v>
      </c>
      <c r="AM360" s="18">
        <f t="shared" si="335"/>
        <v>1</v>
      </c>
      <c r="AN360" s="10">
        <f t="shared" si="335"/>
        <v>1</v>
      </c>
      <c r="AO360" s="11">
        <f t="shared" si="335"/>
        <v>1</v>
      </c>
      <c r="AP360" s="11">
        <f t="shared" si="335"/>
        <v>1</v>
      </c>
      <c r="AQ360" s="11">
        <f t="shared" si="335"/>
        <v>1</v>
      </c>
      <c r="AR360" s="15">
        <v>1</v>
      </c>
      <c r="AS360" s="10">
        <v>1</v>
      </c>
      <c r="AT360" s="11">
        <v>1</v>
      </c>
      <c r="AU360" s="11">
        <v>1</v>
      </c>
      <c r="AV360" s="11">
        <v>1</v>
      </c>
      <c r="AW360" s="18">
        <v>1</v>
      </c>
      <c r="AX360" s="10">
        <v>1</v>
      </c>
      <c r="AY360" s="11">
        <v>1</v>
      </c>
      <c r="AZ360" s="11">
        <v>1</v>
      </c>
      <c r="BA360" s="11">
        <v>1</v>
      </c>
      <c r="BB360" s="15">
        <v>1</v>
      </c>
      <c r="BC360" s="10">
        <v>1</v>
      </c>
      <c r="BD360" s="11">
        <v>1</v>
      </c>
      <c r="BE360" s="11">
        <v>1</v>
      </c>
      <c r="BF360" s="11">
        <v>1</v>
      </c>
      <c r="BG360" s="18">
        <v>1</v>
      </c>
      <c r="BH360" s="10">
        <v>1</v>
      </c>
      <c r="BI360" s="11">
        <v>1</v>
      </c>
      <c r="BJ360" s="11">
        <v>1</v>
      </c>
      <c r="BK360" s="11">
        <v>1</v>
      </c>
      <c r="BL360" s="15">
        <v>1</v>
      </c>
      <c r="BM360" s="10">
        <v>1</v>
      </c>
      <c r="BN360" s="11">
        <v>1</v>
      </c>
      <c r="BO360" s="11">
        <v>1</v>
      </c>
      <c r="BP360" s="11">
        <v>1</v>
      </c>
      <c r="BQ360" s="18">
        <v>1</v>
      </c>
      <c r="BR360" s="10">
        <v>1</v>
      </c>
      <c r="BS360" s="11">
        <v>1</v>
      </c>
      <c r="BT360" s="11">
        <v>1</v>
      </c>
      <c r="BU360" s="11">
        <v>1</v>
      </c>
      <c r="BV360" s="15">
        <v>1</v>
      </c>
    </row>
    <row r="361" spans="1:74" x14ac:dyDescent="0.25">
      <c r="A361" s="28" t="s">
        <v>139</v>
      </c>
      <c r="B361" s="25" t="s">
        <v>64</v>
      </c>
      <c r="C361" s="1" t="s">
        <v>133</v>
      </c>
      <c r="D361" s="2" t="s">
        <v>130</v>
      </c>
      <c r="E361" s="3" t="s">
        <v>148</v>
      </c>
      <c r="F361" s="3">
        <f>'Proxy inputs'!I123</f>
        <v>1</v>
      </c>
      <c r="G361" s="3">
        <f>'Proxy inputs'!J123</f>
        <v>1</v>
      </c>
      <c r="H361" s="3">
        <f>'Proxy inputs'!K123</f>
        <v>1</v>
      </c>
      <c r="I361" s="18">
        <f t="shared" si="280"/>
        <v>1</v>
      </c>
      <c r="J361" s="10">
        <f t="shared" ref="J361:AQ361" si="336">($AR361-$I361)/(2050-2015)+I361</f>
        <v>1</v>
      </c>
      <c r="K361" s="11">
        <f t="shared" si="336"/>
        <v>1</v>
      </c>
      <c r="L361" s="11">
        <f t="shared" si="336"/>
        <v>1</v>
      </c>
      <c r="M361" s="11">
        <f t="shared" si="336"/>
        <v>1</v>
      </c>
      <c r="N361" s="18">
        <f t="shared" si="336"/>
        <v>1</v>
      </c>
      <c r="O361" s="10">
        <f t="shared" si="336"/>
        <v>1</v>
      </c>
      <c r="P361" s="11">
        <f t="shared" si="336"/>
        <v>1</v>
      </c>
      <c r="Q361" s="11">
        <f t="shared" si="336"/>
        <v>1</v>
      </c>
      <c r="R361" s="11">
        <f t="shared" si="336"/>
        <v>1</v>
      </c>
      <c r="S361" s="18">
        <f t="shared" si="336"/>
        <v>1</v>
      </c>
      <c r="T361" s="10">
        <f t="shared" si="336"/>
        <v>1</v>
      </c>
      <c r="U361" s="11">
        <f t="shared" si="336"/>
        <v>1</v>
      </c>
      <c r="V361" s="11">
        <f t="shared" si="336"/>
        <v>1</v>
      </c>
      <c r="W361" s="11">
        <f t="shared" si="336"/>
        <v>1</v>
      </c>
      <c r="X361" s="18">
        <f t="shared" si="336"/>
        <v>1</v>
      </c>
      <c r="Y361" s="10">
        <f t="shared" si="336"/>
        <v>1</v>
      </c>
      <c r="Z361" s="11">
        <f t="shared" si="336"/>
        <v>1</v>
      </c>
      <c r="AA361" s="11">
        <f t="shared" si="336"/>
        <v>1</v>
      </c>
      <c r="AB361" s="11">
        <f t="shared" si="336"/>
        <v>1</v>
      </c>
      <c r="AC361" s="18">
        <f t="shared" si="336"/>
        <v>1</v>
      </c>
      <c r="AD361" s="10">
        <f t="shared" si="336"/>
        <v>1</v>
      </c>
      <c r="AE361" s="11">
        <f t="shared" si="336"/>
        <v>1</v>
      </c>
      <c r="AF361" s="11">
        <f t="shared" si="336"/>
        <v>1</v>
      </c>
      <c r="AG361" s="11">
        <f t="shared" si="336"/>
        <v>1</v>
      </c>
      <c r="AH361" s="18">
        <f t="shared" si="336"/>
        <v>1</v>
      </c>
      <c r="AI361" s="10">
        <f t="shared" si="336"/>
        <v>1</v>
      </c>
      <c r="AJ361" s="11">
        <f t="shared" si="336"/>
        <v>1</v>
      </c>
      <c r="AK361" s="11">
        <f t="shared" si="336"/>
        <v>1</v>
      </c>
      <c r="AL361" s="11">
        <f t="shared" si="336"/>
        <v>1</v>
      </c>
      <c r="AM361" s="18">
        <f t="shared" si="336"/>
        <v>1</v>
      </c>
      <c r="AN361" s="10">
        <f t="shared" si="336"/>
        <v>1</v>
      </c>
      <c r="AO361" s="11">
        <f t="shared" si="336"/>
        <v>1</v>
      </c>
      <c r="AP361" s="11">
        <f t="shared" si="336"/>
        <v>1</v>
      </c>
      <c r="AQ361" s="11">
        <f t="shared" si="336"/>
        <v>1</v>
      </c>
      <c r="AR361" s="15">
        <v>1</v>
      </c>
      <c r="AS361" s="10">
        <v>1</v>
      </c>
      <c r="AT361" s="11">
        <v>1</v>
      </c>
      <c r="AU361" s="11">
        <v>1</v>
      </c>
      <c r="AV361" s="11">
        <v>1</v>
      </c>
      <c r="AW361" s="18">
        <v>1</v>
      </c>
      <c r="AX361" s="10">
        <v>1</v>
      </c>
      <c r="AY361" s="11">
        <v>1</v>
      </c>
      <c r="AZ361" s="11">
        <v>1</v>
      </c>
      <c r="BA361" s="11">
        <v>1</v>
      </c>
      <c r="BB361" s="15">
        <v>1</v>
      </c>
      <c r="BC361" s="10">
        <v>1</v>
      </c>
      <c r="BD361" s="11">
        <v>1</v>
      </c>
      <c r="BE361" s="11">
        <v>1</v>
      </c>
      <c r="BF361" s="11">
        <v>1</v>
      </c>
      <c r="BG361" s="18">
        <v>1</v>
      </c>
      <c r="BH361" s="10">
        <v>1</v>
      </c>
      <c r="BI361" s="11">
        <v>1</v>
      </c>
      <c r="BJ361" s="11">
        <v>1</v>
      </c>
      <c r="BK361" s="11">
        <v>1</v>
      </c>
      <c r="BL361" s="15">
        <v>1</v>
      </c>
      <c r="BM361" s="10">
        <v>1</v>
      </c>
      <c r="BN361" s="11">
        <v>1</v>
      </c>
      <c r="BO361" s="11">
        <v>1</v>
      </c>
      <c r="BP361" s="11">
        <v>1</v>
      </c>
      <c r="BQ361" s="18">
        <v>1</v>
      </c>
      <c r="BR361" s="10">
        <v>1</v>
      </c>
      <c r="BS361" s="11">
        <v>1</v>
      </c>
      <c r="BT361" s="11">
        <v>1</v>
      </c>
      <c r="BU361" s="11">
        <v>1</v>
      </c>
      <c r="BV361" s="15">
        <v>1</v>
      </c>
    </row>
    <row r="362" spans="1:74" x14ac:dyDescent="0.25">
      <c r="A362" s="28" t="s">
        <v>139</v>
      </c>
      <c r="B362" s="25" t="s">
        <v>64</v>
      </c>
      <c r="C362" s="1" t="s">
        <v>133</v>
      </c>
      <c r="D362" s="2" t="s">
        <v>130</v>
      </c>
      <c r="E362" s="3" t="s">
        <v>124</v>
      </c>
      <c r="F362" s="3">
        <f>'Proxy inputs'!I124</f>
        <v>1</v>
      </c>
      <c r="G362" s="3">
        <f>'Proxy inputs'!J124</f>
        <v>1</v>
      </c>
      <c r="H362" s="3">
        <f>'Proxy inputs'!K124</f>
        <v>1</v>
      </c>
      <c r="I362" s="18">
        <f t="shared" si="280"/>
        <v>1</v>
      </c>
      <c r="J362" s="10">
        <f t="shared" ref="J362:AQ362" si="337">($AR362-$I362)/(2050-2015)+I362</f>
        <v>1</v>
      </c>
      <c r="K362" s="11">
        <f t="shared" si="337"/>
        <v>1</v>
      </c>
      <c r="L362" s="11">
        <f t="shared" si="337"/>
        <v>1</v>
      </c>
      <c r="M362" s="11">
        <f t="shared" si="337"/>
        <v>1</v>
      </c>
      <c r="N362" s="18">
        <f t="shared" si="337"/>
        <v>1</v>
      </c>
      <c r="O362" s="10">
        <f t="shared" si="337"/>
        <v>1</v>
      </c>
      <c r="P362" s="11">
        <f t="shared" si="337"/>
        <v>1</v>
      </c>
      <c r="Q362" s="11">
        <f t="shared" si="337"/>
        <v>1</v>
      </c>
      <c r="R362" s="11">
        <f t="shared" si="337"/>
        <v>1</v>
      </c>
      <c r="S362" s="18">
        <f t="shared" si="337"/>
        <v>1</v>
      </c>
      <c r="T362" s="10">
        <f t="shared" si="337"/>
        <v>1</v>
      </c>
      <c r="U362" s="11">
        <f t="shared" si="337"/>
        <v>1</v>
      </c>
      <c r="V362" s="11">
        <f t="shared" si="337"/>
        <v>1</v>
      </c>
      <c r="W362" s="11">
        <f t="shared" si="337"/>
        <v>1</v>
      </c>
      <c r="X362" s="18">
        <f t="shared" si="337"/>
        <v>1</v>
      </c>
      <c r="Y362" s="10">
        <f t="shared" si="337"/>
        <v>1</v>
      </c>
      <c r="Z362" s="11">
        <f t="shared" si="337"/>
        <v>1</v>
      </c>
      <c r="AA362" s="11">
        <f t="shared" si="337"/>
        <v>1</v>
      </c>
      <c r="AB362" s="11">
        <f t="shared" si="337"/>
        <v>1</v>
      </c>
      <c r="AC362" s="18">
        <f t="shared" si="337"/>
        <v>1</v>
      </c>
      <c r="AD362" s="10">
        <f t="shared" si="337"/>
        <v>1</v>
      </c>
      <c r="AE362" s="11">
        <f t="shared" si="337"/>
        <v>1</v>
      </c>
      <c r="AF362" s="11">
        <f t="shared" si="337"/>
        <v>1</v>
      </c>
      <c r="AG362" s="11">
        <f t="shared" si="337"/>
        <v>1</v>
      </c>
      <c r="AH362" s="18">
        <f t="shared" si="337"/>
        <v>1</v>
      </c>
      <c r="AI362" s="10">
        <f t="shared" si="337"/>
        <v>1</v>
      </c>
      <c r="AJ362" s="11">
        <f t="shared" si="337"/>
        <v>1</v>
      </c>
      <c r="AK362" s="11">
        <f t="shared" si="337"/>
        <v>1</v>
      </c>
      <c r="AL362" s="11">
        <f t="shared" si="337"/>
        <v>1</v>
      </c>
      <c r="AM362" s="18">
        <f t="shared" si="337"/>
        <v>1</v>
      </c>
      <c r="AN362" s="10">
        <f t="shared" si="337"/>
        <v>1</v>
      </c>
      <c r="AO362" s="11">
        <f t="shared" si="337"/>
        <v>1</v>
      </c>
      <c r="AP362" s="11">
        <f t="shared" si="337"/>
        <v>1</v>
      </c>
      <c r="AQ362" s="11">
        <f t="shared" si="337"/>
        <v>1</v>
      </c>
      <c r="AR362" s="15">
        <v>1</v>
      </c>
      <c r="AS362" s="10">
        <v>1</v>
      </c>
      <c r="AT362" s="11">
        <v>1</v>
      </c>
      <c r="AU362" s="11">
        <v>1</v>
      </c>
      <c r="AV362" s="11">
        <v>1</v>
      </c>
      <c r="AW362" s="18">
        <v>1</v>
      </c>
      <c r="AX362" s="10">
        <v>1</v>
      </c>
      <c r="AY362" s="11">
        <v>1</v>
      </c>
      <c r="AZ362" s="11">
        <v>1</v>
      </c>
      <c r="BA362" s="11">
        <v>1</v>
      </c>
      <c r="BB362" s="15">
        <v>1</v>
      </c>
      <c r="BC362" s="10">
        <v>1</v>
      </c>
      <c r="BD362" s="11">
        <v>1</v>
      </c>
      <c r="BE362" s="11">
        <v>1</v>
      </c>
      <c r="BF362" s="11">
        <v>1</v>
      </c>
      <c r="BG362" s="18">
        <v>1</v>
      </c>
      <c r="BH362" s="10">
        <v>1</v>
      </c>
      <c r="BI362" s="11">
        <v>1</v>
      </c>
      <c r="BJ362" s="11">
        <v>1</v>
      </c>
      <c r="BK362" s="11">
        <v>1</v>
      </c>
      <c r="BL362" s="15">
        <v>1</v>
      </c>
      <c r="BM362" s="10">
        <v>1</v>
      </c>
      <c r="BN362" s="11">
        <v>1</v>
      </c>
      <c r="BO362" s="11">
        <v>1</v>
      </c>
      <c r="BP362" s="11">
        <v>1</v>
      </c>
      <c r="BQ362" s="18">
        <v>1</v>
      </c>
      <c r="BR362" s="10">
        <v>1</v>
      </c>
      <c r="BS362" s="11">
        <v>1</v>
      </c>
      <c r="BT362" s="11">
        <v>1</v>
      </c>
      <c r="BU362" s="11">
        <v>1</v>
      </c>
      <c r="BV362" s="15">
        <v>1</v>
      </c>
    </row>
    <row r="363" spans="1:74" x14ac:dyDescent="0.25">
      <c r="A363" s="28" t="s">
        <v>139</v>
      </c>
      <c r="B363" s="25" t="s">
        <v>64</v>
      </c>
      <c r="C363" s="1" t="s">
        <v>134</v>
      </c>
      <c r="D363" s="2" t="s">
        <v>38</v>
      </c>
      <c r="E363" s="3" t="s">
        <v>39</v>
      </c>
      <c r="F363" s="3">
        <f>'Proxy inputs'!I125</f>
        <v>0.76292869313123968</v>
      </c>
      <c r="G363" s="3">
        <f>'Proxy inputs'!J125</f>
        <v>0.77687130168884089</v>
      </c>
      <c r="H363" s="3">
        <f>'Proxy inputs'!K125</f>
        <v>1</v>
      </c>
      <c r="I363" s="18">
        <f t="shared" si="280"/>
        <v>0.76292869313123968</v>
      </c>
      <c r="J363" s="10">
        <f t="shared" ref="J363:AQ363" si="338">($AR363-$I363)/(2050-2015)+I363</f>
        <v>0.76970215904177564</v>
      </c>
      <c r="K363" s="11">
        <f t="shared" si="338"/>
        <v>0.77647562495231159</v>
      </c>
      <c r="L363" s="11">
        <f t="shared" si="338"/>
        <v>0.78324909086284755</v>
      </c>
      <c r="M363" s="11">
        <f t="shared" si="338"/>
        <v>0.79002255677338351</v>
      </c>
      <c r="N363" s="18">
        <f t="shared" si="338"/>
        <v>0.79679602268391947</v>
      </c>
      <c r="O363" s="10">
        <f t="shared" si="338"/>
        <v>0.80356948859445543</v>
      </c>
      <c r="P363" s="11">
        <f t="shared" si="338"/>
        <v>0.81034295450499139</v>
      </c>
      <c r="Q363" s="11">
        <f t="shared" si="338"/>
        <v>0.81711642041552734</v>
      </c>
      <c r="R363" s="11">
        <f t="shared" si="338"/>
        <v>0.8238898863260633</v>
      </c>
      <c r="S363" s="18">
        <f t="shared" si="338"/>
        <v>0.83066335223659926</v>
      </c>
      <c r="T363" s="10">
        <f t="shared" si="338"/>
        <v>0.83743681814713522</v>
      </c>
      <c r="U363" s="11">
        <f t="shared" si="338"/>
        <v>0.84421028405767118</v>
      </c>
      <c r="V363" s="11">
        <f t="shared" si="338"/>
        <v>0.85098374996820714</v>
      </c>
      <c r="W363" s="11">
        <f t="shared" si="338"/>
        <v>0.8577572158787431</v>
      </c>
      <c r="X363" s="18">
        <f t="shared" si="338"/>
        <v>0.86453068178927905</v>
      </c>
      <c r="Y363" s="10">
        <f t="shared" si="338"/>
        <v>0.87130414769981501</v>
      </c>
      <c r="Z363" s="11">
        <f t="shared" si="338"/>
        <v>0.87807761361035097</v>
      </c>
      <c r="AA363" s="11">
        <f t="shared" si="338"/>
        <v>0.88485107952088693</v>
      </c>
      <c r="AB363" s="11">
        <f t="shared" si="338"/>
        <v>0.89162454543142289</v>
      </c>
      <c r="AC363" s="18">
        <f t="shared" si="338"/>
        <v>0.89839801134195885</v>
      </c>
      <c r="AD363" s="10">
        <f t="shared" si="338"/>
        <v>0.9051714772524948</v>
      </c>
      <c r="AE363" s="11">
        <f t="shared" si="338"/>
        <v>0.91194494316303076</v>
      </c>
      <c r="AF363" s="11">
        <f t="shared" si="338"/>
        <v>0.91871840907356672</v>
      </c>
      <c r="AG363" s="11">
        <f t="shared" si="338"/>
        <v>0.92549187498410268</v>
      </c>
      <c r="AH363" s="18">
        <f t="shared" si="338"/>
        <v>0.93226534089463864</v>
      </c>
      <c r="AI363" s="10">
        <f t="shared" si="338"/>
        <v>0.9390388068051746</v>
      </c>
      <c r="AJ363" s="11">
        <f t="shared" si="338"/>
        <v>0.94581227271571056</v>
      </c>
      <c r="AK363" s="11">
        <f t="shared" si="338"/>
        <v>0.95258573862624651</v>
      </c>
      <c r="AL363" s="11">
        <f t="shared" si="338"/>
        <v>0.95935920453678247</v>
      </c>
      <c r="AM363" s="18">
        <f t="shared" si="338"/>
        <v>0.96613267044731843</v>
      </c>
      <c r="AN363" s="10">
        <f t="shared" si="338"/>
        <v>0.97290613635785439</v>
      </c>
      <c r="AO363" s="11">
        <f t="shared" si="338"/>
        <v>0.97967960226839035</v>
      </c>
      <c r="AP363" s="11">
        <f t="shared" si="338"/>
        <v>0.98645306817892631</v>
      </c>
      <c r="AQ363" s="11">
        <f t="shared" si="338"/>
        <v>0.99322653408946227</v>
      </c>
      <c r="AR363" s="15">
        <v>1</v>
      </c>
      <c r="AS363" s="10">
        <v>1</v>
      </c>
      <c r="AT363" s="11">
        <v>1</v>
      </c>
      <c r="AU363" s="11">
        <v>1</v>
      </c>
      <c r="AV363" s="11">
        <v>1</v>
      </c>
      <c r="AW363" s="18">
        <v>1</v>
      </c>
      <c r="AX363" s="10">
        <v>1</v>
      </c>
      <c r="AY363" s="11">
        <v>1</v>
      </c>
      <c r="AZ363" s="11">
        <v>1</v>
      </c>
      <c r="BA363" s="11">
        <v>1</v>
      </c>
      <c r="BB363" s="15">
        <v>1</v>
      </c>
      <c r="BC363" s="10">
        <v>1</v>
      </c>
      <c r="BD363" s="11">
        <v>1</v>
      </c>
      <c r="BE363" s="11">
        <v>1</v>
      </c>
      <c r="BF363" s="11">
        <v>1</v>
      </c>
      <c r="BG363" s="18">
        <v>1</v>
      </c>
      <c r="BH363" s="10">
        <v>1</v>
      </c>
      <c r="BI363" s="11">
        <v>1</v>
      </c>
      <c r="BJ363" s="11">
        <v>1</v>
      </c>
      <c r="BK363" s="11">
        <v>1</v>
      </c>
      <c r="BL363" s="15">
        <v>1</v>
      </c>
      <c r="BM363" s="10">
        <v>1</v>
      </c>
      <c r="BN363" s="11">
        <v>1</v>
      </c>
      <c r="BO363" s="11">
        <v>1</v>
      </c>
      <c r="BP363" s="11">
        <v>1</v>
      </c>
      <c r="BQ363" s="18">
        <v>1</v>
      </c>
      <c r="BR363" s="10">
        <v>1</v>
      </c>
      <c r="BS363" s="11">
        <v>1</v>
      </c>
      <c r="BT363" s="11">
        <v>1</v>
      </c>
      <c r="BU363" s="11">
        <v>1</v>
      </c>
      <c r="BV363" s="15">
        <v>1</v>
      </c>
    </row>
    <row r="364" spans="1:74" x14ac:dyDescent="0.25">
      <c r="A364" s="28" t="s">
        <v>139</v>
      </c>
      <c r="B364" s="25" t="s">
        <v>64</v>
      </c>
      <c r="C364" s="1" t="s">
        <v>134</v>
      </c>
      <c r="D364" s="2" t="s">
        <v>38</v>
      </c>
      <c r="E364" s="3" t="s">
        <v>21</v>
      </c>
      <c r="F364" s="3">
        <f>'Proxy inputs'!I126</f>
        <v>0.89761633659449935</v>
      </c>
      <c r="G364" s="3">
        <f>'Proxy inputs'!J126</f>
        <v>0.69649060775196592</v>
      </c>
      <c r="H364" s="3">
        <f>'Proxy inputs'!K126</f>
        <v>1</v>
      </c>
      <c r="I364" s="18">
        <f t="shared" si="280"/>
        <v>0.89761633659449935</v>
      </c>
      <c r="J364" s="10">
        <f t="shared" ref="J364:AQ364" si="339">($AR364-$I364)/(2050-2015)+I364</f>
        <v>0.90054158412037077</v>
      </c>
      <c r="K364" s="11">
        <f t="shared" si="339"/>
        <v>0.9034668316462422</v>
      </c>
      <c r="L364" s="11">
        <f t="shared" si="339"/>
        <v>0.90639207917211362</v>
      </c>
      <c r="M364" s="11">
        <f t="shared" si="339"/>
        <v>0.90931732669798504</v>
      </c>
      <c r="N364" s="18">
        <f t="shared" si="339"/>
        <v>0.91224257422385646</v>
      </c>
      <c r="O364" s="10">
        <f t="shared" si="339"/>
        <v>0.91516782174972788</v>
      </c>
      <c r="P364" s="11">
        <f t="shared" si="339"/>
        <v>0.91809306927559931</v>
      </c>
      <c r="Q364" s="11">
        <f t="shared" si="339"/>
        <v>0.92101831680147073</v>
      </c>
      <c r="R364" s="11">
        <f t="shared" si="339"/>
        <v>0.92394356432734215</v>
      </c>
      <c r="S364" s="18">
        <f t="shared" si="339"/>
        <v>0.92686881185321357</v>
      </c>
      <c r="T364" s="10">
        <f t="shared" si="339"/>
        <v>0.92979405937908499</v>
      </c>
      <c r="U364" s="11">
        <f t="shared" si="339"/>
        <v>0.93271930690495641</v>
      </c>
      <c r="V364" s="11">
        <f t="shared" si="339"/>
        <v>0.93564455443082784</v>
      </c>
      <c r="W364" s="11">
        <f t="shared" si="339"/>
        <v>0.93856980195669926</v>
      </c>
      <c r="X364" s="18">
        <f t="shared" si="339"/>
        <v>0.94149504948257068</v>
      </c>
      <c r="Y364" s="10">
        <f t="shared" si="339"/>
        <v>0.9444202970084421</v>
      </c>
      <c r="Z364" s="11">
        <f t="shared" si="339"/>
        <v>0.94734554453431352</v>
      </c>
      <c r="AA364" s="11">
        <f t="shared" si="339"/>
        <v>0.95027079206018494</v>
      </c>
      <c r="AB364" s="11">
        <f t="shared" si="339"/>
        <v>0.95319603958605637</v>
      </c>
      <c r="AC364" s="18">
        <f t="shared" si="339"/>
        <v>0.95612128711192779</v>
      </c>
      <c r="AD364" s="10">
        <f t="shared" si="339"/>
        <v>0.95904653463779921</v>
      </c>
      <c r="AE364" s="11">
        <f t="shared" si="339"/>
        <v>0.96197178216367063</v>
      </c>
      <c r="AF364" s="11">
        <f t="shared" si="339"/>
        <v>0.96489702968954205</v>
      </c>
      <c r="AG364" s="11">
        <f t="shared" si="339"/>
        <v>0.96782227721541347</v>
      </c>
      <c r="AH364" s="18">
        <f t="shared" si="339"/>
        <v>0.9707475247412849</v>
      </c>
      <c r="AI364" s="10">
        <f t="shared" si="339"/>
        <v>0.97367277226715632</v>
      </c>
      <c r="AJ364" s="11">
        <f t="shared" si="339"/>
        <v>0.97659801979302774</v>
      </c>
      <c r="AK364" s="11">
        <f t="shared" si="339"/>
        <v>0.97952326731889916</v>
      </c>
      <c r="AL364" s="11">
        <f t="shared" si="339"/>
        <v>0.98244851484477058</v>
      </c>
      <c r="AM364" s="18">
        <f t="shared" si="339"/>
        <v>0.985373762370642</v>
      </c>
      <c r="AN364" s="10">
        <f t="shared" si="339"/>
        <v>0.98829900989651343</v>
      </c>
      <c r="AO364" s="11">
        <f t="shared" si="339"/>
        <v>0.99122425742238485</v>
      </c>
      <c r="AP364" s="11">
        <f t="shared" si="339"/>
        <v>0.99414950494825627</v>
      </c>
      <c r="AQ364" s="11">
        <f t="shared" si="339"/>
        <v>0.99707475247412769</v>
      </c>
      <c r="AR364" s="15">
        <v>1</v>
      </c>
      <c r="AS364" s="10">
        <v>1</v>
      </c>
      <c r="AT364" s="11">
        <v>1</v>
      </c>
      <c r="AU364" s="11">
        <v>1</v>
      </c>
      <c r="AV364" s="11">
        <v>1</v>
      </c>
      <c r="AW364" s="18">
        <v>1</v>
      </c>
      <c r="AX364" s="10">
        <v>1</v>
      </c>
      <c r="AY364" s="11">
        <v>1</v>
      </c>
      <c r="AZ364" s="11">
        <v>1</v>
      </c>
      <c r="BA364" s="11">
        <v>1</v>
      </c>
      <c r="BB364" s="15">
        <v>1</v>
      </c>
      <c r="BC364" s="10">
        <v>1</v>
      </c>
      <c r="BD364" s="11">
        <v>1</v>
      </c>
      <c r="BE364" s="11">
        <v>1</v>
      </c>
      <c r="BF364" s="11">
        <v>1</v>
      </c>
      <c r="BG364" s="18">
        <v>1</v>
      </c>
      <c r="BH364" s="10">
        <v>1</v>
      </c>
      <c r="BI364" s="11">
        <v>1</v>
      </c>
      <c r="BJ364" s="11">
        <v>1</v>
      </c>
      <c r="BK364" s="11">
        <v>1</v>
      </c>
      <c r="BL364" s="15">
        <v>1</v>
      </c>
      <c r="BM364" s="10">
        <v>1</v>
      </c>
      <c r="BN364" s="11">
        <v>1</v>
      </c>
      <c r="BO364" s="11">
        <v>1</v>
      </c>
      <c r="BP364" s="11">
        <v>1</v>
      </c>
      <c r="BQ364" s="18">
        <v>1</v>
      </c>
      <c r="BR364" s="10">
        <v>1</v>
      </c>
      <c r="BS364" s="11">
        <v>1</v>
      </c>
      <c r="BT364" s="11">
        <v>1</v>
      </c>
      <c r="BU364" s="11">
        <v>1</v>
      </c>
      <c r="BV364" s="15">
        <v>1</v>
      </c>
    </row>
    <row r="365" spans="1:74" x14ac:dyDescent="0.25">
      <c r="A365" s="28" t="s">
        <v>139</v>
      </c>
      <c r="B365" s="25" t="s">
        <v>64</v>
      </c>
      <c r="C365" s="1" t="s">
        <v>134</v>
      </c>
      <c r="D365" s="2" t="s">
        <v>38</v>
      </c>
      <c r="E365" s="3" t="s">
        <v>22</v>
      </c>
      <c r="F365" s="3">
        <f>'Proxy inputs'!I127</f>
        <v>0.59999412930741447</v>
      </c>
      <c r="G365" s="3">
        <f>'Proxy inputs'!J127</f>
        <v>0.69764149655403285</v>
      </c>
      <c r="H365" s="3">
        <f>'Proxy inputs'!K127</f>
        <v>1</v>
      </c>
      <c r="I365" s="18">
        <f t="shared" si="280"/>
        <v>0.59999412930741447</v>
      </c>
      <c r="J365" s="10">
        <f t="shared" ref="J365:AQ365" si="340">($AR365-$I365)/(2050-2015)+I365</f>
        <v>0.61142286847005978</v>
      </c>
      <c r="K365" s="11">
        <f t="shared" si="340"/>
        <v>0.62285160763270508</v>
      </c>
      <c r="L365" s="11">
        <f t="shared" si="340"/>
        <v>0.63428034679535039</v>
      </c>
      <c r="M365" s="11">
        <f t="shared" si="340"/>
        <v>0.6457090859579957</v>
      </c>
      <c r="N365" s="18">
        <f t="shared" si="340"/>
        <v>0.65713782512064101</v>
      </c>
      <c r="O365" s="10">
        <f t="shared" si="340"/>
        <v>0.66856656428328631</v>
      </c>
      <c r="P365" s="11">
        <f t="shared" si="340"/>
        <v>0.67999530344593162</v>
      </c>
      <c r="Q365" s="11">
        <f t="shared" si="340"/>
        <v>0.69142404260857693</v>
      </c>
      <c r="R365" s="11">
        <f t="shared" si="340"/>
        <v>0.70285278177122223</v>
      </c>
      <c r="S365" s="18">
        <f t="shared" si="340"/>
        <v>0.71428152093386754</v>
      </c>
      <c r="T365" s="10">
        <f t="shared" si="340"/>
        <v>0.72571026009651285</v>
      </c>
      <c r="U365" s="11">
        <f t="shared" si="340"/>
        <v>0.73713899925915816</v>
      </c>
      <c r="V365" s="11">
        <f t="shared" si="340"/>
        <v>0.74856773842180346</v>
      </c>
      <c r="W365" s="11">
        <f t="shared" si="340"/>
        <v>0.75999647758444877</v>
      </c>
      <c r="X365" s="18">
        <f t="shared" si="340"/>
        <v>0.77142521674709408</v>
      </c>
      <c r="Y365" s="10">
        <f t="shared" si="340"/>
        <v>0.78285395590973939</v>
      </c>
      <c r="Z365" s="11">
        <f t="shared" si="340"/>
        <v>0.79428269507238469</v>
      </c>
      <c r="AA365" s="11">
        <f t="shared" si="340"/>
        <v>0.80571143423503</v>
      </c>
      <c r="AB365" s="11">
        <f t="shared" si="340"/>
        <v>0.81714017339767531</v>
      </c>
      <c r="AC365" s="18">
        <f t="shared" si="340"/>
        <v>0.82856891256032061</v>
      </c>
      <c r="AD365" s="10">
        <f t="shared" si="340"/>
        <v>0.83999765172296592</v>
      </c>
      <c r="AE365" s="11">
        <f t="shared" si="340"/>
        <v>0.85142639088561123</v>
      </c>
      <c r="AF365" s="11">
        <f t="shared" si="340"/>
        <v>0.86285513004825654</v>
      </c>
      <c r="AG365" s="11">
        <f t="shared" si="340"/>
        <v>0.87428386921090184</v>
      </c>
      <c r="AH365" s="18">
        <f t="shared" si="340"/>
        <v>0.88571260837354715</v>
      </c>
      <c r="AI365" s="10">
        <f t="shared" si="340"/>
        <v>0.89714134753619246</v>
      </c>
      <c r="AJ365" s="11">
        <f t="shared" si="340"/>
        <v>0.90857008669883776</v>
      </c>
      <c r="AK365" s="11">
        <f t="shared" si="340"/>
        <v>0.91999882586148307</v>
      </c>
      <c r="AL365" s="11">
        <f t="shared" si="340"/>
        <v>0.93142756502412838</v>
      </c>
      <c r="AM365" s="18">
        <f t="shared" si="340"/>
        <v>0.94285630418677369</v>
      </c>
      <c r="AN365" s="10">
        <f t="shared" si="340"/>
        <v>0.95428504334941899</v>
      </c>
      <c r="AO365" s="11">
        <f t="shared" si="340"/>
        <v>0.9657137825120643</v>
      </c>
      <c r="AP365" s="11">
        <f t="shared" si="340"/>
        <v>0.97714252167470961</v>
      </c>
      <c r="AQ365" s="11">
        <f t="shared" si="340"/>
        <v>0.98857126083735491</v>
      </c>
      <c r="AR365" s="15">
        <v>1</v>
      </c>
      <c r="AS365" s="10">
        <v>1</v>
      </c>
      <c r="AT365" s="11">
        <v>1</v>
      </c>
      <c r="AU365" s="11">
        <v>1</v>
      </c>
      <c r="AV365" s="11">
        <v>1</v>
      </c>
      <c r="AW365" s="18">
        <v>1</v>
      </c>
      <c r="AX365" s="10">
        <v>1</v>
      </c>
      <c r="AY365" s="11">
        <v>1</v>
      </c>
      <c r="AZ365" s="11">
        <v>1</v>
      </c>
      <c r="BA365" s="11">
        <v>1</v>
      </c>
      <c r="BB365" s="15">
        <v>1</v>
      </c>
      <c r="BC365" s="10">
        <v>1</v>
      </c>
      <c r="BD365" s="11">
        <v>1</v>
      </c>
      <c r="BE365" s="11">
        <v>1</v>
      </c>
      <c r="BF365" s="11">
        <v>1</v>
      </c>
      <c r="BG365" s="18">
        <v>1</v>
      </c>
      <c r="BH365" s="10">
        <v>1</v>
      </c>
      <c r="BI365" s="11">
        <v>1</v>
      </c>
      <c r="BJ365" s="11">
        <v>1</v>
      </c>
      <c r="BK365" s="11">
        <v>1</v>
      </c>
      <c r="BL365" s="15">
        <v>1</v>
      </c>
      <c r="BM365" s="10">
        <v>1</v>
      </c>
      <c r="BN365" s="11">
        <v>1</v>
      </c>
      <c r="BO365" s="11">
        <v>1</v>
      </c>
      <c r="BP365" s="11">
        <v>1</v>
      </c>
      <c r="BQ365" s="18">
        <v>1</v>
      </c>
      <c r="BR365" s="10">
        <v>1</v>
      </c>
      <c r="BS365" s="11">
        <v>1</v>
      </c>
      <c r="BT365" s="11">
        <v>1</v>
      </c>
      <c r="BU365" s="11">
        <v>1</v>
      </c>
      <c r="BV365" s="15">
        <v>1</v>
      </c>
    </row>
    <row r="366" spans="1:74" x14ac:dyDescent="0.25">
      <c r="A366" s="28" t="s">
        <v>139</v>
      </c>
      <c r="B366" s="25" t="s">
        <v>64</v>
      </c>
      <c r="C366" s="1" t="s">
        <v>134</v>
      </c>
      <c r="D366" s="2" t="s">
        <v>40</v>
      </c>
      <c r="E366" s="3" t="s">
        <v>39</v>
      </c>
      <c r="F366" s="3">
        <f>'Proxy inputs'!I128</f>
        <v>0.85719677137443639</v>
      </c>
      <c r="G366" s="3">
        <f>'Proxy inputs'!J128</f>
        <v>0.7623705025522447</v>
      </c>
      <c r="H366" s="3">
        <f>'Proxy inputs'!K128</f>
        <v>1</v>
      </c>
      <c r="I366" s="18">
        <f t="shared" si="280"/>
        <v>0.85719677137443639</v>
      </c>
      <c r="J366" s="10">
        <f t="shared" ref="J366:AQ366" si="341">($AR366-$I366)/(2050-2015)+I366</f>
        <v>0.86127686362088107</v>
      </c>
      <c r="K366" s="11">
        <f t="shared" si="341"/>
        <v>0.86535695586732575</v>
      </c>
      <c r="L366" s="11">
        <f t="shared" si="341"/>
        <v>0.86943704811377043</v>
      </c>
      <c r="M366" s="11">
        <f t="shared" si="341"/>
        <v>0.87351714036021511</v>
      </c>
      <c r="N366" s="18">
        <f t="shared" si="341"/>
        <v>0.87759723260665978</v>
      </c>
      <c r="O366" s="10">
        <f t="shared" si="341"/>
        <v>0.88167732485310446</v>
      </c>
      <c r="P366" s="11">
        <f t="shared" si="341"/>
        <v>0.88575741709954914</v>
      </c>
      <c r="Q366" s="11">
        <f t="shared" si="341"/>
        <v>0.88983750934599382</v>
      </c>
      <c r="R366" s="11">
        <f t="shared" si="341"/>
        <v>0.89391760159243849</v>
      </c>
      <c r="S366" s="18">
        <f t="shared" si="341"/>
        <v>0.89799769383888317</v>
      </c>
      <c r="T366" s="10">
        <f t="shared" si="341"/>
        <v>0.90207778608532785</v>
      </c>
      <c r="U366" s="11">
        <f t="shared" si="341"/>
        <v>0.90615787833177253</v>
      </c>
      <c r="V366" s="11">
        <f t="shared" si="341"/>
        <v>0.9102379705782172</v>
      </c>
      <c r="W366" s="11">
        <f t="shared" si="341"/>
        <v>0.91431806282466188</v>
      </c>
      <c r="X366" s="18">
        <f t="shared" si="341"/>
        <v>0.91839815507110656</v>
      </c>
      <c r="Y366" s="10">
        <f t="shared" si="341"/>
        <v>0.92247824731755124</v>
      </c>
      <c r="Z366" s="11">
        <f t="shared" si="341"/>
        <v>0.92655833956399591</v>
      </c>
      <c r="AA366" s="11">
        <f t="shared" si="341"/>
        <v>0.93063843181044059</v>
      </c>
      <c r="AB366" s="11">
        <f t="shared" si="341"/>
        <v>0.93471852405688527</v>
      </c>
      <c r="AC366" s="18">
        <f t="shared" si="341"/>
        <v>0.93879861630332995</v>
      </c>
      <c r="AD366" s="10">
        <f t="shared" si="341"/>
        <v>0.94287870854977462</v>
      </c>
      <c r="AE366" s="11">
        <f t="shared" si="341"/>
        <v>0.9469588007962193</v>
      </c>
      <c r="AF366" s="11">
        <f t="shared" si="341"/>
        <v>0.95103889304266398</v>
      </c>
      <c r="AG366" s="11">
        <f t="shared" si="341"/>
        <v>0.95511898528910866</v>
      </c>
      <c r="AH366" s="18">
        <f t="shared" si="341"/>
        <v>0.95919907753555333</v>
      </c>
      <c r="AI366" s="10">
        <f t="shared" si="341"/>
        <v>0.96327916978199801</v>
      </c>
      <c r="AJ366" s="11">
        <f t="shared" si="341"/>
        <v>0.96735926202844269</v>
      </c>
      <c r="AK366" s="11">
        <f t="shared" si="341"/>
        <v>0.97143935427488737</v>
      </c>
      <c r="AL366" s="11">
        <f t="shared" si="341"/>
        <v>0.97551944652133205</v>
      </c>
      <c r="AM366" s="18">
        <f t="shared" si="341"/>
        <v>0.97959953876777672</v>
      </c>
      <c r="AN366" s="10">
        <f t="shared" si="341"/>
        <v>0.9836796310142214</v>
      </c>
      <c r="AO366" s="11">
        <f t="shared" si="341"/>
        <v>0.98775972326066608</v>
      </c>
      <c r="AP366" s="11">
        <f t="shared" si="341"/>
        <v>0.99183981550711076</v>
      </c>
      <c r="AQ366" s="11">
        <f t="shared" si="341"/>
        <v>0.99591990775355543</v>
      </c>
      <c r="AR366" s="15">
        <v>1</v>
      </c>
      <c r="AS366" s="10">
        <v>1</v>
      </c>
      <c r="AT366" s="11">
        <v>1</v>
      </c>
      <c r="AU366" s="11">
        <v>1</v>
      </c>
      <c r="AV366" s="11">
        <v>1</v>
      </c>
      <c r="AW366" s="18">
        <v>1</v>
      </c>
      <c r="AX366" s="10">
        <v>1</v>
      </c>
      <c r="AY366" s="11">
        <v>1</v>
      </c>
      <c r="AZ366" s="11">
        <v>1</v>
      </c>
      <c r="BA366" s="11">
        <v>1</v>
      </c>
      <c r="BB366" s="15">
        <v>1</v>
      </c>
      <c r="BC366" s="10">
        <v>1</v>
      </c>
      <c r="BD366" s="11">
        <v>1</v>
      </c>
      <c r="BE366" s="11">
        <v>1</v>
      </c>
      <c r="BF366" s="11">
        <v>1</v>
      </c>
      <c r="BG366" s="18">
        <v>1</v>
      </c>
      <c r="BH366" s="10">
        <v>1</v>
      </c>
      <c r="BI366" s="11">
        <v>1</v>
      </c>
      <c r="BJ366" s="11">
        <v>1</v>
      </c>
      <c r="BK366" s="11">
        <v>1</v>
      </c>
      <c r="BL366" s="15">
        <v>1</v>
      </c>
      <c r="BM366" s="10">
        <v>1</v>
      </c>
      <c r="BN366" s="11">
        <v>1</v>
      </c>
      <c r="BO366" s="11">
        <v>1</v>
      </c>
      <c r="BP366" s="11">
        <v>1</v>
      </c>
      <c r="BQ366" s="18">
        <v>1</v>
      </c>
      <c r="BR366" s="10">
        <v>1</v>
      </c>
      <c r="BS366" s="11">
        <v>1</v>
      </c>
      <c r="BT366" s="11">
        <v>1</v>
      </c>
      <c r="BU366" s="11">
        <v>1</v>
      </c>
      <c r="BV366" s="15">
        <v>1</v>
      </c>
    </row>
    <row r="367" spans="1:74" x14ac:dyDescent="0.25">
      <c r="A367" s="28" t="s">
        <v>139</v>
      </c>
      <c r="B367" s="25" t="s">
        <v>64</v>
      </c>
      <c r="C367" s="1" t="s">
        <v>134</v>
      </c>
      <c r="D367" s="2" t="s">
        <v>40</v>
      </c>
      <c r="E367" s="3" t="s">
        <v>21</v>
      </c>
      <c r="F367" s="3">
        <f>'Proxy inputs'!I129</f>
        <v>1.1384124796396107</v>
      </c>
      <c r="G367" s="3">
        <f>'Proxy inputs'!J129</f>
        <v>0.69290406300206286</v>
      </c>
      <c r="H367" s="3">
        <f>'Proxy inputs'!K129</f>
        <v>1</v>
      </c>
      <c r="I367" s="18">
        <f t="shared" si="280"/>
        <v>1.1384124796396107</v>
      </c>
      <c r="J367" s="10">
        <f t="shared" ref="J367:AQ367" si="342">($AR367-$I367)/(2050-2015)+I367</f>
        <v>1.1344578373641931</v>
      </c>
      <c r="K367" s="11">
        <f t="shared" si="342"/>
        <v>1.1305031950887756</v>
      </c>
      <c r="L367" s="11">
        <f t="shared" si="342"/>
        <v>1.1265485528133581</v>
      </c>
      <c r="M367" s="11">
        <f t="shared" si="342"/>
        <v>1.1225939105379406</v>
      </c>
      <c r="N367" s="18">
        <f t="shared" si="342"/>
        <v>1.118639268262523</v>
      </c>
      <c r="O367" s="10">
        <f t="shared" si="342"/>
        <v>1.1146846259871055</v>
      </c>
      <c r="P367" s="11">
        <f t="shared" si="342"/>
        <v>1.110729983711688</v>
      </c>
      <c r="Q367" s="11">
        <f t="shared" si="342"/>
        <v>1.1067753414362704</v>
      </c>
      <c r="R367" s="11">
        <f t="shared" si="342"/>
        <v>1.1028206991608529</v>
      </c>
      <c r="S367" s="18">
        <f t="shared" si="342"/>
        <v>1.0988660568854354</v>
      </c>
      <c r="T367" s="10">
        <f t="shared" si="342"/>
        <v>1.0949114146100178</v>
      </c>
      <c r="U367" s="11">
        <f t="shared" si="342"/>
        <v>1.0909567723346003</v>
      </c>
      <c r="V367" s="11">
        <f t="shared" si="342"/>
        <v>1.0870021300591828</v>
      </c>
      <c r="W367" s="11">
        <f t="shared" si="342"/>
        <v>1.0830474877837653</v>
      </c>
      <c r="X367" s="18">
        <f t="shared" si="342"/>
        <v>1.0790928455083477</v>
      </c>
      <c r="Y367" s="10">
        <f t="shared" si="342"/>
        <v>1.0751382032329302</v>
      </c>
      <c r="Z367" s="11">
        <f t="shared" si="342"/>
        <v>1.0711835609575127</v>
      </c>
      <c r="AA367" s="11">
        <f t="shared" si="342"/>
        <v>1.0672289186820951</v>
      </c>
      <c r="AB367" s="11">
        <f t="shared" si="342"/>
        <v>1.0632742764066776</v>
      </c>
      <c r="AC367" s="18">
        <f t="shared" si="342"/>
        <v>1.0593196341312601</v>
      </c>
      <c r="AD367" s="10">
        <f t="shared" si="342"/>
        <v>1.0553649918558425</v>
      </c>
      <c r="AE367" s="11">
        <f t="shared" si="342"/>
        <v>1.051410349580425</v>
      </c>
      <c r="AF367" s="11">
        <f t="shared" si="342"/>
        <v>1.0474557073050075</v>
      </c>
      <c r="AG367" s="11">
        <f t="shared" si="342"/>
        <v>1.0435010650295899</v>
      </c>
      <c r="AH367" s="18">
        <f t="shared" si="342"/>
        <v>1.0395464227541724</v>
      </c>
      <c r="AI367" s="10">
        <f t="shared" si="342"/>
        <v>1.0355917804787549</v>
      </c>
      <c r="AJ367" s="11">
        <f t="shared" si="342"/>
        <v>1.0316371382033374</v>
      </c>
      <c r="AK367" s="11">
        <f t="shared" si="342"/>
        <v>1.0276824959279198</v>
      </c>
      <c r="AL367" s="11">
        <f t="shared" si="342"/>
        <v>1.0237278536525023</v>
      </c>
      <c r="AM367" s="18">
        <f t="shared" si="342"/>
        <v>1.0197732113770848</v>
      </c>
      <c r="AN367" s="10">
        <f t="shared" si="342"/>
        <v>1.0158185691016672</v>
      </c>
      <c r="AO367" s="11">
        <f t="shared" si="342"/>
        <v>1.0118639268262497</v>
      </c>
      <c r="AP367" s="11">
        <f t="shared" si="342"/>
        <v>1.0079092845508322</v>
      </c>
      <c r="AQ367" s="11">
        <f t="shared" si="342"/>
        <v>1.0039546422754146</v>
      </c>
      <c r="AR367" s="15">
        <v>1</v>
      </c>
      <c r="AS367" s="10">
        <v>1</v>
      </c>
      <c r="AT367" s="11">
        <v>1</v>
      </c>
      <c r="AU367" s="11">
        <v>1</v>
      </c>
      <c r="AV367" s="11">
        <v>1</v>
      </c>
      <c r="AW367" s="18">
        <v>1</v>
      </c>
      <c r="AX367" s="10">
        <v>1</v>
      </c>
      <c r="AY367" s="11">
        <v>1</v>
      </c>
      <c r="AZ367" s="11">
        <v>1</v>
      </c>
      <c r="BA367" s="11">
        <v>1</v>
      </c>
      <c r="BB367" s="15">
        <v>1</v>
      </c>
      <c r="BC367" s="10">
        <v>1</v>
      </c>
      <c r="BD367" s="11">
        <v>1</v>
      </c>
      <c r="BE367" s="11">
        <v>1</v>
      </c>
      <c r="BF367" s="11">
        <v>1</v>
      </c>
      <c r="BG367" s="18">
        <v>1</v>
      </c>
      <c r="BH367" s="10">
        <v>1</v>
      </c>
      <c r="BI367" s="11">
        <v>1</v>
      </c>
      <c r="BJ367" s="11">
        <v>1</v>
      </c>
      <c r="BK367" s="11">
        <v>1</v>
      </c>
      <c r="BL367" s="15">
        <v>1</v>
      </c>
      <c r="BM367" s="10">
        <v>1</v>
      </c>
      <c r="BN367" s="11">
        <v>1</v>
      </c>
      <c r="BO367" s="11">
        <v>1</v>
      </c>
      <c r="BP367" s="11">
        <v>1</v>
      </c>
      <c r="BQ367" s="18">
        <v>1</v>
      </c>
      <c r="BR367" s="10">
        <v>1</v>
      </c>
      <c r="BS367" s="11">
        <v>1</v>
      </c>
      <c r="BT367" s="11">
        <v>1</v>
      </c>
      <c r="BU367" s="11">
        <v>1</v>
      </c>
      <c r="BV367" s="15">
        <v>1</v>
      </c>
    </row>
    <row r="368" spans="1:74" x14ac:dyDescent="0.25">
      <c r="A368" s="28" t="s">
        <v>139</v>
      </c>
      <c r="B368" s="25" t="s">
        <v>64</v>
      </c>
      <c r="C368" s="1" t="s">
        <v>134</v>
      </c>
      <c r="D368" s="2" t="s">
        <v>40</v>
      </c>
      <c r="E368" s="3" t="s">
        <v>22</v>
      </c>
      <c r="F368" s="3">
        <f>'Proxy inputs'!I130</f>
        <v>0.92951870915647161</v>
      </c>
      <c r="G368" s="3">
        <f>'Proxy inputs'!J130</f>
        <v>0.69379422664974066</v>
      </c>
      <c r="H368" s="3">
        <f>'Proxy inputs'!K130</f>
        <v>1</v>
      </c>
      <c r="I368" s="18">
        <f t="shared" si="280"/>
        <v>0.92951870915647161</v>
      </c>
      <c r="J368" s="10">
        <f t="shared" ref="J368:AQ368" si="343">($AR368-$I368)/(2050-2015)+I368</f>
        <v>0.93153246032342951</v>
      </c>
      <c r="K368" s="11">
        <f t="shared" si="343"/>
        <v>0.93354621149038741</v>
      </c>
      <c r="L368" s="11">
        <f t="shared" si="343"/>
        <v>0.93555996265734531</v>
      </c>
      <c r="M368" s="11">
        <f t="shared" si="343"/>
        <v>0.93757371382430321</v>
      </c>
      <c r="N368" s="18">
        <f t="shared" si="343"/>
        <v>0.93958746499126111</v>
      </c>
      <c r="O368" s="10">
        <f t="shared" si="343"/>
        <v>0.94160121615821901</v>
      </c>
      <c r="P368" s="11">
        <f t="shared" si="343"/>
        <v>0.94361496732517691</v>
      </c>
      <c r="Q368" s="11">
        <f t="shared" si="343"/>
        <v>0.94562871849213481</v>
      </c>
      <c r="R368" s="11">
        <f t="shared" si="343"/>
        <v>0.94764246965909271</v>
      </c>
      <c r="S368" s="18">
        <f t="shared" si="343"/>
        <v>0.94965622082605061</v>
      </c>
      <c r="T368" s="10">
        <f t="shared" si="343"/>
        <v>0.95166997199300851</v>
      </c>
      <c r="U368" s="11">
        <f t="shared" si="343"/>
        <v>0.95368372315996641</v>
      </c>
      <c r="V368" s="11">
        <f t="shared" si="343"/>
        <v>0.95569747432692431</v>
      </c>
      <c r="W368" s="11">
        <f t="shared" si="343"/>
        <v>0.95771122549388221</v>
      </c>
      <c r="X368" s="18">
        <f t="shared" si="343"/>
        <v>0.95972497666084011</v>
      </c>
      <c r="Y368" s="10">
        <f t="shared" si="343"/>
        <v>0.96173872782779801</v>
      </c>
      <c r="Z368" s="11">
        <f t="shared" si="343"/>
        <v>0.96375247899475591</v>
      </c>
      <c r="AA368" s="11">
        <f t="shared" si="343"/>
        <v>0.96576623016171381</v>
      </c>
      <c r="AB368" s="11">
        <f t="shared" si="343"/>
        <v>0.96777998132867171</v>
      </c>
      <c r="AC368" s="18">
        <f t="shared" si="343"/>
        <v>0.96979373249562961</v>
      </c>
      <c r="AD368" s="10">
        <f t="shared" si="343"/>
        <v>0.97180748366258751</v>
      </c>
      <c r="AE368" s="11">
        <f t="shared" si="343"/>
        <v>0.97382123482954541</v>
      </c>
      <c r="AF368" s="11">
        <f t="shared" si="343"/>
        <v>0.97583498599650331</v>
      </c>
      <c r="AG368" s="11">
        <f t="shared" si="343"/>
        <v>0.97784873716346121</v>
      </c>
      <c r="AH368" s="18">
        <f t="shared" si="343"/>
        <v>0.97986248833041911</v>
      </c>
      <c r="AI368" s="10">
        <f t="shared" si="343"/>
        <v>0.98187623949737701</v>
      </c>
      <c r="AJ368" s="11">
        <f t="shared" si="343"/>
        <v>0.98388999066433491</v>
      </c>
      <c r="AK368" s="11">
        <f t="shared" si="343"/>
        <v>0.98590374183129281</v>
      </c>
      <c r="AL368" s="11">
        <f t="shared" si="343"/>
        <v>0.98791749299825071</v>
      </c>
      <c r="AM368" s="18">
        <f t="shared" si="343"/>
        <v>0.98993124416520861</v>
      </c>
      <c r="AN368" s="10">
        <f t="shared" si="343"/>
        <v>0.99194499533216651</v>
      </c>
      <c r="AO368" s="11">
        <f t="shared" si="343"/>
        <v>0.99395874649912441</v>
      </c>
      <c r="AP368" s="11">
        <f t="shared" si="343"/>
        <v>0.99597249766608231</v>
      </c>
      <c r="AQ368" s="11">
        <f t="shared" si="343"/>
        <v>0.99798624883304021</v>
      </c>
      <c r="AR368" s="15">
        <v>1</v>
      </c>
      <c r="AS368" s="10">
        <v>1</v>
      </c>
      <c r="AT368" s="11">
        <v>1</v>
      </c>
      <c r="AU368" s="11">
        <v>1</v>
      </c>
      <c r="AV368" s="11">
        <v>1</v>
      </c>
      <c r="AW368" s="18">
        <v>1</v>
      </c>
      <c r="AX368" s="10">
        <v>1</v>
      </c>
      <c r="AY368" s="11">
        <v>1</v>
      </c>
      <c r="AZ368" s="11">
        <v>1</v>
      </c>
      <c r="BA368" s="11">
        <v>1</v>
      </c>
      <c r="BB368" s="15">
        <v>1</v>
      </c>
      <c r="BC368" s="10">
        <v>1</v>
      </c>
      <c r="BD368" s="11">
        <v>1</v>
      </c>
      <c r="BE368" s="11">
        <v>1</v>
      </c>
      <c r="BF368" s="11">
        <v>1</v>
      </c>
      <c r="BG368" s="18">
        <v>1</v>
      </c>
      <c r="BH368" s="10">
        <v>1</v>
      </c>
      <c r="BI368" s="11">
        <v>1</v>
      </c>
      <c r="BJ368" s="11">
        <v>1</v>
      </c>
      <c r="BK368" s="11">
        <v>1</v>
      </c>
      <c r="BL368" s="15">
        <v>1</v>
      </c>
      <c r="BM368" s="10">
        <v>1</v>
      </c>
      <c r="BN368" s="11">
        <v>1</v>
      </c>
      <c r="BO368" s="11">
        <v>1</v>
      </c>
      <c r="BP368" s="11">
        <v>1</v>
      </c>
      <c r="BQ368" s="18">
        <v>1</v>
      </c>
      <c r="BR368" s="10">
        <v>1</v>
      </c>
      <c r="BS368" s="11">
        <v>1</v>
      </c>
      <c r="BT368" s="11">
        <v>1</v>
      </c>
      <c r="BU368" s="11">
        <v>1</v>
      </c>
      <c r="BV368" s="15">
        <v>1</v>
      </c>
    </row>
    <row r="369" spans="1:74" x14ac:dyDescent="0.25">
      <c r="A369" s="28" t="s">
        <v>139</v>
      </c>
      <c r="B369" s="25" t="s">
        <v>64</v>
      </c>
      <c r="C369" s="1" t="s">
        <v>134</v>
      </c>
      <c r="D369" s="2" t="s">
        <v>41</v>
      </c>
      <c r="E369" s="3" t="s">
        <v>42</v>
      </c>
      <c r="F369" s="3">
        <f>'Proxy inputs'!I131</f>
        <v>0.6373521613198827</v>
      </c>
      <c r="G369" s="3">
        <f>'Proxy inputs'!J131</f>
        <v>0.80771431944294925</v>
      </c>
      <c r="H369" s="3">
        <f>'Proxy inputs'!K131</f>
        <v>1</v>
      </c>
      <c r="I369" s="18">
        <f t="shared" ref="I369:I388" si="344">F369</f>
        <v>0.6373521613198827</v>
      </c>
      <c r="J369" s="10">
        <f t="shared" ref="J369:AQ369" si="345">($AR369-$I369)/(2050-2015)+I369</f>
        <v>0.6477135281393146</v>
      </c>
      <c r="K369" s="11">
        <f t="shared" si="345"/>
        <v>0.65807489495874649</v>
      </c>
      <c r="L369" s="11">
        <f t="shared" si="345"/>
        <v>0.66843626177817839</v>
      </c>
      <c r="M369" s="11">
        <f t="shared" si="345"/>
        <v>0.67879762859761028</v>
      </c>
      <c r="N369" s="18">
        <f t="shared" si="345"/>
        <v>0.68915899541704218</v>
      </c>
      <c r="O369" s="10">
        <f t="shared" si="345"/>
        <v>0.69952036223647407</v>
      </c>
      <c r="P369" s="11">
        <f t="shared" si="345"/>
        <v>0.70988172905590596</v>
      </c>
      <c r="Q369" s="11">
        <f t="shared" si="345"/>
        <v>0.72024309587533786</v>
      </c>
      <c r="R369" s="11">
        <f t="shared" si="345"/>
        <v>0.73060446269476975</v>
      </c>
      <c r="S369" s="18">
        <f t="shared" si="345"/>
        <v>0.74096582951420165</v>
      </c>
      <c r="T369" s="10">
        <f t="shared" si="345"/>
        <v>0.75132719633363354</v>
      </c>
      <c r="U369" s="11">
        <f t="shared" si="345"/>
        <v>0.76168856315306543</v>
      </c>
      <c r="V369" s="11">
        <f t="shared" si="345"/>
        <v>0.77204992997249733</v>
      </c>
      <c r="W369" s="11">
        <f t="shared" si="345"/>
        <v>0.78241129679192922</v>
      </c>
      <c r="X369" s="18">
        <f t="shared" si="345"/>
        <v>0.79277266361136112</v>
      </c>
      <c r="Y369" s="10">
        <f t="shared" si="345"/>
        <v>0.80313403043079301</v>
      </c>
      <c r="Z369" s="11">
        <f t="shared" si="345"/>
        <v>0.81349539725022491</v>
      </c>
      <c r="AA369" s="11">
        <f t="shared" si="345"/>
        <v>0.8238567640696568</v>
      </c>
      <c r="AB369" s="11">
        <f t="shared" si="345"/>
        <v>0.83421813088908869</v>
      </c>
      <c r="AC369" s="18">
        <f t="shared" si="345"/>
        <v>0.84457949770852059</v>
      </c>
      <c r="AD369" s="10">
        <f t="shared" si="345"/>
        <v>0.85494086452795248</v>
      </c>
      <c r="AE369" s="11">
        <f t="shared" si="345"/>
        <v>0.86530223134738438</v>
      </c>
      <c r="AF369" s="11">
        <f t="shared" si="345"/>
        <v>0.87566359816681627</v>
      </c>
      <c r="AG369" s="11">
        <f t="shared" si="345"/>
        <v>0.88602496498624816</v>
      </c>
      <c r="AH369" s="18">
        <f t="shared" si="345"/>
        <v>0.89638633180568006</v>
      </c>
      <c r="AI369" s="10">
        <f t="shared" si="345"/>
        <v>0.90674769862511195</v>
      </c>
      <c r="AJ369" s="11">
        <f t="shared" si="345"/>
        <v>0.91710906544454385</v>
      </c>
      <c r="AK369" s="11">
        <f t="shared" si="345"/>
        <v>0.92747043226397574</v>
      </c>
      <c r="AL369" s="11">
        <f t="shared" si="345"/>
        <v>0.93783179908340764</v>
      </c>
      <c r="AM369" s="18">
        <f t="shared" si="345"/>
        <v>0.94819316590283953</v>
      </c>
      <c r="AN369" s="10">
        <f t="shared" si="345"/>
        <v>0.95855453272227142</v>
      </c>
      <c r="AO369" s="11">
        <f t="shared" si="345"/>
        <v>0.96891589954170332</v>
      </c>
      <c r="AP369" s="11">
        <f t="shared" si="345"/>
        <v>0.97927726636113521</v>
      </c>
      <c r="AQ369" s="11">
        <f t="shared" si="345"/>
        <v>0.98963863318056711</v>
      </c>
      <c r="AR369" s="15">
        <v>1</v>
      </c>
      <c r="AS369" s="10">
        <v>1</v>
      </c>
      <c r="AT369" s="11">
        <v>1</v>
      </c>
      <c r="AU369" s="11">
        <v>1</v>
      </c>
      <c r="AV369" s="11">
        <v>1</v>
      </c>
      <c r="AW369" s="18">
        <v>1</v>
      </c>
      <c r="AX369" s="10">
        <v>1</v>
      </c>
      <c r="AY369" s="11">
        <v>1</v>
      </c>
      <c r="AZ369" s="11">
        <v>1</v>
      </c>
      <c r="BA369" s="11">
        <v>1</v>
      </c>
      <c r="BB369" s="15">
        <v>1</v>
      </c>
      <c r="BC369" s="10">
        <v>1</v>
      </c>
      <c r="BD369" s="11">
        <v>1</v>
      </c>
      <c r="BE369" s="11">
        <v>1</v>
      </c>
      <c r="BF369" s="11">
        <v>1</v>
      </c>
      <c r="BG369" s="18">
        <v>1</v>
      </c>
      <c r="BH369" s="10">
        <v>1</v>
      </c>
      <c r="BI369" s="11">
        <v>1</v>
      </c>
      <c r="BJ369" s="11">
        <v>1</v>
      </c>
      <c r="BK369" s="11">
        <v>1</v>
      </c>
      <c r="BL369" s="15">
        <v>1</v>
      </c>
      <c r="BM369" s="10">
        <v>1</v>
      </c>
      <c r="BN369" s="11">
        <v>1</v>
      </c>
      <c r="BO369" s="11">
        <v>1</v>
      </c>
      <c r="BP369" s="11">
        <v>1</v>
      </c>
      <c r="BQ369" s="18">
        <v>1</v>
      </c>
      <c r="BR369" s="10">
        <v>1</v>
      </c>
      <c r="BS369" s="11">
        <v>1</v>
      </c>
      <c r="BT369" s="11">
        <v>1</v>
      </c>
      <c r="BU369" s="11">
        <v>1</v>
      </c>
      <c r="BV369" s="15">
        <v>1</v>
      </c>
    </row>
    <row r="370" spans="1:74" x14ac:dyDescent="0.25">
      <c r="A370" s="28" t="s">
        <v>139</v>
      </c>
      <c r="B370" s="25" t="s">
        <v>64</v>
      </c>
      <c r="C370" s="1" t="s">
        <v>134</v>
      </c>
      <c r="D370" s="2" t="s">
        <v>115</v>
      </c>
      <c r="E370" s="3" t="s">
        <v>116</v>
      </c>
      <c r="F370" s="3">
        <f>'Proxy inputs'!I132</f>
        <v>1</v>
      </c>
      <c r="G370" s="3">
        <f>'Proxy inputs'!J132</f>
        <v>1</v>
      </c>
      <c r="H370" s="3">
        <f>'Proxy inputs'!K132</f>
        <v>1</v>
      </c>
      <c r="I370" s="18">
        <f t="shared" si="344"/>
        <v>1</v>
      </c>
      <c r="J370" s="10">
        <f t="shared" ref="J370:AQ370" si="346">($AR370-$I370)/(2050-2015)+I370</f>
        <v>1</v>
      </c>
      <c r="K370" s="11">
        <f t="shared" si="346"/>
        <v>1</v>
      </c>
      <c r="L370" s="11">
        <f t="shared" si="346"/>
        <v>1</v>
      </c>
      <c r="M370" s="11">
        <f t="shared" si="346"/>
        <v>1</v>
      </c>
      <c r="N370" s="18">
        <f t="shared" si="346"/>
        <v>1</v>
      </c>
      <c r="O370" s="10">
        <f t="shared" si="346"/>
        <v>1</v>
      </c>
      <c r="P370" s="11">
        <f t="shared" si="346"/>
        <v>1</v>
      </c>
      <c r="Q370" s="11">
        <f t="shared" si="346"/>
        <v>1</v>
      </c>
      <c r="R370" s="11">
        <f t="shared" si="346"/>
        <v>1</v>
      </c>
      <c r="S370" s="18">
        <f t="shared" si="346"/>
        <v>1</v>
      </c>
      <c r="T370" s="10">
        <f t="shared" si="346"/>
        <v>1</v>
      </c>
      <c r="U370" s="11">
        <f t="shared" si="346"/>
        <v>1</v>
      </c>
      <c r="V370" s="11">
        <f t="shared" si="346"/>
        <v>1</v>
      </c>
      <c r="W370" s="11">
        <f t="shared" si="346"/>
        <v>1</v>
      </c>
      <c r="X370" s="18">
        <f t="shared" si="346"/>
        <v>1</v>
      </c>
      <c r="Y370" s="10">
        <f t="shared" si="346"/>
        <v>1</v>
      </c>
      <c r="Z370" s="11">
        <f t="shared" si="346"/>
        <v>1</v>
      </c>
      <c r="AA370" s="11">
        <f t="shared" si="346"/>
        <v>1</v>
      </c>
      <c r="AB370" s="11">
        <f t="shared" si="346"/>
        <v>1</v>
      </c>
      <c r="AC370" s="18">
        <f t="shared" si="346"/>
        <v>1</v>
      </c>
      <c r="AD370" s="10">
        <f t="shared" si="346"/>
        <v>1</v>
      </c>
      <c r="AE370" s="11">
        <f t="shared" si="346"/>
        <v>1</v>
      </c>
      <c r="AF370" s="11">
        <f t="shared" si="346"/>
        <v>1</v>
      </c>
      <c r="AG370" s="11">
        <f t="shared" si="346"/>
        <v>1</v>
      </c>
      <c r="AH370" s="18">
        <f t="shared" si="346"/>
        <v>1</v>
      </c>
      <c r="AI370" s="10">
        <f t="shared" si="346"/>
        <v>1</v>
      </c>
      <c r="AJ370" s="11">
        <f t="shared" si="346"/>
        <v>1</v>
      </c>
      <c r="AK370" s="11">
        <f t="shared" si="346"/>
        <v>1</v>
      </c>
      <c r="AL370" s="11">
        <f t="shared" si="346"/>
        <v>1</v>
      </c>
      <c r="AM370" s="18">
        <f t="shared" si="346"/>
        <v>1</v>
      </c>
      <c r="AN370" s="10">
        <f t="shared" si="346"/>
        <v>1</v>
      </c>
      <c r="AO370" s="11">
        <f t="shared" si="346"/>
        <v>1</v>
      </c>
      <c r="AP370" s="11">
        <f t="shared" si="346"/>
        <v>1</v>
      </c>
      <c r="AQ370" s="11">
        <f t="shared" si="346"/>
        <v>1</v>
      </c>
      <c r="AR370" s="15">
        <v>1</v>
      </c>
      <c r="AS370" s="10">
        <v>1</v>
      </c>
      <c r="AT370" s="11">
        <v>1</v>
      </c>
      <c r="AU370" s="11">
        <v>1</v>
      </c>
      <c r="AV370" s="11">
        <v>1</v>
      </c>
      <c r="AW370" s="18">
        <v>1</v>
      </c>
      <c r="AX370" s="10">
        <v>1</v>
      </c>
      <c r="AY370" s="11">
        <v>1</v>
      </c>
      <c r="AZ370" s="11">
        <v>1</v>
      </c>
      <c r="BA370" s="11">
        <v>1</v>
      </c>
      <c r="BB370" s="15">
        <v>1</v>
      </c>
      <c r="BC370" s="10">
        <v>1</v>
      </c>
      <c r="BD370" s="11">
        <v>1</v>
      </c>
      <c r="BE370" s="11">
        <v>1</v>
      </c>
      <c r="BF370" s="11">
        <v>1</v>
      </c>
      <c r="BG370" s="18">
        <v>1</v>
      </c>
      <c r="BH370" s="10">
        <v>1</v>
      </c>
      <c r="BI370" s="11">
        <v>1</v>
      </c>
      <c r="BJ370" s="11">
        <v>1</v>
      </c>
      <c r="BK370" s="11">
        <v>1</v>
      </c>
      <c r="BL370" s="15">
        <v>1</v>
      </c>
      <c r="BM370" s="10">
        <v>1</v>
      </c>
      <c r="BN370" s="11">
        <v>1</v>
      </c>
      <c r="BO370" s="11">
        <v>1</v>
      </c>
      <c r="BP370" s="11">
        <v>1</v>
      </c>
      <c r="BQ370" s="18">
        <v>1</v>
      </c>
      <c r="BR370" s="10">
        <v>1</v>
      </c>
      <c r="BS370" s="11">
        <v>1</v>
      </c>
      <c r="BT370" s="11">
        <v>1</v>
      </c>
      <c r="BU370" s="11">
        <v>1</v>
      </c>
      <c r="BV370" s="15">
        <v>1</v>
      </c>
    </row>
    <row r="371" spans="1:74" x14ac:dyDescent="0.25">
      <c r="A371" s="28" t="s">
        <v>139</v>
      </c>
      <c r="B371" s="25" t="s">
        <v>64</v>
      </c>
      <c r="C371" s="1" t="s">
        <v>134</v>
      </c>
      <c r="D371" s="2" t="s">
        <v>115</v>
      </c>
      <c r="E371" s="3" t="s">
        <v>117</v>
      </c>
      <c r="F371" s="3">
        <f>'Proxy inputs'!I133</f>
        <v>1</v>
      </c>
      <c r="G371" s="3">
        <f>'Proxy inputs'!J133</f>
        <v>1</v>
      </c>
      <c r="H371" s="3">
        <f>'Proxy inputs'!K133</f>
        <v>1</v>
      </c>
      <c r="I371" s="18">
        <f t="shared" si="344"/>
        <v>1</v>
      </c>
      <c r="J371" s="10">
        <f t="shared" ref="J371:AQ371" si="347">($AR371-$I371)/(2050-2015)+I371</f>
        <v>1</v>
      </c>
      <c r="K371" s="11">
        <f t="shared" si="347"/>
        <v>1</v>
      </c>
      <c r="L371" s="11">
        <f t="shared" si="347"/>
        <v>1</v>
      </c>
      <c r="M371" s="11">
        <f t="shared" si="347"/>
        <v>1</v>
      </c>
      <c r="N371" s="18">
        <f t="shared" si="347"/>
        <v>1</v>
      </c>
      <c r="O371" s="10">
        <f t="shared" si="347"/>
        <v>1</v>
      </c>
      <c r="P371" s="11">
        <f t="shared" si="347"/>
        <v>1</v>
      </c>
      <c r="Q371" s="11">
        <f t="shared" si="347"/>
        <v>1</v>
      </c>
      <c r="R371" s="11">
        <f t="shared" si="347"/>
        <v>1</v>
      </c>
      <c r="S371" s="18">
        <f t="shared" si="347"/>
        <v>1</v>
      </c>
      <c r="T371" s="10">
        <f t="shared" si="347"/>
        <v>1</v>
      </c>
      <c r="U371" s="11">
        <f t="shared" si="347"/>
        <v>1</v>
      </c>
      <c r="V371" s="11">
        <f t="shared" si="347"/>
        <v>1</v>
      </c>
      <c r="W371" s="11">
        <f t="shared" si="347"/>
        <v>1</v>
      </c>
      <c r="X371" s="18">
        <f t="shared" si="347"/>
        <v>1</v>
      </c>
      <c r="Y371" s="10">
        <f t="shared" si="347"/>
        <v>1</v>
      </c>
      <c r="Z371" s="11">
        <f t="shared" si="347"/>
        <v>1</v>
      </c>
      <c r="AA371" s="11">
        <f t="shared" si="347"/>
        <v>1</v>
      </c>
      <c r="AB371" s="11">
        <f t="shared" si="347"/>
        <v>1</v>
      </c>
      <c r="AC371" s="18">
        <f t="shared" si="347"/>
        <v>1</v>
      </c>
      <c r="AD371" s="10">
        <f t="shared" si="347"/>
        <v>1</v>
      </c>
      <c r="AE371" s="11">
        <f t="shared" si="347"/>
        <v>1</v>
      </c>
      <c r="AF371" s="11">
        <f t="shared" si="347"/>
        <v>1</v>
      </c>
      <c r="AG371" s="11">
        <f t="shared" si="347"/>
        <v>1</v>
      </c>
      <c r="AH371" s="18">
        <f t="shared" si="347"/>
        <v>1</v>
      </c>
      <c r="AI371" s="10">
        <f t="shared" si="347"/>
        <v>1</v>
      </c>
      <c r="AJ371" s="11">
        <f t="shared" si="347"/>
        <v>1</v>
      </c>
      <c r="AK371" s="11">
        <f t="shared" si="347"/>
        <v>1</v>
      </c>
      <c r="AL371" s="11">
        <f t="shared" si="347"/>
        <v>1</v>
      </c>
      <c r="AM371" s="18">
        <f t="shared" si="347"/>
        <v>1</v>
      </c>
      <c r="AN371" s="10">
        <f t="shared" si="347"/>
        <v>1</v>
      </c>
      <c r="AO371" s="11">
        <f t="shared" si="347"/>
        <v>1</v>
      </c>
      <c r="AP371" s="11">
        <f t="shared" si="347"/>
        <v>1</v>
      </c>
      <c r="AQ371" s="11">
        <f t="shared" si="347"/>
        <v>1</v>
      </c>
      <c r="AR371" s="15">
        <v>1</v>
      </c>
      <c r="AS371" s="10">
        <v>1</v>
      </c>
      <c r="AT371" s="11">
        <v>1</v>
      </c>
      <c r="AU371" s="11">
        <v>1</v>
      </c>
      <c r="AV371" s="11">
        <v>1</v>
      </c>
      <c r="AW371" s="18">
        <v>1</v>
      </c>
      <c r="AX371" s="10">
        <v>1</v>
      </c>
      <c r="AY371" s="11">
        <v>1</v>
      </c>
      <c r="AZ371" s="11">
        <v>1</v>
      </c>
      <c r="BA371" s="11">
        <v>1</v>
      </c>
      <c r="BB371" s="15">
        <v>1</v>
      </c>
      <c r="BC371" s="10">
        <v>1</v>
      </c>
      <c r="BD371" s="11">
        <v>1</v>
      </c>
      <c r="BE371" s="11">
        <v>1</v>
      </c>
      <c r="BF371" s="11">
        <v>1</v>
      </c>
      <c r="BG371" s="18">
        <v>1</v>
      </c>
      <c r="BH371" s="10">
        <v>1</v>
      </c>
      <c r="BI371" s="11">
        <v>1</v>
      </c>
      <c r="BJ371" s="11">
        <v>1</v>
      </c>
      <c r="BK371" s="11">
        <v>1</v>
      </c>
      <c r="BL371" s="15">
        <v>1</v>
      </c>
      <c r="BM371" s="10">
        <v>1</v>
      </c>
      <c r="BN371" s="11">
        <v>1</v>
      </c>
      <c r="BO371" s="11">
        <v>1</v>
      </c>
      <c r="BP371" s="11">
        <v>1</v>
      </c>
      <c r="BQ371" s="18">
        <v>1</v>
      </c>
      <c r="BR371" s="10">
        <v>1</v>
      </c>
      <c r="BS371" s="11">
        <v>1</v>
      </c>
      <c r="BT371" s="11">
        <v>1</v>
      </c>
      <c r="BU371" s="11">
        <v>1</v>
      </c>
      <c r="BV371" s="15">
        <v>1</v>
      </c>
    </row>
    <row r="372" spans="1:74" x14ac:dyDescent="0.25">
      <c r="A372" s="28" t="s">
        <v>139</v>
      </c>
      <c r="B372" s="25" t="s">
        <v>64</v>
      </c>
      <c r="C372" s="1" t="s">
        <v>135</v>
      </c>
      <c r="D372" s="2" t="s">
        <v>23</v>
      </c>
      <c r="E372" s="3" t="s">
        <v>24</v>
      </c>
      <c r="F372" s="3">
        <f>'Proxy inputs'!I134</f>
        <v>0.80682036963282178</v>
      </c>
      <c r="G372" s="3">
        <f>'Proxy inputs'!J134</f>
        <v>1.7257905958420467</v>
      </c>
      <c r="H372" s="3">
        <f>'Proxy inputs'!K134</f>
        <v>1</v>
      </c>
      <c r="I372" s="18">
        <f t="shared" si="344"/>
        <v>0.80682036963282178</v>
      </c>
      <c r="J372" s="10">
        <f t="shared" ref="J372:AQ372" si="348">($AR372-$I372)/(2050-2015)+I372</f>
        <v>0.81233978764331261</v>
      </c>
      <c r="K372" s="11">
        <f t="shared" si="348"/>
        <v>0.81785920565380343</v>
      </c>
      <c r="L372" s="11">
        <f t="shared" si="348"/>
        <v>0.82337862366429426</v>
      </c>
      <c r="M372" s="11">
        <f t="shared" si="348"/>
        <v>0.82889804167478509</v>
      </c>
      <c r="N372" s="18">
        <f t="shared" si="348"/>
        <v>0.83441745968527592</v>
      </c>
      <c r="O372" s="10">
        <f t="shared" si="348"/>
        <v>0.83993687769576675</v>
      </c>
      <c r="P372" s="11">
        <f t="shared" si="348"/>
        <v>0.84545629570625758</v>
      </c>
      <c r="Q372" s="11">
        <f t="shared" si="348"/>
        <v>0.85097571371674841</v>
      </c>
      <c r="R372" s="11">
        <f t="shared" si="348"/>
        <v>0.85649513172723923</v>
      </c>
      <c r="S372" s="18">
        <f t="shared" si="348"/>
        <v>0.86201454973773006</v>
      </c>
      <c r="T372" s="10">
        <f t="shared" si="348"/>
        <v>0.86753396774822089</v>
      </c>
      <c r="U372" s="11">
        <f t="shared" si="348"/>
        <v>0.87305338575871172</v>
      </c>
      <c r="V372" s="11">
        <f t="shared" si="348"/>
        <v>0.87857280376920255</v>
      </c>
      <c r="W372" s="11">
        <f t="shared" si="348"/>
        <v>0.88409222177969338</v>
      </c>
      <c r="X372" s="18">
        <f t="shared" si="348"/>
        <v>0.88961163979018421</v>
      </c>
      <c r="Y372" s="10">
        <f t="shared" si="348"/>
        <v>0.89513105780067503</v>
      </c>
      <c r="Z372" s="11">
        <f t="shared" si="348"/>
        <v>0.90065047581116586</v>
      </c>
      <c r="AA372" s="11">
        <f t="shared" si="348"/>
        <v>0.90616989382165669</v>
      </c>
      <c r="AB372" s="11">
        <f t="shared" si="348"/>
        <v>0.91168931183214752</v>
      </c>
      <c r="AC372" s="18">
        <f t="shared" si="348"/>
        <v>0.91720872984263835</v>
      </c>
      <c r="AD372" s="10">
        <f t="shared" si="348"/>
        <v>0.92272814785312918</v>
      </c>
      <c r="AE372" s="11">
        <f t="shared" si="348"/>
        <v>0.92824756586362001</v>
      </c>
      <c r="AF372" s="11">
        <f t="shared" si="348"/>
        <v>0.93376698387411083</v>
      </c>
      <c r="AG372" s="11">
        <f t="shared" si="348"/>
        <v>0.93928640188460166</v>
      </c>
      <c r="AH372" s="18">
        <f t="shared" si="348"/>
        <v>0.94480581989509249</v>
      </c>
      <c r="AI372" s="10">
        <f t="shared" si="348"/>
        <v>0.95032523790558332</v>
      </c>
      <c r="AJ372" s="11">
        <f t="shared" si="348"/>
        <v>0.95584465591607415</v>
      </c>
      <c r="AK372" s="11">
        <f t="shared" si="348"/>
        <v>0.96136407392656498</v>
      </c>
      <c r="AL372" s="11">
        <f t="shared" si="348"/>
        <v>0.96688349193705581</v>
      </c>
      <c r="AM372" s="18">
        <f t="shared" si="348"/>
        <v>0.97240290994754663</v>
      </c>
      <c r="AN372" s="10">
        <f t="shared" si="348"/>
        <v>0.97792232795803746</v>
      </c>
      <c r="AO372" s="11">
        <f t="shared" si="348"/>
        <v>0.98344174596852829</v>
      </c>
      <c r="AP372" s="11">
        <f t="shared" si="348"/>
        <v>0.98896116397901912</v>
      </c>
      <c r="AQ372" s="11">
        <f t="shared" si="348"/>
        <v>0.99448058198950995</v>
      </c>
      <c r="AR372" s="15">
        <v>1</v>
      </c>
      <c r="AS372" s="10">
        <v>1</v>
      </c>
      <c r="AT372" s="11">
        <v>1</v>
      </c>
      <c r="AU372" s="11">
        <v>1</v>
      </c>
      <c r="AV372" s="11">
        <v>1</v>
      </c>
      <c r="AW372" s="18">
        <v>1</v>
      </c>
      <c r="AX372" s="10">
        <v>1</v>
      </c>
      <c r="AY372" s="11">
        <v>1</v>
      </c>
      <c r="AZ372" s="11">
        <v>1</v>
      </c>
      <c r="BA372" s="11">
        <v>1</v>
      </c>
      <c r="BB372" s="15">
        <v>1</v>
      </c>
      <c r="BC372" s="10">
        <v>1</v>
      </c>
      <c r="BD372" s="11">
        <v>1</v>
      </c>
      <c r="BE372" s="11">
        <v>1</v>
      </c>
      <c r="BF372" s="11">
        <v>1</v>
      </c>
      <c r="BG372" s="18">
        <v>1</v>
      </c>
      <c r="BH372" s="10">
        <v>1</v>
      </c>
      <c r="BI372" s="11">
        <v>1</v>
      </c>
      <c r="BJ372" s="11">
        <v>1</v>
      </c>
      <c r="BK372" s="11">
        <v>1</v>
      </c>
      <c r="BL372" s="15">
        <v>1</v>
      </c>
      <c r="BM372" s="10">
        <v>1</v>
      </c>
      <c r="BN372" s="11">
        <v>1</v>
      </c>
      <c r="BO372" s="11">
        <v>1</v>
      </c>
      <c r="BP372" s="11">
        <v>1</v>
      </c>
      <c r="BQ372" s="18">
        <v>1</v>
      </c>
      <c r="BR372" s="10">
        <v>1</v>
      </c>
      <c r="BS372" s="11">
        <v>1</v>
      </c>
      <c r="BT372" s="11">
        <v>1</v>
      </c>
      <c r="BU372" s="11">
        <v>1</v>
      </c>
      <c r="BV372" s="15">
        <v>1</v>
      </c>
    </row>
    <row r="373" spans="1:74" x14ac:dyDescent="0.25">
      <c r="A373" s="28" t="s">
        <v>139</v>
      </c>
      <c r="B373" s="25" t="s">
        <v>64</v>
      </c>
      <c r="C373" s="1" t="s">
        <v>135</v>
      </c>
      <c r="D373" s="2" t="s">
        <v>23</v>
      </c>
      <c r="E373" s="3" t="s">
        <v>25</v>
      </c>
      <c r="F373" s="3">
        <f>'Proxy inputs'!I135</f>
        <v>0.19269417130742866</v>
      </c>
      <c r="G373" s="3">
        <f>'Proxy inputs'!J135</f>
        <v>2.4275337290571048</v>
      </c>
      <c r="H373" s="3">
        <f>'Proxy inputs'!K135</f>
        <v>1</v>
      </c>
      <c r="I373" s="18">
        <f t="shared" si="344"/>
        <v>0.19269417130742866</v>
      </c>
      <c r="J373" s="10">
        <f t="shared" ref="J373:AQ373" si="349">($AR373-$I373)/(2050-2015)+I373</f>
        <v>0.21576005212721641</v>
      </c>
      <c r="K373" s="11">
        <f t="shared" si="349"/>
        <v>0.23882593294700416</v>
      </c>
      <c r="L373" s="11">
        <f t="shared" si="349"/>
        <v>0.26189181376679194</v>
      </c>
      <c r="M373" s="11">
        <f t="shared" si="349"/>
        <v>0.28495769458657971</v>
      </c>
      <c r="N373" s="18">
        <f t="shared" si="349"/>
        <v>0.30802357540636749</v>
      </c>
      <c r="O373" s="10">
        <f t="shared" si="349"/>
        <v>0.33108945622615527</v>
      </c>
      <c r="P373" s="11">
        <f t="shared" si="349"/>
        <v>0.35415533704594304</v>
      </c>
      <c r="Q373" s="11">
        <f t="shared" si="349"/>
        <v>0.37722121786573082</v>
      </c>
      <c r="R373" s="11">
        <f t="shared" si="349"/>
        <v>0.40028709868551859</v>
      </c>
      <c r="S373" s="18">
        <f t="shared" si="349"/>
        <v>0.42335297950530637</v>
      </c>
      <c r="T373" s="10">
        <f t="shared" si="349"/>
        <v>0.44641886032509415</v>
      </c>
      <c r="U373" s="11">
        <f t="shared" si="349"/>
        <v>0.46948474114488192</v>
      </c>
      <c r="V373" s="11">
        <f t="shared" si="349"/>
        <v>0.4925506219646697</v>
      </c>
      <c r="W373" s="11">
        <f t="shared" si="349"/>
        <v>0.51561650278445748</v>
      </c>
      <c r="X373" s="18">
        <f t="shared" si="349"/>
        <v>0.53868238360424525</v>
      </c>
      <c r="Y373" s="10">
        <f t="shared" si="349"/>
        <v>0.56174826442403303</v>
      </c>
      <c r="Z373" s="11">
        <f t="shared" si="349"/>
        <v>0.5848141452438208</v>
      </c>
      <c r="AA373" s="11">
        <f t="shared" si="349"/>
        <v>0.60788002606360858</v>
      </c>
      <c r="AB373" s="11">
        <f t="shared" si="349"/>
        <v>0.63094590688339636</v>
      </c>
      <c r="AC373" s="18">
        <f t="shared" si="349"/>
        <v>0.65401178770318413</v>
      </c>
      <c r="AD373" s="10">
        <f t="shared" si="349"/>
        <v>0.67707766852297191</v>
      </c>
      <c r="AE373" s="11">
        <f t="shared" si="349"/>
        <v>0.70014354934275969</v>
      </c>
      <c r="AF373" s="11">
        <f t="shared" si="349"/>
        <v>0.72320943016254746</v>
      </c>
      <c r="AG373" s="11">
        <f t="shared" si="349"/>
        <v>0.74627531098233524</v>
      </c>
      <c r="AH373" s="18">
        <f t="shared" si="349"/>
        <v>0.76934119180212301</v>
      </c>
      <c r="AI373" s="10">
        <f t="shared" si="349"/>
        <v>0.79240707262191079</v>
      </c>
      <c r="AJ373" s="11">
        <f t="shared" si="349"/>
        <v>0.81547295344169857</v>
      </c>
      <c r="AK373" s="11">
        <f t="shared" si="349"/>
        <v>0.83853883426148634</v>
      </c>
      <c r="AL373" s="11">
        <f t="shared" si="349"/>
        <v>0.86160471508127412</v>
      </c>
      <c r="AM373" s="18">
        <f t="shared" si="349"/>
        <v>0.8846705959010619</v>
      </c>
      <c r="AN373" s="10">
        <f t="shared" si="349"/>
        <v>0.90773647672084967</v>
      </c>
      <c r="AO373" s="11">
        <f t="shared" si="349"/>
        <v>0.93080235754063745</v>
      </c>
      <c r="AP373" s="11">
        <f t="shared" si="349"/>
        <v>0.95386823836042522</v>
      </c>
      <c r="AQ373" s="11">
        <f t="shared" si="349"/>
        <v>0.976934119180213</v>
      </c>
      <c r="AR373" s="15">
        <v>1</v>
      </c>
      <c r="AS373" s="10">
        <v>1</v>
      </c>
      <c r="AT373" s="11">
        <v>1</v>
      </c>
      <c r="AU373" s="11">
        <v>1</v>
      </c>
      <c r="AV373" s="11">
        <v>1</v>
      </c>
      <c r="AW373" s="18">
        <v>1</v>
      </c>
      <c r="AX373" s="10">
        <v>1</v>
      </c>
      <c r="AY373" s="11">
        <v>1</v>
      </c>
      <c r="AZ373" s="11">
        <v>1</v>
      </c>
      <c r="BA373" s="11">
        <v>1</v>
      </c>
      <c r="BB373" s="15">
        <v>1</v>
      </c>
      <c r="BC373" s="10">
        <v>1</v>
      </c>
      <c r="BD373" s="11">
        <v>1</v>
      </c>
      <c r="BE373" s="11">
        <v>1</v>
      </c>
      <c r="BF373" s="11">
        <v>1</v>
      </c>
      <c r="BG373" s="18">
        <v>1</v>
      </c>
      <c r="BH373" s="10">
        <v>1</v>
      </c>
      <c r="BI373" s="11">
        <v>1</v>
      </c>
      <c r="BJ373" s="11">
        <v>1</v>
      </c>
      <c r="BK373" s="11">
        <v>1</v>
      </c>
      <c r="BL373" s="15">
        <v>1</v>
      </c>
      <c r="BM373" s="10">
        <v>1</v>
      </c>
      <c r="BN373" s="11">
        <v>1</v>
      </c>
      <c r="BO373" s="11">
        <v>1</v>
      </c>
      <c r="BP373" s="11">
        <v>1</v>
      </c>
      <c r="BQ373" s="18">
        <v>1</v>
      </c>
      <c r="BR373" s="10">
        <v>1</v>
      </c>
      <c r="BS373" s="11">
        <v>1</v>
      </c>
      <c r="BT373" s="11">
        <v>1</v>
      </c>
      <c r="BU373" s="11">
        <v>1</v>
      </c>
      <c r="BV373" s="15">
        <v>1</v>
      </c>
    </row>
    <row r="374" spans="1:74" x14ac:dyDescent="0.25">
      <c r="A374" s="28" t="s">
        <v>139</v>
      </c>
      <c r="B374" s="25" t="s">
        <v>64</v>
      </c>
      <c r="C374" s="1" t="s">
        <v>135</v>
      </c>
      <c r="D374" s="2" t="s">
        <v>23</v>
      </c>
      <c r="E374" s="3" t="s">
        <v>26</v>
      </c>
      <c r="F374" s="3">
        <f>'Proxy inputs'!I136</f>
        <v>0.4209192719347345</v>
      </c>
      <c r="G374" s="3">
        <f>'Proxy inputs'!J136</f>
        <v>0.60575938552215192</v>
      </c>
      <c r="H374" s="3">
        <f>'Proxy inputs'!K136</f>
        <v>1</v>
      </c>
      <c r="I374" s="18">
        <f t="shared" si="344"/>
        <v>0.4209192719347345</v>
      </c>
      <c r="J374" s="10">
        <f t="shared" ref="J374:AQ374" si="350">($AR374-$I374)/(2050-2015)+I374</f>
        <v>0.4374644355937421</v>
      </c>
      <c r="K374" s="11">
        <f t="shared" si="350"/>
        <v>0.4540095992527497</v>
      </c>
      <c r="L374" s="11">
        <f t="shared" si="350"/>
        <v>0.4705547629117573</v>
      </c>
      <c r="M374" s="11">
        <f t="shared" si="350"/>
        <v>0.4870999265707649</v>
      </c>
      <c r="N374" s="18">
        <f t="shared" si="350"/>
        <v>0.50364509022977244</v>
      </c>
      <c r="O374" s="10">
        <f t="shared" si="350"/>
        <v>0.52019025388878004</v>
      </c>
      <c r="P374" s="11">
        <f t="shared" si="350"/>
        <v>0.53673541754778764</v>
      </c>
      <c r="Q374" s="11">
        <f t="shared" si="350"/>
        <v>0.55328058120679524</v>
      </c>
      <c r="R374" s="11">
        <f t="shared" si="350"/>
        <v>0.56982574486580284</v>
      </c>
      <c r="S374" s="18">
        <f t="shared" si="350"/>
        <v>0.58637090852481044</v>
      </c>
      <c r="T374" s="10">
        <f t="shared" si="350"/>
        <v>0.60291607218381804</v>
      </c>
      <c r="U374" s="11">
        <f t="shared" si="350"/>
        <v>0.61946123584282564</v>
      </c>
      <c r="V374" s="11">
        <f t="shared" si="350"/>
        <v>0.63600639950183324</v>
      </c>
      <c r="W374" s="11">
        <f t="shared" si="350"/>
        <v>0.65255156316084084</v>
      </c>
      <c r="X374" s="18">
        <f t="shared" si="350"/>
        <v>0.66909672681984844</v>
      </c>
      <c r="Y374" s="10">
        <f t="shared" si="350"/>
        <v>0.68564189047885604</v>
      </c>
      <c r="Z374" s="11">
        <f t="shared" si="350"/>
        <v>0.70218705413786364</v>
      </c>
      <c r="AA374" s="11">
        <f t="shared" si="350"/>
        <v>0.71873221779687124</v>
      </c>
      <c r="AB374" s="11">
        <f t="shared" si="350"/>
        <v>0.73527738145587884</v>
      </c>
      <c r="AC374" s="18">
        <f t="shared" si="350"/>
        <v>0.75182254511488644</v>
      </c>
      <c r="AD374" s="10">
        <f t="shared" si="350"/>
        <v>0.76836770877389404</v>
      </c>
      <c r="AE374" s="11">
        <f t="shared" si="350"/>
        <v>0.78491287243290164</v>
      </c>
      <c r="AF374" s="11">
        <f t="shared" si="350"/>
        <v>0.80145803609190924</v>
      </c>
      <c r="AG374" s="11">
        <f t="shared" si="350"/>
        <v>0.81800319975091684</v>
      </c>
      <c r="AH374" s="18">
        <f t="shared" si="350"/>
        <v>0.83454836340992444</v>
      </c>
      <c r="AI374" s="10">
        <f t="shared" si="350"/>
        <v>0.85109352706893204</v>
      </c>
      <c r="AJ374" s="11">
        <f t="shared" si="350"/>
        <v>0.86763869072793964</v>
      </c>
      <c r="AK374" s="11">
        <f t="shared" si="350"/>
        <v>0.88418385438694724</v>
      </c>
      <c r="AL374" s="11">
        <f t="shared" si="350"/>
        <v>0.90072901804595484</v>
      </c>
      <c r="AM374" s="18">
        <f t="shared" si="350"/>
        <v>0.91727418170496244</v>
      </c>
      <c r="AN374" s="10">
        <f t="shared" si="350"/>
        <v>0.93381934536397004</v>
      </c>
      <c r="AO374" s="11">
        <f t="shared" si="350"/>
        <v>0.95036450902297764</v>
      </c>
      <c r="AP374" s="11">
        <f t="shared" si="350"/>
        <v>0.96690967268198524</v>
      </c>
      <c r="AQ374" s="11">
        <f t="shared" si="350"/>
        <v>0.98345483634099284</v>
      </c>
      <c r="AR374" s="15">
        <v>1</v>
      </c>
      <c r="AS374" s="10">
        <v>1</v>
      </c>
      <c r="AT374" s="11">
        <v>1</v>
      </c>
      <c r="AU374" s="11">
        <v>1</v>
      </c>
      <c r="AV374" s="11">
        <v>1</v>
      </c>
      <c r="AW374" s="18">
        <v>1</v>
      </c>
      <c r="AX374" s="10">
        <v>1</v>
      </c>
      <c r="AY374" s="11">
        <v>1</v>
      </c>
      <c r="AZ374" s="11">
        <v>1</v>
      </c>
      <c r="BA374" s="11">
        <v>1</v>
      </c>
      <c r="BB374" s="15">
        <v>1</v>
      </c>
      <c r="BC374" s="10">
        <v>1</v>
      </c>
      <c r="BD374" s="11">
        <v>1</v>
      </c>
      <c r="BE374" s="11">
        <v>1</v>
      </c>
      <c r="BF374" s="11">
        <v>1</v>
      </c>
      <c r="BG374" s="18">
        <v>1</v>
      </c>
      <c r="BH374" s="10">
        <v>1</v>
      </c>
      <c r="BI374" s="11">
        <v>1</v>
      </c>
      <c r="BJ374" s="11">
        <v>1</v>
      </c>
      <c r="BK374" s="11">
        <v>1</v>
      </c>
      <c r="BL374" s="15">
        <v>1</v>
      </c>
      <c r="BM374" s="10">
        <v>1</v>
      </c>
      <c r="BN374" s="11">
        <v>1</v>
      </c>
      <c r="BO374" s="11">
        <v>1</v>
      </c>
      <c r="BP374" s="11">
        <v>1</v>
      </c>
      <c r="BQ374" s="18">
        <v>1</v>
      </c>
      <c r="BR374" s="10">
        <v>1</v>
      </c>
      <c r="BS374" s="11">
        <v>1</v>
      </c>
      <c r="BT374" s="11">
        <v>1</v>
      </c>
      <c r="BU374" s="11">
        <v>1</v>
      </c>
      <c r="BV374" s="15">
        <v>1</v>
      </c>
    </row>
    <row r="375" spans="1:74" x14ac:dyDescent="0.25">
      <c r="A375" s="28" t="s">
        <v>139</v>
      </c>
      <c r="B375" s="25" t="s">
        <v>64</v>
      </c>
      <c r="C375" s="1" t="s">
        <v>135</v>
      </c>
      <c r="D375" s="2" t="s">
        <v>23</v>
      </c>
      <c r="E375" s="3" t="s">
        <v>27</v>
      </c>
      <c r="F375" s="3">
        <f>'Proxy inputs'!I137</f>
        <v>0.41660720370957982</v>
      </c>
      <c r="G375" s="3">
        <f>'Proxy inputs'!J137</f>
        <v>0.62496775130601301</v>
      </c>
      <c r="H375" s="3">
        <f>'Proxy inputs'!K137</f>
        <v>1</v>
      </c>
      <c r="I375" s="18">
        <f t="shared" si="344"/>
        <v>0.41660720370957982</v>
      </c>
      <c r="J375" s="10">
        <f t="shared" ref="J375:AQ375" si="351">($AR375-$I375)/(2050-2015)+I375</f>
        <v>0.43327556931787753</v>
      </c>
      <c r="K375" s="11">
        <f t="shared" si="351"/>
        <v>0.44994393492617524</v>
      </c>
      <c r="L375" s="11">
        <f t="shared" si="351"/>
        <v>0.46661230053447295</v>
      </c>
      <c r="M375" s="11">
        <f t="shared" si="351"/>
        <v>0.48328066614277065</v>
      </c>
      <c r="N375" s="18">
        <f t="shared" si="351"/>
        <v>0.49994903175106836</v>
      </c>
      <c r="O375" s="10">
        <f t="shared" si="351"/>
        <v>0.51661739735936607</v>
      </c>
      <c r="P375" s="11">
        <f t="shared" si="351"/>
        <v>0.53328576296766383</v>
      </c>
      <c r="Q375" s="11">
        <f t="shared" si="351"/>
        <v>0.5499541285759616</v>
      </c>
      <c r="R375" s="11">
        <f t="shared" si="351"/>
        <v>0.56662249418425936</v>
      </c>
      <c r="S375" s="18">
        <f t="shared" si="351"/>
        <v>0.58329085979255713</v>
      </c>
      <c r="T375" s="10">
        <f t="shared" si="351"/>
        <v>0.59995922540085489</v>
      </c>
      <c r="U375" s="11">
        <f t="shared" si="351"/>
        <v>0.61662759100915265</v>
      </c>
      <c r="V375" s="11">
        <f t="shared" si="351"/>
        <v>0.63329595661745042</v>
      </c>
      <c r="W375" s="11">
        <f t="shared" si="351"/>
        <v>0.64996432222574818</v>
      </c>
      <c r="X375" s="18">
        <f t="shared" si="351"/>
        <v>0.66663268783404594</v>
      </c>
      <c r="Y375" s="10">
        <f t="shared" si="351"/>
        <v>0.68330105344234371</v>
      </c>
      <c r="Z375" s="11">
        <f t="shared" si="351"/>
        <v>0.69996941905064147</v>
      </c>
      <c r="AA375" s="11">
        <f t="shared" si="351"/>
        <v>0.71663778465893924</v>
      </c>
      <c r="AB375" s="11">
        <f t="shared" si="351"/>
        <v>0.733306150267237</v>
      </c>
      <c r="AC375" s="18">
        <f t="shared" si="351"/>
        <v>0.74997451587553476</v>
      </c>
      <c r="AD375" s="10">
        <f t="shared" si="351"/>
        <v>0.76664288148383253</v>
      </c>
      <c r="AE375" s="11">
        <f t="shared" si="351"/>
        <v>0.78331124709213029</v>
      </c>
      <c r="AF375" s="11">
        <f t="shared" si="351"/>
        <v>0.79997961270042806</v>
      </c>
      <c r="AG375" s="11">
        <f t="shared" si="351"/>
        <v>0.81664797830872582</v>
      </c>
      <c r="AH375" s="18">
        <f t="shared" si="351"/>
        <v>0.83331634391702358</v>
      </c>
      <c r="AI375" s="10">
        <f t="shared" si="351"/>
        <v>0.84998470952532135</v>
      </c>
      <c r="AJ375" s="11">
        <f t="shared" si="351"/>
        <v>0.86665307513361911</v>
      </c>
      <c r="AK375" s="11">
        <f t="shared" si="351"/>
        <v>0.88332144074191687</v>
      </c>
      <c r="AL375" s="11">
        <f t="shared" si="351"/>
        <v>0.89998980635021464</v>
      </c>
      <c r="AM375" s="18">
        <f t="shared" si="351"/>
        <v>0.9166581719585124</v>
      </c>
      <c r="AN375" s="10">
        <f t="shared" si="351"/>
        <v>0.93332653756681017</v>
      </c>
      <c r="AO375" s="11">
        <f t="shared" si="351"/>
        <v>0.94999490317510793</v>
      </c>
      <c r="AP375" s="11">
        <f t="shared" si="351"/>
        <v>0.96666326878340569</v>
      </c>
      <c r="AQ375" s="11">
        <f t="shared" si="351"/>
        <v>0.98333163439170346</v>
      </c>
      <c r="AR375" s="15">
        <v>1</v>
      </c>
      <c r="AS375" s="10">
        <v>1</v>
      </c>
      <c r="AT375" s="11">
        <v>1</v>
      </c>
      <c r="AU375" s="11">
        <v>1</v>
      </c>
      <c r="AV375" s="11">
        <v>1</v>
      </c>
      <c r="AW375" s="18">
        <v>1</v>
      </c>
      <c r="AX375" s="10">
        <v>1</v>
      </c>
      <c r="AY375" s="11">
        <v>1</v>
      </c>
      <c r="AZ375" s="11">
        <v>1</v>
      </c>
      <c r="BA375" s="11">
        <v>1</v>
      </c>
      <c r="BB375" s="15">
        <v>1</v>
      </c>
      <c r="BC375" s="10">
        <v>1</v>
      </c>
      <c r="BD375" s="11">
        <v>1</v>
      </c>
      <c r="BE375" s="11">
        <v>1</v>
      </c>
      <c r="BF375" s="11">
        <v>1</v>
      </c>
      <c r="BG375" s="18">
        <v>1</v>
      </c>
      <c r="BH375" s="10">
        <v>1</v>
      </c>
      <c r="BI375" s="11">
        <v>1</v>
      </c>
      <c r="BJ375" s="11">
        <v>1</v>
      </c>
      <c r="BK375" s="11">
        <v>1</v>
      </c>
      <c r="BL375" s="15">
        <v>1</v>
      </c>
      <c r="BM375" s="10">
        <v>1</v>
      </c>
      <c r="BN375" s="11">
        <v>1</v>
      </c>
      <c r="BO375" s="11">
        <v>1</v>
      </c>
      <c r="BP375" s="11">
        <v>1</v>
      </c>
      <c r="BQ375" s="18">
        <v>1</v>
      </c>
      <c r="BR375" s="10">
        <v>1</v>
      </c>
      <c r="BS375" s="11">
        <v>1</v>
      </c>
      <c r="BT375" s="11">
        <v>1</v>
      </c>
      <c r="BU375" s="11">
        <v>1</v>
      </c>
      <c r="BV375" s="15">
        <v>1</v>
      </c>
    </row>
    <row r="376" spans="1:74" x14ac:dyDescent="0.25">
      <c r="A376" s="28" t="s">
        <v>139</v>
      </c>
      <c r="B376" s="25" t="s">
        <v>64</v>
      </c>
      <c r="C376" s="1" t="s">
        <v>135</v>
      </c>
      <c r="D376" s="2" t="s">
        <v>131</v>
      </c>
      <c r="E376" s="3" t="s">
        <v>31</v>
      </c>
      <c r="F376" s="3">
        <f>'Proxy inputs'!I138</f>
        <v>0.45557973754202974</v>
      </c>
      <c r="G376" s="3">
        <f>'Proxy inputs'!J138</f>
        <v>1.083614312638205</v>
      </c>
      <c r="H376" s="3">
        <f>'Proxy inputs'!K138</f>
        <v>1</v>
      </c>
      <c r="I376" s="18">
        <f t="shared" si="344"/>
        <v>0.45557973754202974</v>
      </c>
      <c r="J376" s="10">
        <f t="shared" ref="J376:AQ376" si="352">($AR376-$I376)/(2050-2015)+I376</f>
        <v>0.47113460218368602</v>
      </c>
      <c r="K376" s="11">
        <f t="shared" si="352"/>
        <v>0.48668946682534231</v>
      </c>
      <c r="L376" s="11">
        <f t="shared" si="352"/>
        <v>0.50224433146699865</v>
      </c>
      <c r="M376" s="11">
        <f t="shared" si="352"/>
        <v>0.51779919610865499</v>
      </c>
      <c r="N376" s="18">
        <f t="shared" si="352"/>
        <v>0.53335406075031133</v>
      </c>
      <c r="O376" s="10">
        <f t="shared" si="352"/>
        <v>0.54890892539196767</v>
      </c>
      <c r="P376" s="11">
        <f t="shared" si="352"/>
        <v>0.56446379003362401</v>
      </c>
      <c r="Q376" s="11">
        <f t="shared" si="352"/>
        <v>0.58001865467528035</v>
      </c>
      <c r="R376" s="11">
        <f t="shared" si="352"/>
        <v>0.59557351931693669</v>
      </c>
      <c r="S376" s="18">
        <f t="shared" si="352"/>
        <v>0.61112838395859304</v>
      </c>
      <c r="T376" s="10">
        <f t="shared" si="352"/>
        <v>0.62668324860024938</v>
      </c>
      <c r="U376" s="11">
        <f t="shared" si="352"/>
        <v>0.64223811324190572</v>
      </c>
      <c r="V376" s="11">
        <f t="shared" si="352"/>
        <v>0.65779297788356206</v>
      </c>
      <c r="W376" s="11">
        <f t="shared" si="352"/>
        <v>0.6733478425252184</v>
      </c>
      <c r="X376" s="18">
        <f t="shared" si="352"/>
        <v>0.68890270716687474</v>
      </c>
      <c r="Y376" s="10">
        <f t="shared" si="352"/>
        <v>0.70445757180853108</v>
      </c>
      <c r="Z376" s="11">
        <f t="shared" si="352"/>
        <v>0.72001243645018742</v>
      </c>
      <c r="AA376" s="11">
        <f t="shared" si="352"/>
        <v>0.73556730109184376</v>
      </c>
      <c r="AB376" s="11">
        <f t="shared" si="352"/>
        <v>0.7511221657335001</v>
      </c>
      <c r="AC376" s="18">
        <f t="shared" si="352"/>
        <v>0.76667703037515644</v>
      </c>
      <c r="AD376" s="10">
        <f t="shared" si="352"/>
        <v>0.78223189501681278</v>
      </c>
      <c r="AE376" s="11">
        <f t="shared" si="352"/>
        <v>0.79778675965846912</v>
      </c>
      <c r="AF376" s="11">
        <f t="shared" si="352"/>
        <v>0.81334162430012547</v>
      </c>
      <c r="AG376" s="11">
        <f t="shared" si="352"/>
        <v>0.82889648894178181</v>
      </c>
      <c r="AH376" s="18">
        <f t="shared" si="352"/>
        <v>0.84445135358343815</v>
      </c>
      <c r="AI376" s="10">
        <f t="shared" si="352"/>
        <v>0.86000621822509449</v>
      </c>
      <c r="AJ376" s="11">
        <f t="shared" si="352"/>
        <v>0.87556108286675083</v>
      </c>
      <c r="AK376" s="11">
        <f t="shared" si="352"/>
        <v>0.89111594750840717</v>
      </c>
      <c r="AL376" s="11">
        <f t="shared" si="352"/>
        <v>0.90667081215006351</v>
      </c>
      <c r="AM376" s="18">
        <f t="shared" si="352"/>
        <v>0.92222567679171985</v>
      </c>
      <c r="AN376" s="10">
        <f t="shared" si="352"/>
        <v>0.93778054143337619</v>
      </c>
      <c r="AO376" s="11">
        <f t="shared" si="352"/>
        <v>0.95333540607503253</v>
      </c>
      <c r="AP376" s="11">
        <f t="shared" si="352"/>
        <v>0.96889027071668887</v>
      </c>
      <c r="AQ376" s="11">
        <f t="shared" si="352"/>
        <v>0.98444513535834521</v>
      </c>
      <c r="AR376" s="15">
        <v>1</v>
      </c>
      <c r="AS376" s="10">
        <v>1</v>
      </c>
      <c r="AT376" s="11">
        <v>1</v>
      </c>
      <c r="AU376" s="11">
        <v>1</v>
      </c>
      <c r="AV376" s="11">
        <v>1</v>
      </c>
      <c r="AW376" s="18">
        <v>1</v>
      </c>
      <c r="AX376" s="10">
        <v>1</v>
      </c>
      <c r="AY376" s="11">
        <v>1</v>
      </c>
      <c r="AZ376" s="11">
        <v>1</v>
      </c>
      <c r="BA376" s="11">
        <v>1</v>
      </c>
      <c r="BB376" s="15">
        <v>1</v>
      </c>
      <c r="BC376" s="10">
        <v>1</v>
      </c>
      <c r="BD376" s="11">
        <v>1</v>
      </c>
      <c r="BE376" s="11">
        <v>1</v>
      </c>
      <c r="BF376" s="11">
        <v>1</v>
      </c>
      <c r="BG376" s="18">
        <v>1</v>
      </c>
      <c r="BH376" s="10">
        <v>1</v>
      </c>
      <c r="BI376" s="11">
        <v>1</v>
      </c>
      <c r="BJ376" s="11">
        <v>1</v>
      </c>
      <c r="BK376" s="11">
        <v>1</v>
      </c>
      <c r="BL376" s="15">
        <v>1</v>
      </c>
      <c r="BM376" s="10">
        <v>1</v>
      </c>
      <c r="BN376" s="11">
        <v>1</v>
      </c>
      <c r="BO376" s="11">
        <v>1</v>
      </c>
      <c r="BP376" s="11">
        <v>1</v>
      </c>
      <c r="BQ376" s="18">
        <v>1</v>
      </c>
      <c r="BR376" s="10">
        <v>1</v>
      </c>
      <c r="BS376" s="11">
        <v>1</v>
      </c>
      <c r="BT376" s="11">
        <v>1</v>
      </c>
      <c r="BU376" s="11">
        <v>1</v>
      </c>
      <c r="BV376" s="15">
        <v>1</v>
      </c>
    </row>
    <row r="377" spans="1:74" x14ac:dyDescent="0.25">
      <c r="A377" s="28" t="s">
        <v>139</v>
      </c>
      <c r="B377" s="25" t="s">
        <v>64</v>
      </c>
      <c r="C377" s="1" t="s">
        <v>135</v>
      </c>
      <c r="D377" s="2" t="s">
        <v>131</v>
      </c>
      <c r="E377" s="3" t="s">
        <v>32</v>
      </c>
      <c r="F377" s="3">
        <f>'Proxy inputs'!I139</f>
        <v>1.1914269884462569</v>
      </c>
      <c r="G377" s="3">
        <f>'Proxy inputs'!J139</f>
        <v>1.5451278204723811</v>
      </c>
      <c r="H377" s="3">
        <f>'Proxy inputs'!K139</f>
        <v>1</v>
      </c>
      <c r="I377" s="18">
        <f t="shared" si="344"/>
        <v>1.1914269884462569</v>
      </c>
      <c r="J377" s="10">
        <f t="shared" ref="J377:AQ377" si="353">($AR377-$I377)/(2050-2015)+I377</f>
        <v>1.1859576459192209</v>
      </c>
      <c r="K377" s="11">
        <f t="shared" si="353"/>
        <v>1.1804883033921849</v>
      </c>
      <c r="L377" s="11">
        <f t="shared" si="353"/>
        <v>1.1750189608651489</v>
      </c>
      <c r="M377" s="11">
        <f t="shared" si="353"/>
        <v>1.1695496183381129</v>
      </c>
      <c r="N377" s="18">
        <f t="shared" si="353"/>
        <v>1.1640802758110769</v>
      </c>
      <c r="O377" s="10">
        <f t="shared" si="353"/>
        <v>1.1586109332840409</v>
      </c>
      <c r="P377" s="11">
        <f t="shared" si="353"/>
        <v>1.1531415907570048</v>
      </c>
      <c r="Q377" s="11">
        <f t="shared" si="353"/>
        <v>1.1476722482299688</v>
      </c>
      <c r="R377" s="11">
        <f t="shared" si="353"/>
        <v>1.1422029057029328</v>
      </c>
      <c r="S377" s="18">
        <f t="shared" si="353"/>
        <v>1.1367335631758968</v>
      </c>
      <c r="T377" s="10">
        <f t="shared" si="353"/>
        <v>1.1312642206488608</v>
      </c>
      <c r="U377" s="11">
        <f t="shared" si="353"/>
        <v>1.1257948781218248</v>
      </c>
      <c r="V377" s="11">
        <f t="shared" si="353"/>
        <v>1.1203255355947888</v>
      </c>
      <c r="W377" s="11">
        <f t="shared" si="353"/>
        <v>1.1148561930677527</v>
      </c>
      <c r="X377" s="18">
        <f t="shared" si="353"/>
        <v>1.1093868505407167</v>
      </c>
      <c r="Y377" s="10">
        <f t="shared" si="353"/>
        <v>1.1039175080136807</v>
      </c>
      <c r="Z377" s="11">
        <f t="shared" si="353"/>
        <v>1.0984481654866447</v>
      </c>
      <c r="AA377" s="11">
        <f t="shared" si="353"/>
        <v>1.0929788229596087</v>
      </c>
      <c r="AB377" s="11">
        <f t="shared" si="353"/>
        <v>1.0875094804325727</v>
      </c>
      <c r="AC377" s="18">
        <f t="shared" si="353"/>
        <v>1.0820401379055367</v>
      </c>
      <c r="AD377" s="10">
        <f t="shared" si="353"/>
        <v>1.0765707953785006</v>
      </c>
      <c r="AE377" s="11">
        <f t="shared" si="353"/>
        <v>1.0711014528514646</v>
      </c>
      <c r="AF377" s="11">
        <f t="shared" si="353"/>
        <v>1.0656321103244286</v>
      </c>
      <c r="AG377" s="11">
        <f t="shared" si="353"/>
        <v>1.0601627677973926</v>
      </c>
      <c r="AH377" s="18">
        <f t="shared" si="353"/>
        <v>1.0546934252703566</v>
      </c>
      <c r="AI377" s="10">
        <f t="shared" si="353"/>
        <v>1.0492240827433206</v>
      </c>
      <c r="AJ377" s="11">
        <f t="shared" si="353"/>
        <v>1.0437547402162846</v>
      </c>
      <c r="AK377" s="11">
        <f t="shared" si="353"/>
        <v>1.0382853976892485</v>
      </c>
      <c r="AL377" s="11">
        <f t="shared" si="353"/>
        <v>1.0328160551622125</v>
      </c>
      <c r="AM377" s="18">
        <f t="shared" si="353"/>
        <v>1.0273467126351765</v>
      </c>
      <c r="AN377" s="10">
        <f t="shared" si="353"/>
        <v>1.0218773701081405</v>
      </c>
      <c r="AO377" s="11">
        <f t="shared" si="353"/>
        <v>1.0164080275811045</v>
      </c>
      <c r="AP377" s="11">
        <f t="shared" si="353"/>
        <v>1.0109386850540685</v>
      </c>
      <c r="AQ377" s="11">
        <f t="shared" si="353"/>
        <v>1.0054693425270325</v>
      </c>
      <c r="AR377" s="15">
        <v>1</v>
      </c>
      <c r="AS377" s="10">
        <v>1</v>
      </c>
      <c r="AT377" s="11">
        <v>1</v>
      </c>
      <c r="AU377" s="11">
        <v>1</v>
      </c>
      <c r="AV377" s="11">
        <v>1</v>
      </c>
      <c r="AW377" s="18">
        <v>1</v>
      </c>
      <c r="AX377" s="10">
        <v>1</v>
      </c>
      <c r="AY377" s="11">
        <v>1</v>
      </c>
      <c r="AZ377" s="11">
        <v>1</v>
      </c>
      <c r="BA377" s="11">
        <v>1</v>
      </c>
      <c r="BB377" s="15">
        <v>1</v>
      </c>
      <c r="BC377" s="10">
        <v>1</v>
      </c>
      <c r="BD377" s="11">
        <v>1</v>
      </c>
      <c r="BE377" s="11">
        <v>1</v>
      </c>
      <c r="BF377" s="11">
        <v>1</v>
      </c>
      <c r="BG377" s="18">
        <v>1</v>
      </c>
      <c r="BH377" s="10">
        <v>1</v>
      </c>
      <c r="BI377" s="11">
        <v>1</v>
      </c>
      <c r="BJ377" s="11">
        <v>1</v>
      </c>
      <c r="BK377" s="11">
        <v>1</v>
      </c>
      <c r="BL377" s="15">
        <v>1</v>
      </c>
      <c r="BM377" s="10">
        <v>1</v>
      </c>
      <c r="BN377" s="11">
        <v>1</v>
      </c>
      <c r="BO377" s="11">
        <v>1</v>
      </c>
      <c r="BP377" s="11">
        <v>1</v>
      </c>
      <c r="BQ377" s="18">
        <v>1</v>
      </c>
      <c r="BR377" s="10">
        <v>1</v>
      </c>
      <c r="BS377" s="11">
        <v>1</v>
      </c>
      <c r="BT377" s="11">
        <v>1</v>
      </c>
      <c r="BU377" s="11">
        <v>1</v>
      </c>
      <c r="BV377" s="15">
        <v>1</v>
      </c>
    </row>
    <row r="378" spans="1:74" x14ac:dyDescent="0.25">
      <c r="A378" s="28" t="s">
        <v>139</v>
      </c>
      <c r="B378" s="25" t="s">
        <v>64</v>
      </c>
      <c r="C378" s="1" t="s">
        <v>135</v>
      </c>
      <c r="D378" s="2" t="s">
        <v>131</v>
      </c>
      <c r="E378" s="3" t="s">
        <v>33</v>
      </c>
      <c r="F378" s="3">
        <f>'Proxy inputs'!I140</f>
        <v>0.74363565766637096</v>
      </c>
      <c r="G378" s="3">
        <f>'Proxy inputs'!J140</f>
        <v>0.72147031524010818</v>
      </c>
      <c r="H378" s="3">
        <f>'Proxy inputs'!K140</f>
        <v>1</v>
      </c>
      <c r="I378" s="18">
        <f t="shared" si="344"/>
        <v>0.74363565766637096</v>
      </c>
      <c r="J378" s="10">
        <f t="shared" ref="J378:AQ378" si="354">($AR378-$I378)/(2050-2015)+I378</f>
        <v>0.75096035316161747</v>
      </c>
      <c r="K378" s="11">
        <f t="shared" si="354"/>
        <v>0.75828504865686397</v>
      </c>
      <c r="L378" s="11">
        <f t="shared" si="354"/>
        <v>0.76560974415211047</v>
      </c>
      <c r="M378" s="11">
        <f t="shared" si="354"/>
        <v>0.77293443964735697</v>
      </c>
      <c r="N378" s="18">
        <f t="shared" si="354"/>
        <v>0.78025913514260348</v>
      </c>
      <c r="O378" s="10">
        <f t="shared" si="354"/>
        <v>0.78758383063784998</v>
      </c>
      <c r="P378" s="11">
        <f t="shared" si="354"/>
        <v>0.79490852613309648</v>
      </c>
      <c r="Q378" s="11">
        <f t="shared" si="354"/>
        <v>0.80223322162834299</v>
      </c>
      <c r="R378" s="11">
        <f t="shared" si="354"/>
        <v>0.80955791712358949</v>
      </c>
      <c r="S378" s="18">
        <f t="shared" si="354"/>
        <v>0.81688261261883599</v>
      </c>
      <c r="T378" s="10">
        <f t="shared" si="354"/>
        <v>0.82420730811408249</v>
      </c>
      <c r="U378" s="11">
        <f t="shared" si="354"/>
        <v>0.831532003609329</v>
      </c>
      <c r="V378" s="11">
        <f t="shared" si="354"/>
        <v>0.8388566991045755</v>
      </c>
      <c r="W378" s="11">
        <f t="shared" si="354"/>
        <v>0.846181394599822</v>
      </c>
      <c r="X378" s="18">
        <f t="shared" si="354"/>
        <v>0.8535060900950685</v>
      </c>
      <c r="Y378" s="10">
        <f t="shared" si="354"/>
        <v>0.86083078559031501</v>
      </c>
      <c r="Z378" s="11">
        <f t="shared" si="354"/>
        <v>0.86815548108556151</v>
      </c>
      <c r="AA378" s="11">
        <f t="shared" si="354"/>
        <v>0.87548017658080801</v>
      </c>
      <c r="AB378" s="11">
        <f t="shared" si="354"/>
        <v>0.88280487207605451</v>
      </c>
      <c r="AC378" s="18">
        <f t="shared" si="354"/>
        <v>0.89012956757130102</v>
      </c>
      <c r="AD378" s="10">
        <f t="shared" si="354"/>
        <v>0.89745426306654752</v>
      </c>
      <c r="AE378" s="11">
        <f t="shared" si="354"/>
        <v>0.90477895856179402</v>
      </c>
      <c r="AF378" s="11">
        <f t="shared" si="354"/>
        <v>0.91210365405704052</v>
      </c>
      <c r="AG378" s="11">
        <f t="shared" si="354"/>
        <v>0.91942834955228703</v>
      </c>
      <c r="AH378" s="18">
        <f t="shared" si="354"/>
        <v>0.92675304504753353</v>
      </c>
      <c r="AI378" s="10">
        <f t="shared" si="354"/>
        <v>0.93407774054278003</v>
      </c>
      <c r="AJ378" s="11">
        <f t="shared" si="354"/>
        <v>0.94140243603802654</v>
      </c>
      <c r="AK378" s="11">
        <f t="shared" si="354"/>
        <v>0.94872713153327304</v>
      </c>
      <c r="AL378" s="11">
        <f t="shared" si="354"/>
        <v>0.95605182702851954</v>
      </c>
      <c r="AM378" s="18">
        <f t="shared" si="354"/>
        <v>0.96337652252376604</v>
      </c>
      <c r="AN378" s="10">
        <f t="shared" si="354"/>
        <v>0.97070121801901255</v>
      </c>
      <c r="AO378" s="11">
        <f t="shared" si="354"/>
        <v>0.97802591351425905</v>
      </c>
      <c r="AP378" s="11">
        <f t="shared" si="354"/>
        <v>0.98535060900950555</v>
      </c>
      <c r="AQ378" s="11">
        <f t="shared" si="354"/>
        <v>0.99267530450475205</v>
      </c>
      <c r="AR378" s="15">
        <v>1</v>
      </c>
      <c r="AS378" s="10">
        <v>1</v>
      </c>
      <c r="AT378" s="11">
        <v>1</v>
      </c>
      <c r="AU378" s="11">
        <v>1</v>
      </c>
      <c r="AV378" s="11">
        <v>1</v>
      </c>
      <c r="AW378" s="18">
        <v>1</v>
      </c>
      <c r="AX378" s="10">
        <v>1</v>
      </c>
      <c r="AY378" s="11">
        <v>1</v>
      </c>
      <c r="AZ378" s="11">
        <v>1</v>
      </c>
      <c r="BA378" s="11">
        <v>1</v>
      </c>
      <c r="BB378" s="15">
        <v>1</v>
      </c>
      <c r="BC378" s="10">
        <v>1</v>
      </c>
      <c r="BD378" s="11">
        <v>1</v>
      </c>
      <c r="BE378" s="11">
        <v>1</v>
      </c>
      <c r="BF378" s="11">
        <v>1</v>
      </c>
      <c r="BG378" s="18">
        <v>1</v>
      </c>
      <c r="BH378" s="10">
        <v>1</v>
      </c>
      <c r="BI378" s="11">
        <v>1</v>
      </c>
      <c r="BJ378" s="11">
        <v>1</v>
      </c>
      <c r="BK378" s="11">
        <v>1</v>
      </c>
      <c r="BL378" s="15">
        <v>1</v>
      </c>
      <c r="BM378" s="10">
        <v>1</v>
      </c>
      <c r="BN378" s="11">
        <v>1</v>
      </c>
      <c r="BO378" s="11">
        <v>1</v>
      </c>
      <c r="BP378" s="11">
        <v>1</v>
      </c>
      <c r="BQ378" s="18">
        <v>1</v>
      </c>
      <c r="BR378" s="10">
        <v>1</v>
      </c>
      <c r="BS378" s="11">
        <v>1</v>
      </c>
      <c r="BT378" s="11">
        <v>1</v>
      </c>
      <c r="BU378" s="11">
        <v>1</v>
      </c>
      <c r="BV378" s="15">
        <v>1</v>
      </c>
    </row>
    <row r="379" spans="1:74" x14ac:dyDescent="0.25">
      <c r="A379" s="28" t="s">
        <v>139</v>
      </c>
      <c r="B379" s="25" t="s">
        <v>64</v>
      </c>
      <c r="C379" s="1" t="s">
        <v>135</v>
      </c>
      <c r="D379" s="2" t="s">
        <v>131</v>
      </c>
      <c r="E379" s="3" t="s">
        <v>34</v>
      </c>
      <c r="F379" s="3">
        <f>'Proxy inputs'!I141</f>
        <v>1.5090726905244116</v>
      </c>
      <c r="G379" s="3">
        <f>'Proxy inputs'!J141</f>
        <v>1.1823512919899708</v>
      </c>
      <c r="H379" s="3">
        <f>'Proxy inputs'!K141</f>
        <v>1</v>
      </c>
      <c r="I379" s="18">
        <f t="shared" si="344"/>
        <v>1.5090726905244116</v>
      </c>
      <c r="J379" s="10">
        <f t="shared" ref="J379:AQ379" si="355">($AR379-$I379)/(2050-2015)+I379</f>
        <v>1.4945277565094284</v>
      </c>
      <c r="K379" s="11">
        <f t="shared" si="355"/>
        <v>1.4799828224944451</v>
      </c>
      <c r="L379" s="11">
        <f t="shared" si="355"/>
        <v>1.4654378884794619</v>
      </c>
      <c r="M379" s="11">
        <f t="shared" si="355"/>
        <v>1.4508929544644786</v>
      </c>
      <c r="N379" s="18">
        <f t="shared" si="355"/>
        <v>1.4363480204494954</v>
      </c>
      <c r="O379" s="10">
        <f t="shared" si="355"/>
        <v>1.4218030864345121</v>
      </c>
      <c r="P379" s="11">
        <f t="shared" si="355"/>
        <v>1.4072581524195289</v>
      </c>
      <c r="Q379" s="11">
        <f t="shared" si="355"/>
        <v>1.3927132184045456</v>
      </c>
      <c r="R379" s="11">
        <f t="shared" si="355"/>
        <v>1.3781682843895624</v>
      </c>
      <c r="S379" s="18">
        <f t="shared" si="355"/>
        <v>1.3636233503745792</v>
      </c>
      <c r="T379" s="10">
        <f t="shared" si="355"/>
        <v>1.3490784163595959</v>
      </c>
      <c r="U379" s="11">
        <f t="shared" si="355"/>
        <v>1.3345334823446127</v>
      </c>
      <c r="V379" s="11">
        <f t="shared" si="355"/>
        <v>1.3199885483296294</v>
      </c>
      <c r="W379" s="11">
        <f t="shared" si="355"/>
        <v>1.3054436143146462</v>
      </c>
      <c r="X379" s="18">
        <f t="shared" si="355"/>
        <v>1.2908986802996629</v>
      </c>
      <c r="Y379" s="10">
        <f t="shared" si="355"/>
        <v>1.2763537462846797</v>
      </c>
      <c r="Z379" s="11">
        <f t="shared" si="355"/>
        <v>1.2618088122696964</v>
      </c>
      <c r="AA379" s="11">
        <f t="shared" si="355"/>
        <v>1.2472638782547132</v>
      </c>
      <c r="AB379" s="11">
        <f t="shared" si="355"/>
        <v>1.2327189442397299</v>
      </c>
      <c r="AC379" s="18">
        <f t="shared" si="355"/>
        <v>1.2181740102247467</v>
      </c>
      <c r="AD379" s="10">
        <f t="shared" si="355"/>
        <v>1.2036290762097634</v>
      </c>
      <c r="AE379" s="11">
        <f t="shared" si="355"/>
        <v>1.1890841421947802</v>
      </c>
      <c r="AF379" s="11">
        <f t="shared" si="355"/>
        <v>1.174539208179797</v>
      </c>
      <c r="AG379" s="11">
        <f t="shared" si="355"/>
        <v>1.1599942741648137</v>
      </c>
      <c r="AH379" s="18">
        <f t="shared" si="355"/>
        <v>1.1454493401498305</v>
      </c>
      <c r="AI379" s="10">
        <f t="shared" si="355"/>
        <v>1.1309044061348472</v>
      </c>
      <c r="AJ379" s="11">
        <f t="shared" si="355"/>
        <v>1.116359472119864</v>
      </c>
      <c r="AK379" s="11">
        <f t="shared" si="355"/>
        <v>1.1018145381048807</v>
      </c>
      <c r="AL379" s="11">
        <f t="shared" si="355"/>
        <v>1.0872696040898975</v>
      </c>
      <c r="AM379" s="18">
        <f t="shared" si="355"/>
        <v>1.0727246700749142</v>
      </c>
      <c r="AN379" s="10">
        <f t="shared" si="355"/>
        <v>1.058179736059931</v>
      </c>
      <c r="AO379" s="11">
        <f t="shared" si="355"/>
        <v>1.0436348020449477</v>
      </c>
      <c r="AP379" s="11">
        <f t="shared" si="355"/>
        <v>1.0290898680299645</v>
      </c>
      <c r="AQ379" s="11">
        <f t="shared" si="355"/>
        <v>1.0145449340149812</v>
      </c>
      <c r="AR379" s="15">
        <v>1</v>
      </c>
      <c r="AS379" s="10">
        <v>1</v>
      </c>
      <c r="AT379" s="11">
        <v>1</v>
      </c>
      <c r="AU379" s="11">
        <v>1</v>
      </c>
      <c r="AV379" s="11">
        <v>1</v>
      </c>
      <c r="AW379" s="18">
        <v>1</v>
      </c>
      <c r="AX379" s="10">
        <v>1</v>
      </c>
      <c r="AY379" s="11">
        <v>1</v>
      </c>
      <c r="AZ379" s="11">
        <v>1</v>
      </c>
      <c r="BA379" s="11">
        <v>1</v>
      </c>
      <c r="BB379" s="15">
        <v>1</v>
      </c>
      <c r="BC379" s="10">
        <v>1</v>
      </c>
      <c r="BD379" s="11">
        <v>1</v>
      </c>
      <c r="BE379" s="11">
        <v>1</v>
      </c>
      <c r="BF379" s="11">
        <v>1</v>
      </c>
      <c r="BG379" s="18">
        <v>1</v>
      </c>
      <c r="BH379" s="10">
        <v>1</v>
      </c>
      <c r="BI379" s="11">
        <v>1</v>
      </c>
      <c r="BJ379" s="11">
        <v>1</v>
      </c>
      <c r="BK379" s="11">
        <v>1</v>
      </c>
      <c r="BL379" s="15">
        <v>1</v>
      </c>
      <c r="BM379" s="10">
        <v>1</v>
      </c>
      <c r="BN379" s="11">
        <v>1</v>
      </c>
      <c r="BO379" s="11">
        <v>1</v>
      </c>
      <c r="BP379" s="11">
        <v>1</v>
      </c>
      <c r="BQ379" s="18">
        <v>1</v>
      </c>
      <c r="BR379" s="10">
        <v>1</v>
      </c>
      <c r="BS379" s="11">
        <v>1</v>
      </c>
      <c r="BT379" s="11">
        <v>1</v>
      </c>
      <c r="BU379" s="11">
        <v>1</v>
      </c>
      <c r="BV379" s="15">
        <v>1</v>
      </c>
    </row>
    <row r="380" spans="1:74" x14ac:dyDescent="0.25">
      <c r="A380" s="28" t="s">
        <v>139</v>
      </c>
      <c r="B380" s="25" t="s">
        <v>64</v>
      </c>
      <c r="C380" s="1" t="s">
        <v>135</v>
      </c>
      <c r="D380" s="2" t="s">
        <v>131</v>
      </c>
      <c r="E380" s="3" t="s">
        <v>35</v>
      </c>
      <c r="F380" s="3">
        <f>'Proxy inputs'!I142</f>
        <v>1.6220099912362955</v>
      </c>
      <c r="G380" s="3">
        <f>'Proxy inputs'!J142</f>
        <v>1.2587320396138082</v>
      </c>
      <c r="H380" s="3">
        <f>'Proxy inputs'!K142</f>
        <v>1</v>
      </c>
      <c r="I380" s="18">
        <f t="shared" si="344"/>
        <v>1.6220099912362955</v>
      </c>
      <c r="J380" s="10">
        <f t="shared" ref="J380:AQ380" si="356">($AR380-$I380)/(2050-2015)+I380</f>
        <v>1.6042382772009729</v>
      </c>
      <c r="K380" s="11">
        <f t="shared" si="356"/>
        <v>1.5864665631656503</v>
      </c>
      <c r="L380" s="11">
        <f t="shared" si="356"/>
        <v>1.5686948491303276</v>
      </c>
      <c r="M380" s="11">
        <f t="shared" si="356"/>
        <v>1.550923135095005</v>
      </c>
      <c r="N380" s="18">
        <f t="shared" si="356"/>
        <v>1.5331514210596824</v>
      </c>
      <c r="O380" s="10">
        <f t="shared" si="356"/>
        <v>1.5153797070243598</v>
      </c>
      <c r="P380" s="11">
        <f t="shared" si="356"/>
        <v>1.4976079929890371</v>
      </c>
      <c r="Q380" s="11">
        <f t="shared" si="356"/>
        <v>1.4798362789537145</v>
      </c>
      <c r="R380" s="11">
        <f t="shared" si="356"/>
        <v>1.4620645649183919</v>
      </c>
      <c r="S380" s="18">
        <f t="shared" si="356"/>
        <v>1.4442928508830692</v>
      </c>
      <c r="T380" s="10">
        <f t="shared" si="356"/>
        <v>1.4265211368477466</v>
      </c>
      <c r="U380" s="11">
        <f t="shared" si="356"/>
        <v>1.408749422812424</v>
      </c>
      <c r="V380" s="11">
        <f t="shared" si="356"/>
        <v>1.3909777087771014</v>
      </c>
      <c r="W380" s="11">
        <f t="shared" si="356"/>
        <v>1.3732059947417787</v>
      </c>
      <c r="X380" s="18">
        <f t="shared" si="356"/>
        <v>1.3554342807064561</v>
      </c>
      <c r="Y380" s="10">
        <f t="shared" si="356"/>
        <v>1.3376625666711335</v>
      </c>
      <c r="Z380" s="11">
        <f t="shared" si="356"/>
        <v>1.3198908526358109</v>
      </c>
      <c r="AA380" s="11">
        <f t="shared" si="356"/>
        <v>1.3021191386004882</v>
      </c>
      <c r="AB380" s="11">
        <f t="shared" si="356"/>
        <v>1.2843474245651656</v>
      </c>
      <c r="AC380" s="18">
        <f t="shared" si="356"/>
        <v>1.266575710529843</v>
      </c>
      <c r="AD380" s="10">
        <f t="shared" si="356"/>
        <v>1.2488039964945203</v>
      </c>
      <c r="AE380" s="11">
        <f t="shared" si="356"/>
        <v>1.2310322824591977</v>
      </c>
      <c r="AF380" s="11">
        <f t="shared" si="356"/>
        <v>1.2132605684238751</v>
      </c>
      <c r="AG380" s="11">
        <f t="shared" si="356"/>
        <v>1.1954888543885525</v>
      </c>
      <c r="AH380" s="18">
        <f t="shared" si="356"/>
        <v>1.1777171403532298</v>
      </c>
      <c r="AI380" s="10">
        <f t="shared" si="356"/>
        <v>1.1599454263179072</v>
      </c>
      <c r="AJ380" s="11">
        <f t="shared" si="356"/>
        <v>1.1421737122825846</v>
      </c>
      <c r="AK380" s="11">
        <f t="shared" si="356"/>
        <v>1.1244019982472619</v>
      </c>
      <c r="AL380" s="11">
        <f t="shared" si="356"/>
        <v>1.1066302842119393</v>
      </c>
      <c r="AM380" s="18">
        <f t="shared" si="356"/>
        <v>1.0888585701766167</v>
      </c>
      <c r="AN380" s="10">
        <f t="shared" si="356"/>
        <v>1.0710868561412941</v>
      </c>
      <c r="AO380" s="11">
        <f t="shared" si="356"/>
        <v>1.0533151421059714</v>
      </c>
      <c r="AP380" s="11">
        <f t="shared" si="356"/>
        <v>1.0355434280706488</v>
      </c>
      <c r="AQ380" s="11">
        <f t="shared" si="356"/>
        <v>1.0177717140353262</v>
      </c>
      <c r="AR380" s="15">
        <v>1</v>
      </c>
      <c r="AS380" s="10">
        <v>1</v>
      </c>
      <c r="AT380" s="11">
        <v>1</v>
      </c>
      <c r="AU380" s="11">
        <v>1</v>
      </c>
      <c r="AV380" s="11">
        <v>1</v>
      </c>
      <c r="AW380" s="18">
        <v>1</v>
      </c>
      <c r="AX380" s="10">
        <v>1</v>
      </c>
      <c r="AY380" s="11">
        <v>1</v>
      </c>
      <c r="AZ380" s="11">
        <v>1</v>
      </c>
      <c r="BA380" s="11">
        <v>1</v>
      </c>
      <c r="BB380" s="15">
        <v>1</v>
      </c>
      <c r="BC380" s="10">
        <v>1</v>
      </c>
      <c r="BD380" s="11">
        <v>1</v>
      </c>
      <c r="BE380" s="11">
        <v>1</v>
      </c>
      <c r="BF380" s="11">
        <v>1</v>
      </c>
      <c r="BG380" s="18">
        <v>1</v>
      </c>
      <c r="BH380" s="10">
        <v>1</v>
      </c>
      <c r="BI380" s="11">
        <v>1</v>
      </c>
      <c r="BJ380" s="11">
        <v>1</v>
      </c>
      <c r="BK380" s="11">
        <v>1</v>
      </c>
      <c r="BL380" s="15">
        <v>1</v>
      </c>
      <c r="BM380" s="10">
        <v>1</v>
      </c>
      <c r="BN380" s="11">
        <v>1</v>
      </c>
      <c r="BO380" s="11">
        <v>1</v>
      </c>
      <c r="BP380" s="11">
        <v>1</v>
      </c>
      <c r="BQ380" s="18">
        <v>1</v>
      </c>
      <c r="BR380" s="10">
        <v>1</v>
      </c>
      <c r="BS380" s="11">
        <v>1</v>
      </c>
      <c r="BT380" s="11">
        <v>1</v>
      </c>
      <c r="BU380" s="11">
        <v>1</v>
      </c>
      <c r="BV380" s="15">
        <v>1</v>
      </c>
    </row>
    <row r="381" spans="1:74" x14ac:dyDescent="0.25">
      <c r="A381" s="28" t="s">
        <v>139</v>
      </c>
      <c r="B381" s="25" t="s">
        <v>64</v>
      </c>
      <c r="C381" s="1" t="s">
        <v>135</v>
      </c>
      <c r="D381" s="2" t="s">
        <v>131</v>
      </c>
      <c r="E381" s="3" t="s">
        <v>36</v>
      </c>
      <c r="F381" s="3">
        <f>'Proxy inputs'!I143</f>
        <v>0.88533383747904881</v>
      </c>
      <c r="G381" s="3">
        <f>'Proxy inputs'!J143</f>
        <v>0.80353166415802146</v>
      </c>
      <c r="H381" s="3">
        <f>'Proxy inputs'!K143</f>
        <v>1</v>
      </c>
      <c r="I381" s="18">
        <f t="shared" si="344"/>
        <v>0.88533383747904881</v>
      </c>
      <c r="J381" s="10">
        <f t="shared" ref="J381:AQ381" si="357">($AR381-$I381)/(2050-2015)+I381</f>
        <v>0.88861001355107594</v>
      </c>
      <c r="K381" s="11">
        <f t="shared" si="357"/>
        <v>0.89188618962310307</v>
      </c>
      <c r="L381" s="11">
        <f t="shared" si="357"/>
        <v>0.89516236569513019</v>
      </c>
      <c r="M381" s="11">
        <f t="shared" si="357"/>
        <v>0.89843854176715732</v>
      </c>
      <c r="N381" s="18">
        <f t="shared" si="357"/>
        <v>0.90171471783918444</v>
      </c>
      <c r="O381" s="10">
        <f t="shared" si="357"/>
        <v>0.90499089391121157</v>
      </c>
      <c r="P381" s="11">
        <f t="shared" si="357"/>
        <v>0.9082670699832387</v>
      </c>
      <c r="Q381" s="11">
        <f t="shared" si="357"/>
        <v>0.91154324605526582</v>
      </c>
      <c r="R381" s="11">
        <f t="shared" si="357"/>
        <v>0.91481942212729295</v>
      </c>
      <c r="S381" s="18">
        <f t="shared" si="357"/>
        <v>0.91809559819932007</v>
      </c>
      <c r="T381" s="10">
        <f t="shared" si="357"/>
        <v>0.9213717742713472</v>
      </c>
      <c r="U381" s="11">
        <f t="shared" si="357"/>
        <v>0.92464795034337433</v>
      </c>
      <c r="V381" s="11">
        <f t="shared" si="357"/>
        <v>0.92792412641540145</v>
      </c>
      <c r="W381" s="11">
        <f t="shared" si="357"/>
        <v>0.93120030248742858</v>
      </c>
      <c r="X381" s="18">
        <f t="shared" si="357"/>
        <v>0.9344764785594557</v>
      </c>
      <c r="Y381" s="10">
        <f t="shared" si="357"/>
        <v>0.93775265463148283</v>
      </c>
      <c r="Z381" s="11">
        <f t="shared" si="357"/>
        <v>0.94102883070350996</v>
      </c>
      <c r="AA381" s="11">
        <f t="shared" si="357"/>
        <v>0.94430500677553708</v>
      </c>
      <c r="AB381" s="11">
        <f t="shared" si="357"/>
        <v>0.94758118284756421</v>
      </c>
      <c r="AC381" s="18">
        <f t="shared" si="357"/>
        <v>0.95085735891959133</v>
      </c>
      <c r="AD381" s="10">
        <f t="shared" si="357"/>
        <v>0.95413353499161846</v>
      </c>
      <c r="AE381" s="11">
        <f t="shared" si="357"/>
        <v>0.95740971106364559</v>
      </c>
      <c r="AF381" s="11">
        <f t="shared" si="357"/>
        <v>0.96068588713567271</v>
      </c>
      <c r="AG381" s="11">
        <f t="shared" si="357"/>
        <v>0.96396206320769984</v>
      </c>
      <c r="AH381" s="18">
        <f t="shared" si="357"/>
        <v>0.96723823927972696</v>
      </c>
      <c r="AI381" s="10">
        <f t="shared" si="357"/>
        <v>0.97051441535175409</v>
      </c>
      <c r="AJ381" s="11">
        <f t="shared" si="357"/>
        <v>0.97379059142378122</v>
      </c>
      <c r="AK381" s="11">
        <f t="shared" si="357"/>
        <v>0.97706676749580834</v>
      </c>
      <c r="AL381" s="11">
        <f t="shared" si="357"/>
        <v>0.98034294356783547</v>
      </c>
      <c r="AM381" s="18">
        <f t="shared" si="357"/>
        <v>0.98361911963986259</v>
      </c>
      <c r="AN381" s="10">
        <f t="shared" si="357"/>
        <v>0.98689529571188972</v>
      </c>
      <c r="AO381" s="11">
        <f t="shared" si="357"/>
        <v>0.99017147178391685</v>
      </c>
      <c r="AP381" s="11">
        <f t="shared" si="357"/>
        <v>0.99344764785594397</v>
      </c>
      <c r="AQ381" s="11">
        <f t="shared" si="357"/>
        <v>0.9967238239279711</v>
      </c>
      <c r="AR381" s="15">
        <v>1</v>
      </c>
      <c r="AS381" s="10">
        <v>1</v>
      </c>
      <c r="AT381" s="11">
        <v>1</v>
      </c>
      <c r="AU381" s="11">
        <v>1</v>
      </c>
      <c r="AV381" s="11">
        <v>1</v>
      </c>
      <c r="AW381" s="18">
        <v>1</v>
      </c>
      <c r="AX381" s="10">
        <v>1</v>
      </c>
      <c r="AY381" s="11">
        <v>1</v>
      </c>
      <c r="AZ381" s="11">
        <v>1</v>
      </c>
      <c r="BA381" s="11">
        <v>1</v>
      </c>
      <c r="BB381" s="15">
        <v>1</v>
      </c>
      <c r="BC381" s="10">
        <v>1</v>
      </c>
      <c r="BD381" s="11">
        <v>1</v>
      </c>
      <c r="BE381" s="11">
        <v>1</v>
      </c>
      <c r="BF381" s="11">
        <v>1</v>
      </c>
      <c r="BG381" s="18">
        <v>1</v>
      </c>
      <c r="BH381" s="10">
        <v>1</v>
      </c>
      <c r="BI381" s="11">
        <v>1</v>
      </c>
      <c r="BJ381" s="11">
        <v>1</v>
      </c>
      <c r="BK381" s="11">
        <v>1</v>
      </c>
      <c r="BL381" s="15">
        <v>1</v>
      </c>
      <c r="BM381" s="10">
        <v>1</v>
      </c>
      <c r="BN381" s="11">
        <v>1</v>
      </c>
      <c r="BO381" s="11">
        <v>1</v>
      </c>
      <c r="BP381" s="11">
        <v>1</v>
      </c>
      <c r="BQ381" s="18">
        <v>1</v>
      </c>
      <c r="BR381" s="10">
        <v>1</v>
      </c>
      <c r="BS381" s="11">
        <v>1</v>
      </c>
      <c r="BT381" s="11">
        <v>1</v>
      </c>
      <c r="BU381" s="11">
        <v>1</v>
      </c>
      <c r="BV381" s="15">
        <v>1</v>
      </c>
    </row>
    <row r="382" spans="1:74" x14ac:dyDescent="0.25">
      <c r="A382" s="28" t="s">
        <v>139</v>
      </c>
      <c r="B382" s="25" t="s">
        <v>64</v>
      </c>
      <c r="C382" s="1" t="s">
        <v>135</v>
      </c>
      <c r="D382" s="2" t="s">
        <v>131</v>
      </c>
      <c r="E382" s="3" t="s">
        <v>37</v>
      </c>
      <c r="F382" s="3">
        <f>'Proxy inputs'!I144</f>
        <v>0.91702478033963586</v>
      </c>
      <c r="G382" s="3">
        <f>'Proxy inputs'!J144</f>
        <v>1.6540892466891015</v>
      </c>
      <c r="H382" s="3">
        <f>'Proxy inputs'!K144</f>
        <v>1</v>
      </c>
      <c r="I382" s="18">
        <f t="shared" si="344"/>
        <v>0.91702478033963586</v>
      </c>
      <c r="J382" s="10">
        <f t="shared" ref="J382:AQ382" si="358">($AR382-$I382)/(2050-2015)+I382</f>
        <v>0.91939550090136057</v>
      </c>
      <c r="K382" s="11">
        <f t="shared" si="358"/>
        <v>0.92176622146308529</v>
      </c>
      <c r="L382" s="11">
        <f t="shared" si="358"/>
        <v>0.92413694202481</v>
      </c>
      <c r="M382" s="11">
        <f t="shared" si="358"/>
        <v>0.92650766258653472</v>
      </c>
      <c r="N382" s="18">
        <f t="shared" si="358"/>
        <v>0.92887838314825943</v>
      </c>
      <c r="O382" s="10">
        <f t="shared" si="358"/>
        <v>0.93124910370998415</v>
      </c>
      <c r="P382" s="11">
        <f t="shared" si="358"/>
        <v>0.93361982427170886</v>
      </c>
      <c r="Q382" s="11">
        <f t="shared" si="358"/>
        <v>0.93599054483343358</v>
      </c>
      <c r="R382" s="11">
        <f t="shared" si="358"/>
        <v>0.93836126539515829</v>
      </c>
      <c r="S382" s="18">
        <f t="shared" si="358"/>
        <v>0.94073198595688301</v>
      </c>
      <c r="T382" s="10">
        <f t="shared" si="358"/>
        <v>0.94310270651860773</v>
      </c>
      <c r="U382" s="11">
        <f t="shared" si="358"/>
        <v>0.94547342708033244</v>
      </c>
      <c r="V382" s="11">
        <f t="shared" si="358"/>
        <v>0.94784414764205716</v>
      </c>
      <c r="W382" s="11">
        <f t="shared" si="358"/>
        <v>0.95021486820378187</v>
      </c>
      <c r="X382" s="18">
        <f t="shared" si="358"/>
        <v>0.95258558876550659</v>
      </c>
      <c r="Y382" s="10">
        <f t="shared" si="358"/>
        <v>0.9549563093272313</v>
      </c>
      <c r="Z382" s="11">
        <f t="shared" si="358"/>
        <v>0.95732702988895602</v>
      </c>
      <c r="AA382" s="11">
        <f t="shared" si="358"/>
        <v>0.95969775045068073</v>
      </c>
      <c r="AB382" s="11">
        <f t="shared" si="358"/>
        <v>0.96206847101240545</v>
      </c>
      <c r="AC382" s="18">
        <f t="shared" si="358"/>
        <v>0.96443919157413016</v>
      </c>
      <c r="AD382" s="10">
        <f t="shared" si="358"/>
        <v>0.96680991213585488</v>
      </c>
      <c r="AE382" s="11">
        <f t="shared" si="358"/>
        <v>0.96918063269757959</v>
      </c>
      <c r="AF382" s="11">
        <f t="shared" si="358"/>
        <v>0.97155135325930431</v>
      </c>
      <c r="AG382" s="11">
        <f t="shared" si="358"/>
        <v>0.97392207382102902</v>
      </c>
      <c r="AH382" s="18">
        <f t="shared" si="358"/>
        <v>0.97629279438275374</v>
      </c>
      <c r="AI382" s="10">
        <f t="shared" si="358"/>
        <v>0.97866351494447845</v>
      </c>
      <c r="AJ382" s="11">
        <f t="shared" si="358"/>
        <v>0.98103423550620317</v>
      </c>
      <c r="AK382" s="11">
        <f t="shared" si="358"/>
        <v>0.98340495606792788</v>
      </c>
      <c r="AL382" s="11">
        <f t="shared" si="358"/>
        <v>0.9857756766296526</v>
      </c>
      <c r="AM382" s="18">
        <f t="shared" si="358"/>
        <v>0.98814639719137731</v>
      </c>
      <c r="AN382" s="10">
        <f t="shared" si="358"/>
        <v>0.99051711775310203</v>
      </c>
      <c r="AO382" s="11">
        <f t="shared" si="358"/>
        <v>0.99288783831482674</v>
      </c>
      <c r="AP382" s="11">
        <f t="shared" si="358"/>
        <v>0.99525855887655146</v>
      </c>
      <c r="AQ382" s="11">
        <f t="shared" si="358"/>
        <v>0.99762927943827617</v>
      </c>
      <c r="AR382" s="15">
        <v>1</v>
      </c>
      <c r="AS382" s="10">
        <v>1</v>
      </c>
      <c r="AT382" s="11">
        <v>1</v>
      </c>
      <c r="AU382" s="11">
        <v>1</v>
      </c>
      <c r="AV382" s="11">
        <v>1</v>
      </c>
      <c r="AW382" s="18">
        <v>1</v>
      </c>
      <c r="AX382" s="10">
        <v>1</v>
      </c>
      <c r="AY382" s="11">
        <v>1</v>
      </c>
      <c r="AZ382" s="11">
        <v>1</v>
      </c>
      <c r="BA382" s="11">
        <v>1</v>
      </c>
      <c r="BB382" s="15">
        <v>1</v>
      </c>
      <c r="BC382" s="10">
        <v>1</v>
      </c>
      <c r="BD382" s="11">
        <v>1</v>
      </c>
      <c r="BE382" s="11">
        <v>1</v>
      </c>
      <c r="BF382" s="11">
        <v>1</v>
      </c>
      <c r="BG382" s="18">
        <v>1</v>
      </c>
      <c r="BH382" s="10">
        <v>1</v>
      </c>
      <c r="BI382" s="11">
        <v>1</v>
      </c>
      <c r="BJ382" s="11">
        <v>1</v>
      </c>
      <c r="BK382" s="11">
        <v>1</v>
      </c>
      <c r="BL382" s="15">
        <v>1</v>
      </c>
      <c r="BM382" s="10">
        <v>1</v>
      </c>
      <c r="BN382" s="11">
        <v>1</v>
      </c>
      <c r="BO382" s="11">
        <v>1</v>
      </c>
      <c r="BP382" s="11">
        <v>1</v>
      </c>
      <c r="BQ382" s="18">
        <v>1</v>
      </c>
      <c r="BR382" s="10">
        <v>1</v>
      </c>
      <c r="BS382" s="11">
        <v>1</v>
      </c>
      <c r="BT382" s="11">
        <v>1</v>
      </c>
      <c r="BU382" s="11">
        <v>1</v>
      </c>
      <c r="BV382" s="15">
        <v>1</v>
      </c>
    </row>
    <row r="383" spans="1:74" x14ac:dyDescent="0.25">
      <c r="A383" s="28" t="s">
        <v>139</v>
      </c>
      <c r="B383" s="25" t="s">
        <v>64</v>
      </c>
      <c r="C383" s="1" t="s">
        <v>135</v>
      </c>
      <c r="D383" s="2" t="s">
        <v>46</v>
      </c>
      <c r="E383" s="3" t="s">
        <v>19</v>
      </c>
      <c r="F383" s="3">
        <f>'Proxy inputs'!I145</f>
        <v>0.1862164190462656</v>
      </c>
      <c r="G383" s="3">
        <f>'Proxy inputs'!J145</f>
        <v>0.22794805563925802</v>
      </c>
      <c r="H383" s="3">
        <f>'Proxy inputs'!K145</f>
        <v>1</v>
      </c>
      <c r="I383" s="18">
        <f t="shared" si="344"/>
        <v>0.1862164190462656</v>
      </c>
      <c r="J383" s="10">
        <f t="shared" ref="J383:AQ383" si="359">($AR383-$I383)/(2050-2015)+I383</f>
        <v>0.20946737850208658</v>
      </c>
      <c r="K383" s="11">
        <f t="shared" si="359"/>
        <v>0.23271833795790756</v>
      </c>
      <c r="L383" s="11">
        <f t="shared" si="359"/>
        <v>0.25596929741372854</v>
      </c>
      <c r="M383" s="11">
        <f t="shared" si="359"/>
        <v>0.27922025686954954</v>
      </c>
      <c r="N383" s="18">
        <f t="shared" si="359"/>
        <v>0.30247121632537055</v>
      </c>
      <c r="O383" s="10">
        <f t="shared" si="359"/>
        <v>0.32572217578119156</v>
      </c>
      <c r="P383" s="11">
        <f t="shared" si="359"/>
        <v>0.34897313523701257</v>
      </c>
      <c r="Q383" s="11">
        <f t="shared" si="359"/>
        <v>0.37222409469283357</v>
      </c>
      <c r="R383" s="11">
        <f t="shared" si="359"/>
        <v>0.39547505414865458</v>
      </c>
      <c r="S383" s="18">
        <f t="shared" si="359"/>
        <v>0.41872601360447559</v>
      </c>
      <c r="T383" s="10">
        <f t="shared" si="359"/>
        <v>0.4419769730602966</v>
      </c>
      <c r="U383" s="11">
        <f t="shared" si="359"/>
        <v>0.4652279325161176</v>
      </c>
      <c r="V383" s="11">
        <f t="shared" si="359"/>
        <v>0.48847889197193861</v>
      </c>
      <c r="W383" s="11">
        <f t="shared" si="359"/>
        <v>0.51172985142775962</v>
      </c>
      <c r="X383" s="18">
        <f t="shared" si="359"/>
        <v>0.53498081088358063</v>
      </c>
      <c r="Y383" s="10">
        <f t="shared" si="359"/>
        <v>0.55823177033940163</v>
      </c>
      <c r="Z383" s="11">
        <f t="shared" si="359"/>
        <v>0.58148272979522264</v>
      </c>
      <c r="AA383" s="11">
        <f t="shared" si="359"/>
        <v>0.60473368925104365</v>
      </c>
      <c r="AB383" s="11">
        <f t="shared" si="359"/>
        <v>0.62798464870686466</v>
      </c>
      <c r="AC383" s="18">
        <f t="shared" si="359"/>
        <v>0.65123560816268566</v>
      </c>
      <c r="AD383" s="10">
        <f t="shared" si="359"/>
        <v>0.67448656761850667</v>
      </c>
      <c r="AE383" s="11">
        <f t="shared" si="359"/>
        <v>0.69773752707432768</v>
      </c>
      <c r="AF383" s="11">
        <f t="shared" si="359"/>
        <v>0.72098848653014869</v>
      </c>
      <c r="AG383" s="11">
        <f t="shared" si="359"/>
        <v>0.74423944598596969</v>
      </c>
      <c r="AH383" s="18">
        <f t="shared" si="359"/>
        <v>0.7674904054417907</v>
      </c>
      <c r="AI383" s="10">
        <f t="shared" si="359"/>
        <v>0.79074136489761171</v>
      </c>
      <c r="AJ383" s="11">
        <f t="shared" si="359"/>
        <v>0.81399232435343272</v>
      </c>
      <c r="AK383" s="11">
        <f t="shared" si="359"/>
        <v>0.83724328380925372</v>
      </c>
      <c r="AL383" s="11">
        <f t="shared" si="359"/>
        <v>0.86049424326507473</v>
      </c>
      <c r="AM383" s="18">
        <f t="shared" si="359"/>
        <v>0.88374520272089574</v>
      </c>
      <c r="AN383" s="10">
        <f t="shared" si="359"/>
        <v>0.90699616217671675</v>
      </c>
      <c r="AO383" s="11">
        <f t="shared" si="359"/>
        <v>0.93024712163253775</v>
      </c>
      <c r="AP383" s="11">
        <f t="shared" si="359"/>
        <v>0.95349808108835876</v>
      </c>
      <c r="AQ383" s="11">
        <f t="shared" si="359"/>
        <v>0.97674904054417977</v>
      </c>
      <c r="AR383" s="15">
        <v>1</v>
      </c>
      <c r="AS383" s="10">
        <v>1</v>
      </c>
      <c r="AT383" s="11">
        <v>1</v>
      </c>
      <c r="AU383" s="11">
        <v>1</v>
      </c>
      <c r="AV383" s="11">
        <v>1</v>
      </c>
      <c r="AW383" s="18">
        <v>1</v>
      </c>
      <c r="AX383" s="10">
        <v>1</v>
      </c>
      <c r="AY383" s="11">
        <v>1</v>
      </c>
      <c r="AZ383" s="11">
        <v>1</v>
      </c>
      <c r="BA383" s="11">
        <v>1</v>
      </c>
      <c r="BB383" s="15">
        <v>1</v>
      </c>
      <c r="BC383" s="10">
        <v>1</v>
      </c>
      <c r="BD383" s="11">
        <v>1</v>
      </c>
      <c r="BE383" s="11">
        <v>1</v>
      </c>
      <c r="BF383" s="11">
        <v>1</v>
      </c>
      <c r="BG383" s="18">
        <v>1</v>
      </c>
      <c r="BH383" s="10">
        <v>1</v>
      </c>
      <c r="BI383" s="11">
        <v>1</v>
      </c>
      <c r="BJ383" s="11">
        <v>1</v>
      </c>
      <c r="BK383" s="11">
        <v>1</v>
      </c>
      <c r="BL383" s="15">
        <v>1</v>
      </c>
      <c r="BM383" s="10">
        <v>1</v>
      </c>
      <c r="BN383" s="11">
        <v>1</v>
      </c>
      <c r="BO383" s="11">
        <v>1</v>
      </c>
      <c r="BP383" s="11">
        <v>1</v>
      </c>
      <c r="BQ383" s="18">
        <v>1</v>
      </c>
      <c r="BR383" s="10">
        <v>1</v>
      </c>
      <c r="BS383" s="11">
        <v>1</v>
      </c>
      <c r="BT383" s="11">
        <v>1</v>
      </c>
      <c r="BU383" s="11">
        <v>1</v>
      </c>
      <c r="BV383" s="15">
        <v>1</v>
      </c>
    </row>
    <row r="384" spans="1:74" x14ac:dyDescent="0.25">
      <c r="A384" s="28" t="s">
        <v>139</v>
      </c>
      <c r="B384" s="25" t="s">
        <v>64</v>
      </c>
      <c r="C384" s="1" t="s">
        <v>135</v>
      </c>
      <c r="D384" s="2" t="s">
        <v>47</v>
      </c>
      <c r="E384" s="3" t="s">
        <v>43</v>
      </c>
      <c r="F384" s="3">
        <f>'Proxy inputs'!I146</f>
        <v>0.2344969511479775</v>
      </c>
      <c r="G384" s="3">
        <f>'Proxy inputs'!J146</f>
        <v>0.32675220402094468</v>
      </c>
      <c r="H384" s="3">
        <f>'Proxy inputs'!K146</f>
        <v>1</v>
      </c>
      <c r="I384" s="18">
        <f t="shared" si="344"/>
        <v>0.2344969511479775</v>
      </c>
      <c r="J384" s="10">
        <f t="shared" ref="J384:AQ384" si="360">($AR384-$I384)/(2050-2015)+I384</f>
        <v>0.25636846682946385</v>
      </c>
      <c r="K384" s="11">
        <f t="shared" si="360"/>
        <v>0.27823998251095022</v>
      </c>
      <c r="L384" s="11">
        <f t="shared" si="360"/>
        <v>0.3001114981924366</v>
      </c>
      <c r="M384" s="11">
        <f t="shared" si="360"/>
        <v>0.32198301387392297</v>
      </c>
      <c r="N384" s="18">
        <f t="shared" si="360"/>
        <v>0.34385452955540935</v>
      </c>
      <c r="O384" s="10">
        <f t="shared" si="360"/>
        <v>0.36572604523689572</v>
      </c>
      <c r="P384" s="11">
        <f t="shared" si="360"/>
        <v>0.3875975609183821</v>
      </c>
      <c r="Q384" s="11">
        <f t="shared" si="360"/>
        <v>0.40946907659986848</v>
      </c>
      <c r="R384" s="11">
        <f t="shared" si="360"/>
        <v>0.43134059228135485</v>
      </c>
      <c r="S384" s="18">
        <f t="shared" si="360"/>
        <v>0.45321210796284123</v>
      </c>
      <c r="T384" s="10">
        <f t="shared" si="360"/>
        <v>0.4750836236443276</v>
      </c>
      <c r="U384" s="11">
        <f t="shared" si="360"/>
        <v>0.49695513932581398</v>
      </c>
      <c r="V384" s="11">
        <f t="shared" si="360"/>
        <v>0.5188266550073003</v>
      </c>
      <c r="W384" s="11">
        <f t="shared" si="360"/>
        <v>0.54069817068878667</v>
      </c>
      <c r="X384" s="18">
        <f t="shared" si="360"/>
        <v>0.56256968637027305</v>
      </c>
      <c r="Y384" s="10">
        <f t="shared" si="360"/>
        <v>0.58444120205175942</v>
      </c>
      <c r="Z384" s="11">
        <f t="shared" si="360"/>
        <v>0.6063127177332458</v>
      </c>
      <c r="AA384" s="11">
        <f t="shared" si="360"/>
        <v>0.62818423341473217</v>
      </c>
      <c r="AB384" s="11">
        <f t="shared" si="360"/>
        <v>0.65005574909621855</v>
      </c>
      <c r="AC384" s="18">
        <f t="shared" si="360"/>
        <v>0.67192726477770492</v>
      </c>
      <c r="AD384" s="10">
        <f t="shared" si="360"/>
        <v>0.6937987804591913</v>
      </c>
      <c r="AE384" s="11">
        <f t="shared" si="360"/>
        <v>0.71567029614067768</v>
      </c>
      <c r="AF384" s="11">
        <f t="shared" si="360"/>
        <v>0.73754181182216405</v>
      </c>
      <c r="AG384" s="11">
        <f t="shared" si="360"/>
        <v>0.75941332750365043</v>
      </c>
      <c r="AH384" s="18">
        <f t="shared" si="360"/>
        <v>0.7812848431851368</v>
      </c>
      <c r="AI384" s="10">
        <f t="shared" si="360"/>
        <v>0.80315635886662318</v>
      </c>
      <c r="AJ384" s="11">
        <f t="shared" si="360"/>
        <v>0.82502787454810955</v>
      </c>
      <c r="AK384" s="11">
        <f t="shared" si="360"/>
        <v>0.84689939022959593</v>
      </c>
      <c r="AL384" s="11">
        <f t="shared" si="360"/>
        <v>0.8687709059110823</v>
      </c>
      <c r="AM384" s="18">
        <f t="shared" si="360"/>
        <v>0.89064242159256868</v>
      </c>
      <c r="AN384" s="10">
        <f t="shared" si="360"/>
        <v>0.91251393727405505</v>
      </c>
      <c r="AO384" s="11">
        <f t="shared" si="360"/>
        <v>0.93438545295554143</v>
      </c>
      <c r="AP384" s="11">
        <f t="shared" si="360"/>
        <v>0.9562569686370278</v>
      </c>
      <c r="AQ384" s="11">
        <f t="shared" si="360"/>
        <v>0.97812848431851418</v>
      </c>
      <c r="AR384" s="15">
        <v>1</v>
      </c>
      <c r="AS384" s="10">
        <v>1</v>
      </c>
      <c r="AT384" s="11">
        <v>1</v>
      </c>
      <c r="AU384" s="11">
        <v>1</v>
      </c>
      <c r="AV384" s="11">
        <v>1</v>
      </c>
      <c r="AW384" s="18">
        <v>1</v>
      </c>
      <c r="AX384" s="10">
        <v>1</v>
      </c>
      <c r="AY384" s="11">
        <v>1</v>
      </c>
      <c r="AZ384" s="11">
        <v>1</v>
      </c>
      <c r="BA384" s="11">
        <v>1</v>
      </c>
      <c r="BB384" s="15">
        <v>1</v>
      </c>
      <c r="BC384" s="10">
        <v>1</v>
      </c>
      <c r="BD384" s="11">
        <v>1</v>
      </c>
      <c r="BE384" s="11">
        <v>1</v>
      </c>
      <c r="BF384" s="11">
        <v>1</v>
      </c>
      <c r="BG384" s="18">
        <v>1</v>
      </c>
      <c r="BH384" s="10">
        <v>1</v>
      </c>
      <c r="BI384" s="11">
        <v>1</v>
      </c>
      <c r="BJ384" s="11">
        <v>1</v>
      </c>
      <c r="BK384" s="11">
        <v>1</v>
      </c>
      <c r="BL384" s="15">
        <v>1</v>
      </c>
      <c r="BM384" s="10">
        <v>1</v>
      </c>
      <c r="BN384" s="11">
        <v>1</v>
      </c>
      <c r="BO384" s="11">
        <v>1</v>
      </c>
      <c r="BP384" s="11">
        <v>1</v>
      </c>
      <c r="BQ384" s="18">
        <v>1</v>
      </c>
      <c r="BR384" s="10">
        <v>1</v>
      </c>
      <c r="BS384" s="11">
        <v>1</v>
      </c>
      <c r="BT384" s="11">
        <v>1</v>
      </c>
      <c r="BU384" s="11">
        <v>1</v>
      </c>
      <c r="BV384" s="15">
        <v>1</v>
      </c>
    </row>
    <row r="385" spans="1:74" x14ac:dyDescent="0.25">
      <c r="A385" s="28" t="s">
        <v>139</v>
      </c>
      <c r="B385" s="25" t="s">
        <v>64</v>
      </c>
      <c r="C385" s="1" t="s">
        <v>135</v>
      </c>
      <c r="D385" s="2" t="s">
        <v>47</v>
      </c>
      <c r="E385" s="3" t="s">
        <v>44</v>
      </c>
      <c r="F385" s="3">
        <f>'Proxy inputs'!I147</f>
        <v>0.20630262336515476</v>
      </c>
      <c r="G385" s="3">
        <f>'Proxy inputs'!J147</f>
        <v>0.24900132724663868</v>
      </c>
      <c r="H385" s="3">
        <f>'Proxy inputs'!K147</f>
        <v>1</v>
      </c>
      <c r="I385" s="18">
        <f t="shared" si="344"/>
        <v>0.20630262336515476</v>
      </c>
      <c r="J385" s="10">
        <f t="shared" ref="J385:AQ385" si="361">($AR385-$I385)/(2050-2015)+I385</f>
        <v>0.22897969126900747</v>
      </c>
      <c r="K385" s="11">
        <f t="shared" si="361"/>
        <v>0.25165675917286018</v>
      </c>
      <c r="L385" s="11">
        <f t="shared" si="361"/>
        <v>0.27433382707671289</v>
      </c>
      <c r="M385" s="11">
        <f t="shared" si="361"/>
        <v>0.2970108949805656</v>
      </c>
      <c r="N385" s="18">
        <f t="shared" si="361"/>
        <v>0.31968796288441831</v>
      </c>
      <c r="O385" s="10">
        <f t="shared" si="361"/>
        <v>0.34236503078827102</v>
      </c>
      <c r="P385" s="11">
        <f t="shared" si="361"/>
        <v>0.36504209869212373</v>
      </c>
      <c r="Q385" s="11">
        <f t="shared" si="361"/>
        <v>0.38771916659597644</v>
      </c>
      <c r="R385" s="11">
        <f t="shared" si="361"/>
        <v>0.41039623449982915</v>
      </c>
      <c r="S385" s="18">
        <f t="shared" si="361"/>
        <v>0.43307330240368186</v>
      </c>
      <c r="T385" s="10">
        <f t="shared" si="361"/>
        <v>0.45575037030753457</v>
      </c>
      <c r="U385" s="11">
        <f t="shared" si="361"/>
        <v>0.47842743821138728</v>
      </c>
      <c r="V385" s="11">
        <f t="shared" si="361"/>
        <v>0.50110450611524004</v>
      </c>
      <c r="W385" s="11">
        <f t="shared" si="361"/>
        <v>0.52378157401909275</v>
      </c>
      <c r="X385" s="18">
        <f t="shared" si="361"/>
        <v>0.54645864192294547</v>
      </c>
      <c r="Y385" s="10">
        <f t="shared" si="361"/>
        <v>0.56913570982679818</v>
      </c>
      <c r="Z385" s="11">
        <f t="shared" si="361"/>
        <v>0.59181277773065089</v>
      </c>
      <c r="AA385" s="11">
        <f t="shared" si="361"/>
        <v>0.6144898456345036</v>
      </c>
      <c r="AB385" s="11">
        <f t="shared" si="361"/>
        <v>0.63716691353835631</v>
      </c>
      <c r="AC385" s="18">
        <f t="shared" si="361"/>
        <v>0.65984398144220902</v>
      </c>
      <c r="AD385" s="10">
        <f t="shared" si="361"/>
        <v>0.68252104934606173</v>
      </c>
      <c r="AE385" s="11">
        <f t="shared" si="361"/>
        <v>0.70519811724991444</v>
      </c>
      <c r="AF385" s="11">
        <f t="shared" si="361"/>
        <v>0.72787518515376715</v>
      </c>
      <c r="AG385" s="11">
        <f t="shared" si="361"/>
        <v>0.75055225305761986</v>
      </c>
      <c r="AH385" s="18">
        <f t="shared" si="361"/>
        <v>0.77322932096147257</v>
      </c>
      <c r="AI385" s="10">
        <f t="shared" si="361"/>
        <v>0.79590638886532528</v>
      </c>
      <c r="AJ385" s="11">
        <f t="shared" si="361"/>
        <v>0.81858345676917799</v>
      </c>
      <c r="AK385" s="11">
        <f t="shared" si="361"/>
        <v>0.8412605246730307</v>
      </c>
      <c r="AL385" s="11">
        <f t="shared" si="361"/>
        <v>0.86393759257688341</v>
      </c>
      <c r="AM385" s="18">
        <f t="shared" si="361"/>
        <v>0.88661466048073612</v>
      </c>
      <c r="AN385" s="10">
        <f t="shared" si="361"/>
        <v>0.90929172838458883</v>
      </c>
      <c r="AO385" s="11">
        <f t="shared" si="361"/>
        <v>0.93196879628844154</v>
      </c>
      <c r="AP385" s="11">
        <f t="shared" si="361"/>
        <v>0.95464586419229425</v>
      </c>
      <c r="AQ385" s="11">
        <f t="shared" si="361"/>
        <v>0.97732293209614696</v>
      </c>
      <c r="AR385" s="15">
        <v>1</v>
      </c>
      <c r="AS385" s="10">
        <v>1</v>
      </c>
      <c r="AT385" s="11">
        <v>1</v>
      </c>
      <c r="AU385" s="11">
        <v>1</v>
      </c>
      <c r="AV385" s="11">
        <v>1</v>
      </c>
      <c r="AW385" s="18">
        <v>1</v>
      </c>
      <c r="AX385" s="10">
        <v>1</v>
      </c>
      <c r="AY385" s="11">
        <v>1</v>
      </c>
      <c r="AZ385" s="11">
        <v>1</v>
      </c>
      <c r="BA385" s="11">
        <v>1</v>
      </c>
      <c r="BB385" s="15">
        <v>1</v>
      </c>
      <c r="BC385" s="10">
        <v>1</v>
      </c>
      <c r="BD385" s="11">
        <v>1</v>
      </c>
      <c r="BE385" s="11">
        <v>1</v>
      </c>
      <c r="BF385" s="11">
        <v>1</v>
      </c>
      <c r="BG385" s="18">
        <v>1</v>
      </c>
      <c r="BH385" s="10">
        <v>1</v>
      </c>
      <c r="BI385" s="11">
        <v>1</v>
      </c>
      <c r="BJ385" s="11">
        <v>1</v>
      </c>
      <c r="BK385" s="11">
        <v>1</v>
      </c>
      <c r="BL385" s="15">
        <v>1</v>
      </c>
      <c r="BM385" s="10">
        <v>1</v>
      </c>
      <c r="BN385" s="11">
        <v>1</v>
      </c>
      <c r="BO385" s="11">
        <v>1</v>
      </c>
      <c r="BP385" s="11">
        <v>1</v>
      </c>
      <c r="BQ385" s="18">
        <v>1</v>
      </c>
      <c r="BR385" s="10">
        <v>1</v>
      </c>
      <c r="BS385" s="11">
        <v>1</v>
      </c>
      <c r="BT385" s="11">
        <v>1</v>
      </c>
      <c r="BU385" s="11">
        <v>1</v>
      </c>
      <c r="BV385" s="15">
        <v>1</v>
      </c>
    </row>
    <row r="386" spans="1:74" x14ac:dyDescent="0.25">
      <c r="A386" s="28" t="s">
        <v>139</v>
      </c>
      <c r="B386" s="25" t="s">
        <v>64</v>
      </c>
      <c r="C386" s="1" t="s">
        <v>135</v>
      </c>
      <c r="D386" s="2" t="s">
        <v>47</v>
      </c>
      <c r="E386" s="3" t="s">
        <v>45</v>
      </c>
      <c r="F386" s="3">
        <f>'Proxy inputs'!I148</f>
        <v>0.30513064537233747</v>
      </c>
      <c r="G386" s="3">
        <f>'Proxy inputs'!J148</f>
        <v>0.39329903607790034</v>
      </c>
      <c r="H386" s="3">
        <f>'Proxy inputs'!K148</f>
        <v>1</v>
      </c>
      <c r="I386" s="18">
        <f t="shared" si="344"/>
        <v>0.30513064537233747</v>
      </c>
      <c r="J386" s="10">
        <f t="shared" ref="J386:AQ386" si="362">($AR386-$I386)/(2050-2015)+I386</f>
        <v>0.32498405550455639</v>
      </c>
      <c r="K386" s="11">
        <f t="shared" si="362"/>
        <v>0.34483746563677531</v>
      </c>
      <c r="L386" s="11">
        <f t="shared" si="362"/>
        <v>0.36469087576899423</v>
      </c>
      <c r="M386" s="11">
        <f t="shared" si="362"/>
        <v>0.38454428590121315</v>
      </c>
      <c r="N386" s="18">
        <f t="shared" si="362"/>
        <v>0.40439769603343206</v>
      </c>
      <c r="O386" s="10">
        <f t="shared" si="362"/>
        <v>0.42425110616565098</v>
      </c>
      <c r="P386" s="11">
        <f t="shared" si="362"/>
        <v>0.4441045162978699</v>
      </c>
      <c r="Q386" s="11">
        <f t="shared" si="362"/>
        <v>0.46395792643008882</v>
      </c>
      <c r="R386" s="11">
        <f t="shared" si="362"/>
        <v>0.48381133656230774</v>
      </c>
      <c r="S386" s="18">
        <f t="shared" si="362"/>
        <v>0.50366474669452665</v>
      </c>
      <c r="T386" s="10">
        <f t="shared" si="362"/>
        <v>0.52351815682674563</v>
      </c>
      <c r="U386" s="11">
        <f t="shared" si="362"/>
        <v>0.5433715669589646</v>
      </c>
      <c r="V386" s="11">
        <f t="shared" si="362"/>
        <v>0.56322497709118358</v>
      </c>
      <c r="W386" s="11">
        <f t="shared" si="362"/>
        <v>0.58307838722340255</v>
      </c>
      <c r="X386" s="18">
        <f t="shared" si="362"/>
        <v>0.60293179735562152</v>
      </c>
      <c r="Y386" s="10">
        <f t="shared" si="362"/>
        <v>0.6227852074878405</v>
      </c>
      <c r="Z386" s="11">
        <f t="shared" si="362"/>
        <v>0.64263861762005947</v>
      </c>
      <c r="AA386" s="11">
        <f t="shared" si="362"/>
        <v>0.66249202775227845</v>
      </c>
      <c r="AB386" s="11">
        <f t="shared" si="362"/>
        <v>0.68234543788449742</v>
      </c>
      <c r="AC386" s="18">
        <f t="shared" si="362"/>
        <v>0.70219884801671639</v>
      </c>
      <c r="AD386" s="10">
        <f t="shared" si="362"/>
        <v>0.72205225814893537</v>
      </c>
      <c r="AE386" s="11">
        <f t="shared" si="362"/>
        <v>0.74190566828115434</v>
      </c>
      <c r="AF386" s="11">
        <f t="shared" si="362"/>
        <v>0.76175907841337331</v>
      </c>
      <c r="AG386" s="11">
        <f t="shared" si="362"/>
        <v>0.78161248854559229</v>
      </c>
      <c r="AH386" s="18">
        <f t="shared" si="362"/>
        <v>0.80146589867781126</v>
      </c>
      <c r="AI386" s="10">
        <f t="shared" si="362"/>
        <v>0.82131930881003024</v>
      </c>
      <c r="AJ386" s="11">
        <f t="shared" si="362"/>
        <v>0.84117271894224921</v>
      </c>
      <c r="AK386" s="11">
        <f t="shared" si="362"/>
        <v>0.86102612907446818</v>
      </c>
      <c r="AL386" s="11">
        <f t="shared" si="362"/>
        <v>0.88087953920668716</v>
      </c>
      <c r="AM386" s="18">
        <f t="shared" si="362"/>
        <v>0.90073294933890613</v>
      </c>
      <c r="AN386" s="10">
        <f t="shared" si="362"/>
        <v>0.9205863594711251</v>
      </c>
      <c r="AO386" s="11">
        <f t="shared" si="362"/>
        <v>0.94043976960334408</v>
      </c>
      <c r="AP386" s="11">
        <f t="shared" si="362"/>
        <v>0.96029317973556305</v>
      </c>
      <c r="AQ386" s="11">
        <f t="shared" si="362"/>
        <v>0.98014658986778203</v>
      </c>
      <c r="AR386" s="15">
        <v>1</v>
      </c>
      <c r="AS386" s="10">
        <v>1</v>
      </c>
      <c r="AT386" s="11">
        <v>1</v>
      </c>
      <c r="AU386" s="11">
        <v>1</v>
      </c>
      <c r="AV386" s="11">
        <v>1</v>
      </c>
      <c r="AW386" s="18">
        <v>1</v>
      </c>
      <c r="AX386" s="10">
        <v>1</v>
      </c>
      <c r="AY386" s="11">
        <v>1</v>
      </c>
      <c r="AZ386" s="11">
        <v>1</v>
      </c>
      <c r="BA386" s="11">
        <v>1</v>
      </c>
      <c r="BB386" s="15">
        <v>1</v>
      </c>
      <c r="BC386" s="10">
        <v>1</v>
      </c>
      <c r="BD386" s="11">
        <v>1</v>
      </c>
      <c r="BE386" s="11">
        <v>1</v>
      </c>
      <c r="BF386" s="11">
        <v>1</v>
      </c>
      <c r="BG386" s="18">
        <v>1</v>
      </c>
      <c r="BH386" s="10">
        <v>1</v>
      </c>
      <c r="BI386" s="11">
        <v>1</v>
      </c>
      <c r="BJ386" s="11">
        <v>1</v>
      </c>
      <c r="BK386" s="11">
        <v>1</v>
      </c>
      <c r="BL386" s="15">
        <v>1</v>
      </c>
      <c r="BM386" s="10">
        <v>1</v>
      </c>
      <c r="BN386" s="11">
        <v>1</v>
      </c>
      <c r="BO386" s="11">
        <v>1</v>
      </c>
      <c r="BP386" s="11">
        <v>1</v>
      </c>
      <c r="BQ386" s="18">
        <v>1</v>
      </c>
      <c r="BR386" s="10">
        <v>1</v>
      </c>
      <c r="BS386" s="11">
        <v>1</v>
      </c>
      <c r="BT386" s="11">
        <v>1</v>
      </c>
      <c r="BU386" s="11">
        <v>1</v>
      </c>
      <c r="BV386" s="15">
        <v>1</v>
      </c>
    </row>
    <row r="387" spans="1:74" x14ac:dyDescent="0.25">
      <c r="A387" s="28" t="s">
        <v>139</v>
      </c>
      <c r="B387" s="25" t="s">
        <v>64</v>
      </c>
      <c r="C387" s="1" t="s">
        <v>135</v>
      </c>
      <c r="D387" s="2" t="s">
        <v>48</v>
      </c>
      <c r="E387" s="3" t="s">
        <v>49</v>
      </c>
      <c r="F387" s="3">
        <f>'Proxy inputs'!I149</f>
        <v>0.36943512355025254</v>
      </c>
      <c r="G387" s="3">
        <f>'Proxy inputs'!J149</f>
        <v>0.57868387110849939</v>
      </c>
      <c r="H387" s="3">
        <f>'Proxy inputs'!K149</f>
        <v>1</v>
      </c>
      <c r="I387" s="18">
        <f t="shared" si="344"/>
        <v>0.36943512355025254</v>
      </c>
      <c r="J387" s="10">
        <f t="shared" ref="J387:AQ387" si="363">($AR387-$I387)/(2050-2015)+I387</f>
        <v>0.38745126287738818</v>
      </c>
      <c r="K387" s="11">
        <f t="shared" si="363"/>
        <v>0.40546740220452382</v>
      </c>
      <c r="L387" s="11">
        <f t="shared" si="363"/>
        <v>0.42348354153165946</v>
      </c>
      <c r="M387" s="11">
        <f t="shared" si="363"/>
        <v>0.4414996808587951</v>
      </c>
      <c r="N387" s="18">
        <f t="shared" si="363"/>
        <v>0.45951582018593073</v>
      </c>
      <c r="O387" s="10">
        <f t="shared" si="363"/>
        <v>0.47753195951306637</v>
      </c>
      <c r="P387" s="11">
        <f t="shared" si="363"/>
        <v>0.49554809884020201</v>
      </c>
      <c r="Q387" s="11">
        <f t="shared" si="363"/>
        <v>0.51356423816733765</v>
      </c>
      <c r="R387" s="11">
        <f t="shared" si="363"/>
        <v>0.53158037749447329</v>
      </c>
      <c r="S387" s="18">
        <f t="shared" si="363"/>
        <v>0.54959651682160893</v>
      </c>
      <c r="T387" s="10">
        <f t="shared" si="363"/>
        <v>0.56761265614874457</v>
      </c>
      <c r="U387" s="11">
        <f t="shared" si="363"/>
        <v>0.5856287954758802</v>
      </c>
      <c r="V387" s="11">
        <f t="shared" si="363"/>
        <v>0.60364493480301584</v>
      </c>
      <c r="W387" s="11">
        <f t="shared" si="363"/>
        <v>0.62166107413015148</v>
      </c>
      <c r="X387" s="18">
        <f t="shared" si="363"/>
        <v>0.63967721345728712</v>
      </c>
      <c r="Y387" s="10">
        <f t="shared" si="363"/>
        <v>0.65769335278442276</v>
      </c>
      <c r="Z387" s="11">
        <f t="shared" si="363"/>
        <v>0.6757094921115584</v>
      </c>
      <c r="AA387" s="11">
        <f t="shared" si="363"/>
        <v>0.69372563143869403</v>
      </c>
      <c r="AB387" s="11">
        <f t="shared" si="363"/>
        <v>0.71174177076582967</v>
      </c>
      <c r="AC387" s="18">
        <f t="shared" si="363"/>
        <v>0.72975791009296531</v>
      </c>
      <c r="AD387" s="10">
        <f t="shared" si="363"/>
        <v>0.74777404942010095</v>
      </c>
      <c r="AE387" s="11">
        <f t="shared" si="363"/>
        <v>0.76579018874723659</v>
      </c>
      <c r="AF387" s="11">
        <f t="shared" si="363"/>
        <v>0.78380632807437223</v>
      </c>
      <c r="AG387" s="11">
        <f t="shared" si="363"/>
        <v>0.80182246740150787</v>
      </c>
      <c r="AH387" s="18">
        <f t="shared" si="363"/>
        <v>0.8198386067286435</v>
      </c>
      <c r="AI387" s="10">
        <f t="shared" si="363"/>
        <v>0.83785474605577914</v>
      </c>
      <c r="AJ387" s="11">
        <f t="shared" si="363"/>
        <v>0.85587088538291478</v>
      </c>
      <c r="AK387" s="11">
        <f t="shared" si="363"/>
        <v>0.87388702471005042</v>
      </c>
      <c r="AL387" s="11">
        <f t="shared" si="363"/>
        <v>0.89190316403718606</v>
      </c>
      <c r="AM387" s="18">
        <f t="shared" si="363"/>
        <v>0.9099193033643217</v>
      </c>
      <c r="AN387" s="10">
        <f t="shared" si="363"/>
        <v>0.92793544269145734</v>
      </c>
      <c r="AO387" s="11">
        <f t="shared" si="363"/>
        <v>0.94595158201859297</v>
      </c>
      <c r="AP387" s="11">
        <f t="shared" si="363"/>
        <v>0.96396772134572861</v>
      </c>
      <c r="AQ387" s="11">
        <f t="shared" si="363"/>
        <v>0.98198386067286425</v>
      </c>
      <c r="AR387" s="15">
        <v>1</v>
      </c>
      <c r="AS387" s="10">
        <v>1</v>
      </c>
      <c r="AT387" s="11">
        <v>1</v>
      </c>
      <c r="AU387" s="11">
        <v>1</v>
      </c>
      <c r="AV387" s="11">
        <v>1</v>
      </c>
      <c r="AW387" s="18">
        <v>1</v>
      </c>
      <c r="AX387" s="10">
        <v>1</v>
      </c>
      <c r="AY387" s="11">
        <v>1</v>
      </c>
      <c r="AZ387" s="11">
        <v>1</v>
      </c>
      <c r="BA387" s="11">
        <v>1</v>
      </c>
      <c r="BB387" s="15">
        <v>1</v>
      </c>
      <c r="BC387" s="10">
        <v>1</v>
      </c>
      <c r="BD387" s="11">
        <v>1</v>
      </c>
      <c r="BE387" s="11">
        <v>1</v>
      </c>
      <c r="BF387" s="11">
        <v>1</v>
      </c>
      <c r="BG387" s="18">
        <v>1</v>
      </c>
      <c r="BH387" s="10">
        <v>1</v>
      </c>
      <c r="BI387" s="11">
        <v>1</v>
      </c>
      <c r="BJ387" s="11">
        <v>1</v>
      </c>
      <c r="BK387" s="11">
        <v>1</v>
      </c>
      <c r="BL387" s="15">
        <v>1</v>
      </c>
      <c r="BM387" s="10">
        <v>1</v>
      </c>
      <c r="BN387" s="11">
        <v>1</v>
      </c>
      <c r="BO387" s="11">
        <v>1</v>
      </c>
      <c r="BP387" s="11">
        <v>1</v>
      </c>
      <c r="BQ387" s="18">
        <v>1</v>
      </c>
      <c r="BR387" s="10">
        <v>1</v>
      </c>
      <c r="BS387" s="11">
        <v>1</v>
      </c>
      <c r="BT387" s="11">
        <v>1</v>
      </c>
      <c r="BU387" s="11">
        <v>1</v>
      </c>
      <c r="BV387" s="15">
        <v>1</v>
      </c>
    </row>
    <row r="388" spans="1:74" x14ac:dyDescent="0.25">
      <c r="A388" s="28" t="s">
        <v>139</v>
      </c>
      <c r="B388" s="25" t="s">
        <v>64</v>
      </c>
      <c r="C388" s="1" t="s">
        <v>135</v>
      </c>
      <c r="D388" s="2" t="s">
        <v>48</v>
      </c>
      <c r="E388" s="3" t="s">
        <v>50</v>
      </c>
      <c r="F388" s="3">
        <f>'Proxy inputs'!I150</f>
        <v>1.0003635536927507</v>
      </c>
      <c r="G388" s="3">
        <f>'Proxy inputs'!J150</f>
        <v>1.2482650261187138</v>
      </c>
      <c r="H388" s="3">
        <f>'Proxy inputs'!K150</f>
        <v>1</v>
      </c>
      <c r="I388" s="18">
        <f t="shared" si="344"/>
        <v>1.0003635536927507</v>
      </c>
      <c r="J388" s="10">
        <f t="shared" ref="J388:AQ388" si="364">($AR388-$I388)/(2050-2015)+I388</f>
        <v>1.0003531664443863</v>
      </c>
      <c r="K388" s="11">
        <f t="shared" si="364"/>
        <v>1.000342779196022</v>
      </c>
      <c r="L388" s="11">
        <f t="shared" si="364"/>
        <v>1.0003323919476577</v>
      </c>
      <c r="M388" s="11">
        <f t="shared" si="364"/>
        <v>1.0003220046992933</v>
      </c>
      <c r="N388" s="18">
        <f t="shared" si="364"/>
        <v>1.000311617450929</v>
      </c>
      <c r="O388" s="10">
        <f t="shared" si="364"/>
        <v>1.0003012302025647</v>
      </c>
      <c r="P388" s="11">
        <f t="shared" si="364"/>
        <v>1.0002908429542003</v>
      </c>
      <c r="Q388" s="11">
        <f t="shared" si="364"/>
        <v>1.000280455705836</v>
      </c>
      <c r="R388" s="11">
        <f t="shared" si="364"/>
        <v>1.0002700684574717</v>
      </c>
      <c r="S388" s="18">
        <f t="shared" si="364"/>
        <v>1.0002596812091074</v>
      </c>
      <c r="T388" s="10">
        <f t="shared" si="364"/>
        <v>1.000249293960743</v>
      </c>
      <c r="U388" s="11">
        <f t="shared" si="364"/>
        <v>1.0002389067123787</v>
      </c>
      <c r="V388" s="11">
        <f t="shared" si="364"/>
        <v>1.0002285194640144</v>
      </c>
      <c r="W388" s="11">
        <f t="shared" si="364"/>
        <v>1.00021813221565</v>
      </c>
      <c r="X388" s="18">
        <f t="shared" si="364"/>
        <v>1.0002077449672857</v>
      </c>
      <c r="Y388" s="10">
        <f t="shared" si="364"/>
        <v>1.0001973577189214</v>
      </c>
      <c r="Z388" s="11">
        <f t="shared" si="364"/>
        <v>1.000186970470557</v>
      </c>
      <c r="AA388" s="11">
        <f t="shared" si="364"/>
        <v>1.0001765832221927</v>
      </c>
      <c r="AB388" s="11">
        <f t="shared" si="364"/>
        <v>1.0001661959738284</v>
      </c>
      <c r="AC388" s="18">
        <f t="shared" si="364"/>
        <v>1.0001558087254641</v>
      </c>
      <c r="AD388" s="10">
        <f t="shared" si="364"/>
        <v>1.0001454214770997</v>
      </c>
      <c r="AE388" s="11">
        <f t="shared" si="364"/>
        <v>1.0001350342287354</v>
      </c>
      <c r="AF388" s="11">
        <f t="shared" si="364"/>
        <v>1.0001246469803711</v>
      </c>
      <c r="AG388" s="11">
        <f t="shared" si="364"/>
        <v>1.0001142597320067</v>
      </c>
      <c r="AH388" s="18">
        <f t="shared" si="364"/>
        <v>1.0001038724836424</v>
      </c>
      <c r="AI388" s="10">
        <f t="shared" si="364"/>
        <v>1.0000934852352781</v>
      </c>
      <c r="AJ388" s="11">
        <f t="shared" si="364"/>
        <v>1.0000830979869137</v>
      </c>
      <c r="AK388" s="11">
        <f t="shared" si="364"/>
        <v>1.0000727107385494</v>
      </c>
      <c r="AL388" s="11">
        <f t="shared" si="364"/>
        <v>1.0000623234901851</v>
      </c>
      <c r="AM388" s="18">
        <f t="shared" si="364"/>
        <v>1.0000519362418208</v>
      </c>
      <c r="AN388" s="10">
        <f t="shared" si="364"/>
        <v>1.0000415489934564</v>
      </c>
      <c r="AO388" s="11">
        <f t="shared" si="364"/>
        <v>1.0000311617450921</v>
      </c>
      <c r="AP388" s="11">
        <f t="shared" si="364"/>
        <v>1.0000207744967278</v>
      </c>
      <c r="AQ388" s="11">
        <f t="shared" si="364"/>
        <v>1.0000103872483634</v>
      </c>
      <c r="AR388" s="15">
        <v>1</v>
      </c>
      <c r="AS388" s="10">
        <v>1</v>
      </c>
      <c r="AT388" s="11">
        <v>1</v>
      </c>
      <c r="AU388" s="11">
        <v>1</v>
      </c>
      <c r="AV388" s="11">
        <v>1</v>
      </c>
      <c r="AW388" s="18">
        <v>1</v>
      </c>
      <c r="AX388" s="10">
        <v>1</v>
      </c>
      <c r="AY388" s="11">
        <v>1</v>
      </c>
      <c r="AZ388" s="11">
        <v>1</v>
      </c>
      <c r="BA388" s="11">
        <v>1</v>
      </c>
      <c r="BB388" s="15">
        <v>1</v>
      </c>
      <c r="BC388" s="10">
        <v>1</v>
      </c>
      <c r="BD388" s="11">
        <v>1</v>
      </c>
      <c r="BE388" s="11">
        <v>1</v>
      </c>
      <c r="BF388" s="11">
        <v>1</v>
      </c>
      <c r="BG388" s="18">
        <v>1</v>
      </c>
      <c r="BH388" s="10">
        <v>1</v>
      </c>
      <c r="BI388" s="11">
        <v>1</v>
      </c>
      <c r="BJ388" s="11">
        <v>1</v>
      </c>
      <c r="BK388" s="11">
        <v>1</v>
      </c>
      <c r="BL388" s="15">
        <v>1</v>
      </c>
      <c r="BM388" s="10">
        <v>1</v>
      </c>
      <c r="BN388" s="11">
        <v>1</v>
      </c>
      <c r="BO388" s="11">
        <v>1</v>
      </c>
      <c r="BP388" s="11">
        <v>1</v>
      </c>
      <c r="BQ388" s="18">
        <v>1</v>
      </c>
      <c r="BR388" s="10">
        <v>1</v>
      </c>
      <c r="BS388" s="11">
        <v>1</v>
      </c>
      <c r="BT388" s="11">
        <v>1</v>
      </c>
      <c r="BU388" s="11">
        <v>1</v>
      </c>
      <c r="BV388" s="15">
        <v>1</v>
      </c>
    </row>
  </sheetData>
  <autoFilter ref="C1:E388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H40"/>
  <sheetViews>
    <sheetView zoomScale="80" zoomScaleNormal="80" workbookViewId="0">
      <selection activeCell="C46" sqref="C46"/>
    </sheetView>
  </sheetViews>
  <sheetFormatPr defaultRowHeight="15" x14ac:dyDescent="0.25"/>
  <cols>
    <col min="1" max="1" width="27.5703125" bestFit="1" customWidth="1"/>
    <col min="2" max="2" width="32" customWidth="1"/>
    <col min="3" max="3" width="24" customWidth="1"/>
    <col min="4" max="6" width="27.85546875" bestFit="1" customWidth="1"/>
    <col min="7" max="7" width="23.140625" bestFit="1" customWidth="1"/>
    <col min="8" max="9" width="22.85546875" bestFit="1" customWidth="1"/>
  </cols>
  <sheetData>
    <row r="1" spans="1:8" s="4" customFormat="1" x14ac:dyDescent="0.25">
      <c r="A1" s="53" t="s">
        <v>167</v>
      </c>
      <c r="B1" s="22" t="s">
        <v>157</v>
      </c>
      <c r="C1" s="22" t="s">
        <v>158</v>
      </c>
      <c r="D1" s="22" t="s">
        <v>160</v>
      </c>
      <c r="E1" s="22" t="s">
        <v>136</v>
      </c>
      <c r="F1" s="22" t="s">
        <v>162</v>
      </c>
      <c r="G1" s="22" t="s">
        <v>72</v>
      </c>
      <c r="H1" s="22" t="s">
        <v>165</v>
      </c>
    </row>
    <row r="2" spans="1:8" x14ac:dyDescent="0.25">
      <c r="A2" t="s">
        <v>176</v>
      </c>
      <c r="B2" t="s">
        <v>177</v>
      </c>
      <c r="C2" t="s">
        <v>169</v>
      </c>
      <c r="D2" t="s">
        <v>161</v>
      </c>
      <c r="E2" t="s">
        <v>169</v>
      </c>
      <c r="F2" t="s">
        <v>170</v>
      </c>
      <c r="G2" t="s">
        <v>149</v>
      </c>
      <c r="H2" t="s">
        <v>169</v>
      </c>
    </row>
    <row r="3" spans="1:8" x14ac:dyDescent="0.25">
      <c r="A3" t="s">
        <v>199</v>
      </c>
      <c r="B3" t="s">
        <v>198</v>
      </c>
      <c r="C3" t="s">
        <v>169</v>
      </c>
      <c r="D3" t="s">
        <v>161</v>
      </c>
      <c r="E3" t="s">
        <v>169</v>
      </c>
      <c r="F3" t="s">
        <v>170</v>
      </c>
      <c r="G3" t="s">
        <v>149</v>
      </c>
      <c r="H3" t="s">
        <v>169</v>
      </c>
    </row>
    <row r="4" spans="1:8" x14ac:dyDescent="0.25">
      <c r="A4" t="s">
        <v>175</v>
      </c>
      <c r="B4" t="s">
        <v>174</v>
      </c>
      <c r="C4" t="s">
        <v>169</v>
      </c>
      <c r="D4" t="s">
        <v>161</v>
      </c>
      <c r="E4" t="s">
        <v>169</v>
      </c>
      <c r="F4" t="s">
        <v>170</v>
      </c>
      <c r="G4" t="s">
        <v>138</v>
      </c>
      <c r="H4" t="s">
        <v>169</v>
      </c>
    </row>
    <row r="5" spans="1:8" x14ac:dyDescent="0.25">
      <c r="A5" t="s">
        <v>186</v>
      </c>
      <c r="B5" t="s">
        <v>188</v>
      </c>
      <c r="C5" t="s">
        <v>169</v>
      </c>
      <c r="D5" t="s">
        <v>161</v>
      </c>
      <c r="E5" t="s">
        <v>169</v>
      </c>
      <c r="F5" t="s">
        <v>170</v>
      </c>
      <c r="G5" t="s">
        <v>137</v>
      </c>
      <c r="H5" t="s">
        <v>169</v>
      </c>
    </row>
    <row r="6" spans="1:8" x14ac:dyDescent="0.25">
      <c r="A6" t="s">
        <v>187</v>
      </c>
      <c r="B6" t="s">
        <v>189</v>
      </c>
      <c r="C6" t="s">
        <v>169</v>
      </c>
      <c r="D6" t="s">
        <v>161</v>
      </c>
      <c r="E6" t="s">
        <v>169</v>
      </c>
      <c r="F6" t="s">
        <v>170</v>
      </c>
      <c r="G6" t="s">
        <v>139</v>
      </c>
      <c r="H6" t="s">
        <v>169</v>
      </c>
    </row>
    <row r="7" spans="1:8" x14ac:dyDescent="0.25">
      <c r="A7" t="s">
        <v>171</v>
      </c>
      <c r="B7" t="s">
        <v>218</v>
      </c>
      <c r="C7" t="s">
        <v>168</v>
      </c>
      <c r="D7" t="s">
        <v>161</v>
      </c>
      <c r="E7" t="s">
        <v>169</v>
      </c>
      <c r="F7" t="s">
        <v>170</v>
      </c>
      <c r="G7" t="s">
        <v>138</v>
      </c>
      <c r="H7" t="s">
        <v>169</v>
      </c>
    </row>
    <row r="8" spans="1:8" x14ac:dyDescent="0.25">
      <c r="A8" t="s">
        <v>172</v>
      </c>
      <c r="B8" t="s">
        <v>217</v>
      </c>
      <c r="C8" t="s">
        <v>173</v>
      </c>
      <c r="D8" t="s">
        <v>161</v>
      </c>
      <c r="E8" t="s">
        <v>169</v>
      </c>
      <c r="F8" t="s">
        <v>170</v>
      </c>
      <c r="G8" t="s">
        <v>139</v>
      </c>
      <c r="H8" t="s">
        <v>169</v>
      </c>
    </row>
    <row r="9" spans="1:8" x14ac:dyDescent="0.25">
      <c r="A9" t="s">
        <v>183</v>
      </c>
      <c r="B9" t="s">
        <v>216</v>
      </c>
      <c r="C9" t="s">
        <v>184</v>
      </c>
      <c r="D9" t="s">
        <v>161</v>
      </c>
      <c r="E9" t="s">
        <v>169</v>
      </c>
      <c r="F9" t="s">
        <v>170</v>
      </c>
      <c r="G9" t="s">
        <v>137</v>
      </c>
      <c r="H9" t="s">
        <v>169</v>
      </c>
    </row>
    <row r="10" spans="1:8" x14ac:dyDescent="0.25">
      <c r="A10" t="s">
        <v>210</v>
      </c>
      <c r="B10" t="s">
        <v>213</v>
      </c>
      <c r="C10" t="s">
        <v>219</v>
      </c>
      <c r="D10" t="s">
        <v>161</v>
      </c>
      <c r="E10" t="s">
        <v>169</v>
      </c>
      <c r="F10" t="s">
        <v>170</v>
      </c>
      <c r="G10" t="s">
        <v>138</v>
      </c>
      <c r="H10" t="s">
        <v>169</v>
      </c>
    </row>
    <row r="11" spans="1:8" x14ac:dyDescent="0.25">
      <c r="A11" t="s">
        <v>211</v>
      </c>
      <c r="B11" t="s">
        <v>214</v>
      </c>
      <c r="C11" t="s">
        <v>220</v>
      </c>
      <c r="D11" t="s">
        <v>161</v>
      </c>
      <c r="E11" t="s">
        <v>169</v>
      </c>
      <c r="F11" t="s">
        <v>170</v>
      </c>
      <c r="G11" t="s">
        <v>139</v>
      </c>
      <c r="H11" t="s">
        <v>169</v>
      </c>
    </row>
    <row r="12" spans="1:8" x14ac:dyDescent="0.25">
      <c r="A12" t="s">
        <v>212</v>
      </c>
      <c r="B12" t="s">
        <v>215</v>
      </c>
      <c r="C12" t="s">
        <v>221</v>
      </c>
      <c r="D12" t="s">
        <v>161</v>
      </c>
      <c r="E12" t="s">
        <v>169</v>
      </c>
      <c r="F12" t="s">
        <v>170</v>
      </c>
      <c r="G12" t="s">
        <v>137</v>
      </c>
      <c r="H12" t="s">
        <v>169</v>
      </c>
    </row>
    <row r="13" spans="1:8" x14ac:dyDescent="0.25">
      <c r="A13" t="s">
        <v>239</v>
      </c>
      <c r="B13" t="s">
        <v>216</v>
      </c>
      <c r="C13" t="s">
        <v>184</v>
      </c>
      <c r="D13" t="s">
        <v>161</v>
      </c>
      <c r="E13" t="s">
        <v>169</v>
      </c>
      <c r="F13" t="s">
        <v>170</v>
      </c>
      <c r="G13" t="s">
        <v>137</v>
      </c>
      <c r="H13" t="s">
        <v>169</v>
      </c>
    </row>
    <row r="14" spans="1:8" x14ac:dyDescent="0.25">
      <c r="A14" t="s">
        <v>237</v>
      </c>
      <c r="B14" t="s">
        <v>218</v>
      </c>
      <c r="C14" t="s">
        <v>168</v>
      </c>
      <c r="D14" t="s">
        <v>161</v>
      </c>
      <c r="E14" t="s">
        <v>169</v>
      </c>
      <c r="F14" t="s">
        <v>170</v>
      </c>
      <c r="G14" t="s">
        <v>138</v>
      </c>
      <c r="H14" t="s">
        <v>169</v>
      </c>
    </row>
    <row r="15" spans="1:8" x14ac:dyDescent="0.25">
      <c r="A15" t="s">
        <v>238</v>
      </c>
      <c r="B15" t="s">
        <v>217</v>
      </c>
      <c r="C15" t="s">
        <v>173</v>
      </c>
      <c r="D15" t="s">
        <v>161</v>
      </c>
      <c r="E15" t="s">
        <v>169</v>
      </c>
      <c r="F15" t="s">
        <v>170</v>
      </c>
      <c r="G15" t="s">
        <v>139</v>
      </c>
      <c r="H15" t="s">
        <v>169</v>
      </c>
    </row>
    <row r="16" spans="1:8" x14ac:dyDescent="0.25">
      <c r="A16" t="s">
        <v>241</v>
      </c>
      <c r="B16" t="s">
        <v>243</v>
      </c>
      <c r="C16" t="s">
        <v>246</v>
      </c>
      <c r="D16" t="s">
        <v>161</v>
      </c>
      <c r="E16" t="s">
        <v>169</v>
      </c>
      <c r="F16" t="s">
        <v>170</v>
      </c>
      <c r="G16" t="s">
        <v>137</v>
      </c>
      <c r="H16" t="s">
        <v>169</v>
      </c>
    </row>
    <row r="17" spans="1:8" x14ac:dyDescent="0.25">
      <c r="A17" t="s">
        <v>240</v>
      </c>
      <c r="B17" t="s">
        <v>244</v>
      </c>
      <c r="C17" t="s">
        <v>248</v>
      </c>
      <c r="D17" t="s">
        <v>161</v>
      </c>
      <c r="E17" t="s">
        <v>169</v>
      </c>
      <c r="F17" t="s">
        <v>170</v>
      </c>
      <c r="G17" t="s">
        <v>137</v>
      </c>
      <c r="H17" t="s">
        <v>169</v>
      </c>
    </row>
    <row r="18" spans="1:8" x14ac:dyDescent="0.25">
      <c r="A18" t="s">
        <v>242</v>
      </c>
      <c r="B18" t="s">
        <v>245</v>
      </c>
      <c r="C18" t="s">
        <v>247</v>
      </c>
      <c r="D18" t="s">
        <v>161</v>
      </c>
      <c r="E18" t="s">
        <v>169</v>
      </c>
      <c r="F18" t="s">
        <v>170</v>
      </c>
      <c r="G18" t="s">
        <v>137</v>
      </c>
      <c r="H18" t="s">
        <v>169</v>
      </c>
    </row>
    <row r="19" spans="1:8" x14ac:dyDescent="0.25">
      <c r="A19" t="s">
        <v>255</v>
      </c>
      <c r="B19" t="s">
        <v>258</v>
      </c>
      <c r="C19" t="s">
        <v>485</v>
      </c>
      <c r="D19" t="s">
        <v>161</v>
      </c>
      <c r="E19" t="s">
        <v>169</v>
      </c>
      <c r="F19" t="s">
        <v>170</v>
      </c>
      <c r="G19" t="s">
        <v>137</v>
      </c>
      <c r="H19" t="s">
        <v>169</v>
      </c>
    </row>
    <row r="20" spans="1:8" x14ac:dyDescent="0.25">
      <c r="A20" t="s">
        <v>256</v>
      </c>
      <c r="B20" t="s">
        <v>259</v>
      </c>
      <c r="C20" t="s">
        <v>485</v>
      </c>
      <c r="D20" t="s">
        <v>161</v>
      </c>
      <c r="E20" t="s">
        <v>169</v>
      </c>
      <c r="F20" t="s">
        <v>170</v>
      </c>
      <c r="G20" t="s">
        <v>138</v>
      </c>
      <c r="H20" t="s">
        <v>169</v>
      </c>
    </row>
    <row r="21" spans="1:8" x14ac:dyDescent="0.25">
      <c r="A21" t="s">
        <v>257</v>
      </c>
      <c r="B21" t="s">
        <v>260</v>
      </c>
      <c r="C21" t="s">
        <v>485</v>
      </c>
      <c r="D21" t="s">
        <v>161</v>
      </c>
      <c r="E21" t="s">
        <v>169</v>
      </c>
      <c r="F21" t="s">
        <v>170</v>
      </c>
      <c r="G21" t="s">
        <v>139</v>
      </c>
      <c r="H21" t="s">
        <v>169</v>
      </c>
    </row>
    <row r="22" spans="1:8" x14ac:dyDescent="0.25">
      <c r="A22" t="s">
        <v>332</v>
      </c>
      <c r="B22" t="s">
        <v>484</v>
      </c>
      <c r="C22" t="s">
        <v>486</v>
      </c>
      <c r="D22" t="s">
        <v>161</v>
      </c>
      <c r="E22" t="s">
        <v>169</v>
      </c>
      <c r="F22" t="s">
        <v>170</v>
      </c>
      <c r="G22" t="s">
        <v>137</v>
      </c>
      <c r="H22" t="s">
        <v>169</v>
      </c>
    </row>
    <row r="23" spans="1:8" x14ac:dyDescent="0.25">
      <c r="A23" t="s">
        <v>333</v>
      </c>
      <c r="B23" t="s">
        <v>482</v>
      </c>
      <c r="C23" t="s">
        <v>486</v>
      </c>
      <c r="D23" t="s">
        <v>161</v>
      </c>
      <c r="E23" t="s">
        <v>169</v>
      </c>
      <c r="F23" t="s">
        <v>170</v>
      </c>
      <c r="G23" t="s">
        <v>138</v>
      </c>
      <c r="H23" t="s">
        <v>169</v>
      </c>
    </row>
    <row r="24" spans="1:8" x14ac:dyDescent="0.25">
      <c r="A24" t="s">
        <v>334</v>
      </c>
      <c r="B24" t="s">
        <v>483</v>
      </c>
      <c r="C24" t="s">
        <v>486</v>
      </c>
      <c r="D24" t="s">
        <v>161</v>
      </c>
      <c r="E24" t="s">
        <v>169</v>
      </c>
      <c r="F24" t="s">
        <v>170</v>
      </c>
      <c r="G24" t="s">
        <v>139</v>
      </c>
      <c r="H24" t="s">
        <v>169</v>
      </c>
    </row>
    <row r="25" spans="1:8" x14ac:dyDescent="0.25">
      <c r="A25" t="s">
        <v>503</v>
      </c>
      <c r="B25" t="s">
        <v>505</v>
      </c>
      <c r="C25" t="s">
        <v>508</v>
      </c>
      <c r="D25" t="s">
        <v>161</v>
      </c>
      <c r="E25" t="s">
        <v>169</v>
      </c>
      <c r="F25" t="s">
        <v>170</v>
      </c>
      <c r="G25" t="s">
        <v>137</v>
      </c>
      <c r="H25" t="s">
        <v>169</v>
      </c>
    </row>
    <row r="26" spans="1:8" x14ac:dyDescent="0.25">
      <c r="A26" t="s">
        <v>504</v>
      </c>
      <c r="B26" t="s">
        <v>506</v>
      </c>
      <c r="C26" t="s">
        <v>508</v>
      </c>
      <c r="D26" t="s">
        <v>161</v>
      </c>
      <c r="E26" t="s">
        <v>169</v>
      </c>
      <c r="F26" t="s">
        <v>170</v>
      </c>
      <c r="G26" t="s">
        <v>138</v>
      </c>
      <c r="H26" t="s">
        <v>169</v>
      </c>
    </row>
    <row r="27" spans="1:8" x14ac:dyDescent="0.25">
      <c r="A27" t="s">
        <v>502</v>
      </c>
      <c r="B27" t="s">
        <v>507</v>
      </c>
      <c r="C27" t="s">
        <v>508</v>
      </c>
      <c r="D27" t="s">
        <v>161</v>
      </c>
      <c r="E27" t="s">
        <v>169</v>
      </c>
      <c r="F27" t="s">
        <v>170</v>
      </c>
      <c r="G27" t="s">
        <v>139</v>
      </c>
      <c r="H27" t="s">
        <v>169</v>
      </c>
    </row>
    <row r="28" spans="1:8" x14ac:dyDescent="0.25">
      <c r="A28" t="s">
        <v>543</v>
      </c>
      <c r="B28" t="s">
        <v>547</v>
      </c>
      <c r="C28" t="s">
        <v>546</v>
      </c>
      <c r="D28" t="s">
        <v>161</v>
      </c>
      <c r="E28" t="s">
        <v>169</v>
      </c>
      <c r="F28" t="s">
        <v>170</v>
      </c>
      <c r="G28" t="s">
        <v>137</v>
      </c>
      <c r="H28" t="s">
        <v>169</v>
      </c>
    </row>
    <row r="29" spans="1:8" x14ac:dyDescent="0.25">
      <c r="A29" t="s">
        <v>544</v>
      </c>
      <c r="B29" t="s">
        <v>548</v>
      </c>
      <c r="C29" t="s">
        <v>546</v>
      </c>
      <c r="D29" t="s">
        <v>161</v>
      </c>
      <c r="E29" t="s">
        <v>169</v>
      </c>
      <c r="F29" t="s">
        <v>170</v>
      </c>
      <c r="G29" t="s">
        <v>138</v>
      </c>
      <c r="H29" t="s">
        <v>169</v>
      </c>
    </row>
    <row r="30" spans="1:8" x14ac:dyDescent="0.25">
      <c r="A30" t="s">
        <v>545</v>
      </c>
      <c r="B30" t="s">
        <v>549</v>
      </c>
      <c r="C30" t="s">
        <v>546</v>
      </c>
      <c r="D30" t="s">
        <v>161</v>
      </c>
      <c r="E30" t="s">
        <v>169</v>
      </c>
      <c r="F30" t="s">
        <v>170</v>
      </c>
      <c r="G30" t="s">
        <v>139</v>
      </c>
      <c r="H30" t="s">
        <v>169</v>
      </c>
    </row>
    <row r="31" spans="1:8" x14ac:dyDescent="0.25">
      <c r="A31" t="s">
        <v>578</v>
      </c>
      <c r="B31" t="s">
        <v>582</v>
      </c>
      <c r="C31" t="s">
        <v>581</v>
      </c>
      <c r="D31" t="s">
        <v>161</v>
      </c>
      <c r="E31" t="s">
        <v>169</v>
      </c>
      <c r="F31" t="s">
        <v>170</v>
      </c>
      <c r="G31" t="s">
        <v>137</v>
      </c>
      <c r="H31" t="s">
        <v>169</v>
      </c>
    </row>
    <row r="32" spans="1:8" x14ac:dyDescent="0.25">
      <c r="A32" t="s">
        <v>579</v>
      </c>
      <c r="B32" t="s">
        <v>583</v>
      </c>
      <c r="C32" t="s">
        <v>581</v>
      </c>
      <c r="D32" t="s">
        <v>161</v>
      </c>
      <c r="E32" t="s">
        <v>169</v>
      </c>
      <c r="F32" t="s">
        <v>170</v>
      </c>
      <c r="G32" t="s">
        <v>138</v>
      </c>
      <c r="H32" t="s">
        <v>169</v>
      </c>
    </row>
    <row r="33" spans="1:8" x14ac:dyDescent="0.25">
      <c r="A33" t="s">
        <v>580</v>
      </c>
      <c r="B33" t="s">
        <v>584</v>
      </c>
      <c r="C33" t="s">
        <v>581</v>
      </c>
      <c r="D33" t="s">
        <v>161</v>
      </c>
      <c r="E33" t="s">
        <v>169</v>
      </c>
      <c r="F33" t="s">
        <v>170</v>
      </c>
      <c r="G33" t="s">
        <v>139</v>
      </c>
      <c r="H33" t="s">
        <v>169</v>
      </c>
    </row>
    <row r="34" spans="1:8" x14ac:dyDescent="0.25">
      <c r="A34" t="s">
        <v>587</v>
      </c>
      <c r="B34" t="s">
        <v>589</v>
      </c>
      <c r="C34" t="s">
        <v>588</v>
      </c>
      <c r="D34" t="s">
        <v>161</v>
      </c>
      <c r="E34" t="s">
        <v>169</v>
      </c>
      <c r="F34" t="s">
        <v>170</v>
      </c>
      <c r="G34" t="s">
        <v>138</v>
      </c>
      <c r="H34" t="s">
        <v>169</v>
      </c>
    </row>
    <row r="35" spans="1:8" x14ac:dyDescent="0.25">
      <c r="A35" t="s">
        <v>637</v>
      </c>
      <c r="B35" t="s">
        <v>640</v>
      </c>
      <c r="C35" t="s">
        <v>643</v>
      </c>
      <c r="D35" t="s">
        <v>161</v>
      </c>
      <c r="E35" t="s">
        <v>169</v>
      </c>
      <c r="F35" t="s">
        <v>170</v>
      </c>
      <c r="G35" t="s">
        <v>137</v>
      </c>
      <c r="H35" t="s">
        <v>169</v>
      </c>
    </row>
    <row r="36" spans="1:8" x14ac:dyDescent="0.25">
      <c r="A36" t="s">
        <v>638</v>
      </c>
      <c r="B36" t="s">
        <v>641</v>
      </c>
      <c r="C36" t="s">
        <v>643</v>
      </c>
      <c r="D36" t="s">
        <v>161</v>
      </c>
      <c r="E36" t="s">
        <v>169</v>
      </c>
      <c r="F36" t="s">
        <v>170</v>
      </c>
      <c r="G36" t="s">
        <v>138</v>
      </c>
      <c r="H36" t="s">
        <v>169</v>
      </c>
    </row>
    <row r="37" spans="1:8" x14ac:dyDescent="0.25">
      <c r="A37" t="s">
        <v>639</v>
      </c>
      <c r="B37" t="s">
        <v>642</v>
      </c>
      <c r="C37" t="s">
        <v>643</v>
      </c>
      <c r="D37" t="s">
        <v>161</v>
      </c>
      <c r="E37" t="s">
        <v>169</v>
      </c>
      <c r="F37" t="s">
        <v>170</v>
      </c>
      <c r="G37" t="s">
        <v>139</v>
      </c>
      <c r="H37" t="s">
        <v>169</v>
      </c>
    </row>
    <row r="38" spans="1:8" x14ac:dyDescent="0.25">
      <c r="A38" t="s">
        <v>649</v>
      </c>
      <c r="B38" t="s">
        <v>651</v>
      </c>
      <c r="C38" t="s">
        <v>650</v>
      </c>
      <c r="D38" t="s">
        <v>161</v>
      </c>
      <c r="E38" t="s">
        <v>169</v>
      </c>
      <c r="F38" t="s">
        <v>170</v>
      </c>
      <c r="G38" t="s">
        <v>137</v>
      </c>
      <c r="H38" t="s">
        <v>169</v>
      </c>
    </row>
    <row r="39" spans="1:8" x14ac:dyDescent="0.25">
      <c r="A39" t="s">
        <v>653</v>
      </c>
      <c r="B39" t="s">
        <v>655</v>
      </c>
      <c r="C39" t="s">
        <v>650</v>
      </c>
      <c r="D39" t="s">
        <v>161</v>
      </c>
      <c r="E39" t="s">
        <v>169</v>
      </c>
      <c r="F39" t="s">
        <v>170</v>
      </c>
      <c r="G39" t="s">
        <v>138</v>
      </c>
      <c r="H39" t="s">
        <v>169</v>
      </c>
    </row>
    <row r="40" spans="1:8" x14ac:dyDescent="0.25">
      <c r="A40" t="s">
        <v>654</v>
      </c>
      <c r="B40" t="s">
        <v>656</v>
      </c>
      <c r="C40" t="s">
        <v>650</v>
      </c>
      <c r="D40" t="s">
        <v>161</v>
      </c>
      <c r="E40" t="s">
        <v>169</v>
      </c>
      <c r="F40" t="s">
        <v>170</v>
      </c>
      <c r="G40" t="s">
        <v>139</v>
      </c>
      <c r="H40" t="s">
        <v>169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P130"/>
  <sheetViews>
    <sheetView tabSelected="1" zoomScale="70" zoomScaleNormal="70" workbookViewId="0">
      <pane ySplit="1" topLeftCell="A40" activePane="bottomLeft" state="frozen"/>
      <selection activeCell="C39" sqref="C39"/>
      <selection pane="bottomLeft" activeCell="D72" sqref="D72"/>
    </sheetView>
  </sheetViews>
  <sheetFormatPr defaultRowHeight="15" x14ac:dyDescent="0.25"/>
  <cols>
    <col min="1" max="1" width="22.140625" style="66" customWidth="1"/>
    <col min="2" max="2" width="9.7109375" style="66" customWidth="1"/>
    <col min="3" max="3" width="34.28515625" style="66" bestFit="1" customWidth="1"/>
    <col min="4" max="5" width="10.42578125" style="66" customWidth="1"/>
    <col min="6" max="6" width="61.7109375" bestFit="1" customWidth="1"/>
    <col min="7" max="7" width="11.140625" customWidth="1"/>
    <col min="8" max="8" width="17.42578125" customWidth="1"/>
    <col min="9" max="9" width="35.28515625" customWidth="1"/>
    <col min="10" max="10" width="17.42578125" customWidth="1"/>
    <col min="11" max="11" width="23.140625" bestFit="1" customWidth="1"/>
    <col min="14" max="14" width="39.140625" bestFit="1" customWidth="1"/>
    <col min="15" max="15" width="19.42578125" bestFit="1" customWidth="1"/>
    <col min="16" max="16" width="99.7109375" bestFit="1" customWidth="1"/>
  </cols>
  <sheetData>
    <row r="1" spans="1:16" ht="30" x14ac:dyDescent="0.25">
      <c r="A1" s="53" t="s">
        <v>626</v>
      </c>
      <c r="B1" s="53" t="s">
        <v>627</v>
      </c>
      <c r="C1" s="53" t="s">
        <v>311</v>
      </c>
      <c r="D1" s="53" t="s">
        <v>632</v>
      </c>
      <c r="E1" s="53" t="s">
        <v>594</v>
      </c>
      <c r="F1" s="22" t="s">
        <v>312</v>
      </c>
      <c r="G1" s="22" t="s">
        <v>340</v>
      </c>
      <c r="H1" s="22" t="s">
        <v>157</v>
      </c>
      <c r="I1" s="22" t="s">
        <v>158</v>
      </c>
      <c r="J1" s="22" t="s">
        <v>160</v>
      </c>
      <c r="K1" s="22" t="s">
        <v>136</v>
      </c>
      <c r="L1" s="22" t="s">
        <v>162</v>
      </c>
      <c r="M1" s="22" t="s">
        <v>72</v>
      </c>
      <c r="N1" s="22" t="s">
        <v>164</v>
      </c>
      <c r="O1" s="22" t="s">
        <v>165</v>
      </c>
      <c r="P1" s="22" t="s">
        <v>636</v>
      </c>
    </row>
    <row r="2" spans="1:16" x14ac:dyDescent="0.25">
      <c r="A2" s="85" t="s">
        <v>597</v>
      </c>
      <c r="B2" s="88" t="s">
        <v>618</v>
      </c>
      <c r="C2" s="85" t="s">
        <v>304</v>
      </c>
      <c r="D2" s="88" t="s">
        <v>250</v>
      </c>
      <c r="E2" s="85" t="s">
        <v>596</v>
      </c>
      <c r="F2" s="72" t="s">
        <v>525</v>
      </c>
      <c r="G2" s="72">
        <v>1005</v>
      </c>
      <c r="H2" s="23" t="str">
        <f t="shared" ref="H2:H16" si="0">G2&amp;"_"&amp;E2&amp;"_"&amp;D2</f>
        <v>1005_00_RT</v>
      </c>
      <c r="I2" s="23" t="str">
        <f>VLOOKUP(G2,'PPA IDs'!$A$2:$B$150,2,0)</f>
        <v>Crossings 5 - Mid-Bay Crossing</v>
      </c>
      <c r="J2" s="23" t="str">
        <f>VLOOKUP($G2,'PPA IDs'!$A$2:$K$95,9,0)</f>
        <v>various</v>
      </c>
      <c r="K2" s="23" t="str">
        <f>VLOOKUP($G2,'PPA IDs'!$A$2:$K$95,10,0)</f>
        <v>road</v>
      </c>
      <c r="L2" s="23" t="str">
        <f>VLOOKUP($G2,'PPA IDs'!$A$2:$K$95,11,0)</f>
        <v>road</v>
      </c>
      <c r="M2" s="23" t="str">
        <f t="shared" ref="M2:M16" si="1">IF(D2="RT","RTFF",IF(D2="CG","CAG","BTTF"))</f>
        <v>RTFF</v>
      </c>
      <c r="N2" s="23" t="str">
        <f t="shared" ref="N2:N16" si="2">A2&amp;"_"&amp;D2&amp;"_"&amp;B2</f>
        <v>2050_TM151_PPA_RT_01</v>
      </c>
      <c r="O2" s="23" t="str">
        <f>VLOOKUP($G2,'PPA IDs'!$A$2:$M$95,12,0)</f>
        <v>scenario-baseline</v>
      </c>
      <c r="P2" s="23" t="str">
        <f t="shared" ref="P2:P98" si="3">C2&amp;"\"&amp;F2</f>
        <v>1_Crossings5\2050_TM151_PPA_RT_01_1_Crossings5_00</v>
      </c>
    </row>
    <row r="3" spans="1:16" x14ac:dyDescent="0.25">
      <c r="A3" s="85" t="s">
        <v>597</v>
      </c>
      <c r="B3" s="88" t="s">
        <v>618</v>
      </c>
      <c r="C3" s="85" t="s">
        <v>304</v>
      </c>
      <c r="D3" s="88" t="s">
        <v>249</v>
      </c>
      <c r="E3" s="85" t="s">
        <v>596</v>
      </c>
      <c r="F3" s="72" t="s">
        <v>526</v>
      </c>
      <c r="G3" s="72">
        <v>1005</v>
      </c>
      <c r="H3" s="23" t="str">
        <f t="shared" si="0"/>
        <v>1005_00_CG</v>
      </c>
      <c r="I3" s="23" t="str">
        <f>VLOOKUP(G3,'PPA IDs'!$A$2:$B$150,2,0)</f>
        <v>Crossings 5 - Mid-Bay Crossing</v>
      </c>
      <c r="J3" s="23" t="str">
        <f>VLOOKUP($G3,'PPA IDs'!$A$2:$K$95,9,0)</f>
        <v>various</v>
      </c>
      <c r="K3" s="23" t="str">
        <f>VLOOKUP($G3,'PPA IDs'!$A$2:$K$95,10,0)</f>
        <v>road</v>
      </c>
      <c r="L3" s="23" t="str">
        <f>VLOOKUP($G3,'PPA IDs'!$A$2:$K$95,11,0)</f>
        <v>road</v>
      </c>
      <c r="M3" s="23" t="str">
        <f t="shared" si="1"/>
        <v>CAG</v>
      </c>
      <c r="N3" s="23" t="str">
        <f t="shared" si="2"/>
        <v>2050_TM151_PPA_CG_01</v>
      </c>
      <c r="O3" s="23" t="str">
        <f>VLOOKUP($G3,'PPA IDs'!$A$2:$M$95,12,0)</f>
        <v>scenario-baseline</v>
      </c>
      <c r="P3" s="23" t="str">
        <f t="shared" si="3"/>
        <v>1_Crossings5\2050_TM151_PPA_CG_01_1_Crossings5_00</v>
      </c>
    </row>
    <row r="4" spans="1:16" x14ac:dyDescent="0.25">
      <c r="A4" s="85" t="s">
        <v>597</v>
      </c>
      <c r="B4" s="88" t="s">
        <v>618</v>
      </c>
      <c r="C4" s="85" t="s">
        <v>304</v>
      </c>
      <c r="D4" s="88" t="s">
        <v>251</v>
      </c>
      <c r="E4" s="85" t="s">
        <v>596</v>
      </c>
      <c r="F4" s="72" t="s">
        <v>527</v>
      </c>
      <c r="G4" s="72">
        <v>1005</v>
      </c>
      <c r="H4" s="23" t="str">
        <f t="shared" si="0"/>
        <v>1005_00_BF</v>
      </c>
      <c r="I4" s="23" t="str">
        <f>VLOOKUP(G4,'PPA IDs'!$A$2:$B$150,2,0)</f>
        <v>Crossings 5 - Mid-Bay Crossing</v>
      </c>
      <c r="J4" s="23" t="str">
        <f>VLOOKUP($G4,'PPA IDs'!$A$2:$K$95,9,0)</f>
        <v>various</v>
      </c>
      <c r="K4" s="23" t="str">
        <f>VLOOKUP($G4,'PPA IDs'!$A$2:$K$95,10,0)</f>
        <v>road</v>
      </c>
      <c r="L4" s="23" t="str">
        <f>VLOOKUP($G4,'PPA IDs'!$A$2:$K$95,11,0)</f>
        <v>road</v>
      </c>
      <c r="M4" s="23" t="str">
        <f t="shared" si="1"/>
        <v>BTTF</v>
      </c>
      <c r="N4" s="23" t="str">
        <f t="shared" si="2"/>
        <v>2050_TM151_PPA_BF_01</v>
      </c>
      <c r="O4" s="23" t="str">
        <f>VLOOKUP($G4,'PPA IDs'!$A$2:$M$95,12,0)</f>
        <v>scenario-baseline</v>
      </c>
      <c r="P4" s="23" t="str">
        <f t="shared" si="3"/>
        <v>1_Crossings5\2050_TM151_PPA_BF_01_1_Crossings5_00</v>
      </c>
    </row>
    <row r="5" spans="1:16" x14ac:dyDescent="0.25">
      <c r="A5" s="85" t="s">
        <v>597</v>
      </c>
      <c r="B5" s="88" t="s">
        <v>618</v>
      </c>
      <c r="C5" s="85" t="s">
        <v>304</v>
      </c>
      <c r="D5" s="88" t="s">
        <v>250</v>
      </c>
      <c r="E5" s="85" t="s">
        <v>618</v>
      </c>
      <c r="F5" s="72" t="s">
        <v>552</v>
      </c>
      <c r="G5" s="72">
        <v>1005</v>
      </c>
      <c r="H5" s="23" t="str">
        <f t="shared" si="0"/>
        <v>1005_01_RT</v>
      </c>
      <c r="I5" s="23" t="str">
        <f>VLOOKUP(G5,'PPA IDs'!$A$2:$B$150,2,0)</f>
        <v>Crossings 5 - Mid-Bay Crossing</v>
      </c>
      <c r="J5" s="23" t="str">
        <f>VLOOKUP($G5,'PPA IDs'!$A$2:$K$95,9,0)</f>
        <v>various</v>
      </c>
      <c r="K5" s="23" t="str">
        <f>VLOOKUP($G5,'PPA IDs'!$A$2:$K$95,10,0)</f>
        <v>road</v>
      </c>
      <c r="L5" s="23" t="str">
        <f>VLOOKUP($G5,'PPA IDs'!$A$2:$K$95,11,0)</f>
        <v>road</v>
      </c>
      <c r="M5" s="23" t="str">
        <f t="shared" si="1"/>
        <v>RTFF</v>
      </c>
      <c r="N5" s="23" t="str">
        <f t="shared" si="2"/>
        <v>2050_TM151_PPA_RT_01</v>
      </c>
      <c r="O5" s="23" t="str">
        <f>VLOOKUP($G5,'PPA IDs'!$A$2:$M$95,12,0)</f>
        <v>scenario-baseline</v>
      </c>
      <c r="P5" s="23" t="str">
        <f t="shared" si="3"/>
        <v>1_Crossings5\2050_TM151_PPA_RT_01_1_Crossings5_01</v>
      </c>
    </row>
    <row r="6" spans="1:16" x14ac:dyDescent="0.25">
      <c r="A6" s="85" t="s">
        <v>597</v>
      </c>
      <c r="B6" s="88" t="s">
        <v>618</v>
      </c>
      <c r="C6" s="85" t="s">
        <v>304</v>
      </c>
      <c r="D6" s="85" t="s">
        <v>249</v>
      </c>
      <c r="E6" s="85" t="s">
        <v>618</v>
      </c>
      <c r="F6" s="72" t="s">
        <v>553</v>
      </c>
      <c r="G6" s="72">
        <v>1005</v>
      </c>
      <c r="H6" s="23" t="str">
        <f t="shared" si="0"/>
        <v>1005_01_CG</v>
      </c>
      <c r="I6" s="23" t="str">
        <f>VLOOKUP(G6,'PPA IDs'!$A$2:$B$150,2,0)</f>
        <v>Crossings 5 - Mid-Bay Crossing</v>
      </c>
      <c r="J6" s="23" t="str">
        <f>VLOOKUP($G6,'PPA IDs'!$A$2:$K$95,9,0)</f>
        <v>various</v>
      </c>
      <c r="K6" s="23" t="str">
        <f>VLOOKUP($G6,'PPA IDs'!$A$2:$K$95,10,0)</f>
        <v>road</v>
      </c>
      <c r="L6" s="23" t="str">
        <f>VLOOKUP($G6,'PPA IDs'!$A$2:$K$95,11,0)</f>
        <v>road</v>
      </c>
      <c r="M6" s="23" t="str">
        <f t="shared" si="1"/>
        <v>CAG</v>
      </c>
      <c r="N6" s="23" t="str">
        <f t="shared" si="2"/>
        <v>2050_TM151_PPA_CG_01</v>
      </c>
      <c r="O6" s="23" t="str">
        <f>VLOOKUP($G6,'PPA IDs'!$A$2:$M$95,12,0)</f>
        <v>scenario-baseline</v>
      </c>
      <c r="P6" s="23" t="str">
        <f t="shared" si="3"/>
        <v>1_Crossings5\2050_TM151_PPA_CG_01_1_Crossings5_01</v>
      </c>
    </row>
    <row r="7" spans="1:16" x14ac:dyDescent="0.25">
      <c r="A7" s="85" t="s">
        <v>597</v>
      </c>
      <c r="B7" s="88" t="s">
        <v>618</v>
      </c>
      <c r="C7" s="85" t="s">
        <v>304</v>
      </c>
      <c r="D7" s="85" t="s">
        <v>251</v>
      </c>
      <c r="E7" s="85" t="s">
        <v>618</v>
      </c>
      <c r="F7" s="72" t="s">
        <v>554</v>
      </c>
      <c r="G7" s="72">
        <v>1005</v>
      </c>
      <c r="H7" s="23" t="str">
        <f t="shared" si="0"/>
        <v>1005_01_BF</v>
      </c>
      <c r="I7" s="23" t="str">
        <f>VLOOKUP(G7,'PPA IDs'!$A$2:$B$150,2,0)</f>
        <v>Crossings 5 - Mid-Bay Crossing</v>
      </c>
      <c r="J7" s="23" t="str">
        <f>VLOOKUP($G7,'PPA IDs'!$A$2:$K$95,9,0)</f>
        <v>various</v>
      </c>
      <c r="K7" s="23" t="str">
        <f>VLOOKUP($G7,'PPA IDs'!$A$2:$K$95,10,0)</f>
        <v>road</v>
      </c>
      <c r="L7" s="23" t="str">
        <f>VLOOKUP($G7,'PPA IDs'!$A$2:$K$95,11,0)</f>
        <v>road</v>
      </c>
      <c r="M7" s="23" t="str">
        <f t="shared" si="1"/>
        <v>BTTF</v>
      </c>
      <c r="N7" s="23" t="str">
        <f t="shared" si="2"/>
        <v>2050_TM151_PPA_BF_01</v>
      </c>
      <c r="O7" s="23" t="str">
        <f>VLOOKUP($G7,'PPA IDs'!$A$2:$M$95,12,0)</f>
        <v>scenario-baseline</v>
      </c>
      <c r="P7" s="23" t="str">
        <f t="shared" si="3"/>
        <v>1_Crossings5\2050_TM151_PPA_BF_01_1_Crossings5_01</v>
      </c>
    </row>
    <row r="8" spans="1:16" x14ac:dyDescent="0.25">
      <c r="A8" s="85" t="s">
        <v>597</v>
      </c>
      <c r="B8" s="88" t="s">
        <v>618</v>
      </c>
      <c r="C8" s="85" t="s">
        <v>309</v>
      </c>
      <c r="D8" s="85" t="s">
        <v>250</v>
      </c>
      <c r="E8" s="85" t="s">
        <v>596</v>
      </c>
      <c r="F8" s="72" t="s">
        <v>509</v>
      </c>
      <c r="G8" s="72">
        <v>1006</v>
      </c>
      <c r="H8" s="23" t="str">
        <f t="shared" si="0"/>
        <v>1006_00_RT</v>
      </c>
      <c r="I8" s="23" t="str">
        <f>VLOOKUP(G8,'PPA IDs'!$A$2:$B$150,2,0)</f>
        <v>Crossings 6 - San Mateo Bridge Widening</v>
      </c>
      <c r="J8" s="23" t="str">
        <f>VLOOKUP($G8,'PPA IDs'!$A$2:$K$95,9,0)</f>
        <v>various</v>
      </c>
      <c r="K8" s="23" t="str">
        <f>VLOOKUP($G8,'PPA IDs'!$A$2:$K$95,10,0)</f>
        <v>road</v>
      </c>
      <c r="L8" s="23" t="str">
        <f>VLOOKUP($G8,'PPA IDs'!$A$2:$K$95,11,0)</f>
        <v>road</v>
      </c>
      <c r="M8" s="23" t="str">
        <f t="shared" si="1"/>
        <v>RTFF</v>
      </c>
      <c r="N8" s="23" t="str">
        <f t="shared" si="2"/>
        <v>2050_TM151_PPA_RT_01</v>
      </c>
      <c r="O8" s="23" t="str">
        <f>VLOOKUP($G8,'PPA IDs'!$A$2:$M$95,12,0)</f>
        <v>scenario-baseline</v>
      </c>
      <c r="P8" s="23" t="str">
        <f t="shared" si="3"/>
        <v>1_Crossings6\2050_TM151_PPA_RT_01_1_Crossings6_00</v>
      </c>
    </row>
    <row r="9" spans="1:16" x14ac:dyDescent="0.25">
      <c r="A9" s="85" t="s">
        <v>597</v>
      </c>
      <c r="B9" s="88" t="s">
        <v>618</v>
      </c>
      <c r="C9" s="85" t="s">
        <v>309</v>
      </c>
      <c r="D9" s="85" t="s">
        <v>249</v>
      </c>
      <c r="E9" s="85" t="s">
        <v>596</v>
      </c>
      <c r="F9" s="72" t="s">
        <v>510</v>
      </c>
      <c r="G9" s="72">
        <v>1006</v>
      </c>
      <c r="H9" s="23" t="str">
        <f t="shared" si="0"/>
        <v>1006_00_CG</v>
      </c>
      <c r="I9" s="23" t="str">
        <f>VLOOKUP(G9,'PPA IDs'!$A$2:$B$150,2,0)</f>
        <v>Crossings 6 - San Mateo Bridge Widening</v>
      </c>
      <c r="J9" s="23" t="str">
        <f>VLOOKUP($G9,'PPA IDs'!$A$2:$K$95,9,0)</f>
        <v>various</v>
      </c>
      <c r="K9" s="23" t="str">
        <f>VLOOKUP($G9,'PPA IDs'!$A$2:$K$95,10,0)</f>
        <v>road</v>
      </c>
      <c r="L9" s="23" t="str">
        <f>VLOOKUP($G9,'PPA IDs'!$A$2:$K$95,11,0)</f>
        <v>road</v>
      </c>
      <c r="M9" s="23" t="str">
        <f t="shared" si="1"/>
        <v>CAG</v>
      </c>
      <c r="N9" s="23" t="str">
        <f t="shared" si="2"/>
        <v>2050_TM151_PPA_CG_01</v>
      </c>
      <c r="O9" s="23" t="str">
        <f>VLOOKUP($G9,'PPA IDs'!$A$2:$M$95,12,0)</f>
        <v>scenario-baseline</v>
      </c>
      <c r="P9" s="23" t="str">
        <f t="shared" si="3"/>
        <v>1_Crossings6\2050_TM151_PPA_CG_01_1_Crossings6_00</v>
      </c>
    </row>
    <row r="10" spans="1:16" x14ac:dyDescent="0.25">
      <c r="A10" s="85" t="s">
        <v>597</v>
      </c>
      <c r="B10" s="88" t="s">
        <v>618</v>
      </c>
      <c r="C10" s="85" t="s">
        <v>309</v>
      </c>
      <c r="D10" s="85" t="s">
        <v>251</v>
      </c>
      <c r="E10" s="85" t="s">
        <v>618</v>
      </c>
      <c r="F10" s="72" t="s">
        <v>511</v>
      </c>
      <c r="G10" s="72">
        <v>1006</v>
      </c>
      <c r="H10" s="23" t="str">
        <f t="shared" si="0"/>
        <v>1006_01_BF</v>
      </c>
      <c r="I10" s="23" t="str">
        <f>VLOOKUP(G10,'PPA IDs'!$A$2:$B$150,2,0)</f>
        <v>Crossings 6 - San Mateo Bridge Widening</v>
      </c>
      <c r="J10" s="23" t="str">
        <f>VLOOKUP($G10,'PPA IDs'!$A$2:$K$95,9,0)</f>
        <v>various</v>
      </c>
      <c r="K10" s="23" t="str">
        <f>VLOOKUP($G10,'PPA IDs'!$A$2:$K$95,10,0)</f>
        <v>road</v>
      </c>
      <c r="L10" s="23" t="str">
        <f>VLOOKUP($G10,'PPA IDs'!$A$2:$K$95,11,0)</f>
        <v>road</v>
      </c>
      <c r="M10" s="23" t="str">
        <f t="shared" si="1"/>
        <v>BTTF</v>
      </c>
      <c r="N10" s="23" t="str">
        <f t="shared" si="2"/>
        <v>2050_TM151_PPA_BF_01</v>
      </c>
      <c r="O10" s="23" t="str">
        <f>VLOOKUP($G10,'PPA IDs'!$A$2:$M$95,12,0)</f>
        <v>scenario-baseline</v>
      </c>
      <c r="P10" s="23" t="str">
        <f t="shared" si="3"/>
        <v>1_Crossings6\2050_TM151_PPA_BF_01_1_Crossings6_01</v>
      </c>
    </row>
    <row r="11" spans="1:16" x14ac:dyDescent="0.25">
      <c r="A11" s="85" t="s">
        <v>597</v>
      </c>
      <c r="B11" s="88" t="s">
        <v>618</v>
      </c>
      <c r="C11" s="85" t="s">
        <v>308</v>
      </c>
      <c r="D11" s="85" t="s">
        <v>250</v>
      </c>
      <c r="E11" s="85" t="s">
        <v>616</v>
      </c>
      <c r="F11" s="72" t="s">
        <v>515</v>
      </c>
      <c r="G11" s="72">
        <v>1004</v>
      </c>
      <c r="H11" s="23" t="str">
        <f t="shared" si="0"/>
        <v>1004_02_RT</v>
      </c>
      <c r="I11" s="23" t="str">
        <f>VLOOKUP(G11,'PPA IDs'!$A$2:$B$150,2,0)</f>
        <v>Crossings 4 - Regional Rail</v>
      </c>
      <c r="J11" s="23" t="str">
        <f>VLOOKUP($G11,'PPA IDs'!$A$2:$K$95,9,0)</f>
        <v>various</v>
      </c>
      <c r="K11" s="23" t="str">
        <f>VLOOKUP($G11,'PPA IDs'!$A$2:$K$95,10,0)</f>
        <v>transit</v>
      </c>
      <c r="L11" s="23" t="str">
        <f>VLOOKUP($G11,'PPA IDs'!$A$2:$K$95,11,0)</f>
        <v>com</v>
      </c>
      <c r="M11" s="23" t="str">
        <f t="shared" si="1"/>
        <v>RTFF</v>
      </c>
      <c r="N11" s="23" t="str">
        <f t="shared" si="2"/>
        <v>2050_TM151_PPA_RT_01</v>
      </c>
      <c r="O11" s="23" t="str">
        <f>VLOOKUP($G11,'PPA IDs'!$A$2:$M$95,12,0)</f>
        <v>scenario-baseline</v>
      </c>
      <c r="P11" s="23" t="str">
        <f t="shared" si="3"/>
        <v>1_Crossings4\2050_TM151_PPA_RT_01_1_Crossings4_02</v>
      </c>
    </row>
    <row r="12" spans="1:16" x14ac:dyDescent="0.25">
      <c r="A12" s="85" t="s">
        <v>597</v>
      </c>
      <c r="B12" s="88" t="s">
        <v>618</v>
      </c>
      <c r="C12" s="85" t="s">
        <v>308</v>
      </c>
      <c r="D12" s="85" t="s">
        <v>249</v>
      </c>
      <c r="E12" s="85" t="s">
        <v>618</v>
      </c>
      <c r="F12" s="72" t="s">
        <v>491</v>
      </c>
      <c r="G12" s="72">
        <v>1004</v>
      </c>
      <c r="H12" s="23" t="str">
        <f t="shared" si="0"/>
        <v>1004_01_CG</v>
      </c>
      <c r="I12" s="23" t="str">
        <f>VLOOKUP(G12,'PPA IDs'!$A$2:$B$150,2,0)</f>
        <v>Crossings 4 - Regional Rail</v>
      </c>
      <c r="J12" s="23" t="str">
        <f>VLOOKUP($G12,'PPA IDs'!$A$2:$K$95,9,0)</f>
        <v>various</v>
      </c>
      <c r="K12" s="23" t="str">
        <f>VLOOKUP($G12,'PPA IDs'!$A$2:$K$95,10,0)</f>
        <v>transit</v>
      </c>
      <c r="L12" s="23" t="str">
        <f>VLOOKUP($G12,'PPA IDs'!$A$2:$K$95,11,0)</f>
        <v>com</v>
      </c>
      <c r="M12" s="23" t="str">
        <f t="shared" si="1"/>
        <v>CAG</v>
      </c>
      <c r="N12" s="23" t="str">
        <f t="shared" si="2"/>
        <v>2050_TM151_PPA_CG_01</v>
      </c>
      <c r="O12" s="23" t="str">
        <f>VLOOKUP($G12,'PPA IDs'!$A$2:$M$95,12,0)</f>
        <v>scenario-baseline</v>
      </c>
      <c r="P12" s="23" t="str">
        <f t="shared" si="3"/>
        <v>1_Crossings4\2050_TM151_PPA_CG_01_1_Crossings4_01</v>
      </c>
    </row>
    <row r="13" spans="1:16" x14ac:dyDescent="0.25">
      <c r="A13" s="85" t="s">
        <v>597</v>
      </c>
      <c r="B13" s="88" t="s">
        <v>618</v>
      </c>
      <c r="C13" s="85" t="s">
        <v>308</v>
      </c>
      <c r="D13" s="85" t="s">
        <v>251</v>
      </c>
      <c r="E13" s="85" t="s">
        <v>616</v>
      </c>
      <c r="F13" s="72" t="s">
        <v>512</v>
      </c>
      <c r="G13" s="72">
        <v>1004</v>
      </c>
      <c r="H13" s="23" t="str">
        <f t="shared" si="0"/>
        <v>1004_02_BF</v>
      </c>
      <c r="I13" s="23" t="str">
        <f>VLOOKUP(G13,'PPA IDs'!$A$2:$B$150,2,0)</f>
        <v>Crossings 4 - Regional Rail</v>
      </c>
      <c r="J13" s="23" t="str">
        <f>VLOOKUP($G13,'PPA IDs'!$A$2:$K$95,9,0)</f>
        <v>various</v>
      </c>
      <c r="K13" s="23" t="str">
        <f>VLOOKUP($G13,'PPA IDs'!$A$2:$K$95,10,0)</f>
        <v>transit</v>
      </c>
      <c r="L13" s="23" t="str">
        <f>VLOOKUP($G13,'PPA IDs'!$A$2:$K$95,11,0)</f>
        <v>com</v>
      </c>
      <c r="M13" s="23" t="str">
        <f t="shared" si="1"/>
        <v>BTTF</v>
      </c>
      <c r="N13" s="23" t="str">
        <f t="shared" si="2"/>
        <v>2050_TM151_PPA_BF_01</v>
      </c>
      <c r="O13" s="23" t="str">
        <f>VLOOKUP($G13,'PPA IDs'!$A$2:$M$95,12,0)</f>
        <v>scenario-baseline</v>
      </c>
      <c r="P13" s="23" t="str">
        <f t="shared" si="3"/>
        <v>1_Crossings4\2050_TM151_PPA_BF_01_1_Crossings4_02</v>
      </c>
    </row>
    <row r="14" spans="1:16" x14ac:dyDescent="0.25">
      <c r="A14" s="85" t="s">
        <v>597</v>
      </c>
      <c r="B14" s="88" t="s">
        <v>618</v>
      </c>
      <c r="C14" s="85" t="s">
        <v>308</v>
      </c>
      <c r="D14" s="85" t="s">
        <v>250</v>
      </c>
      <c r="E14" s="85" t="s">
        <v>595</v>
      </c>
      <c r="F14" s="72" t="s">
        <v>513</v>
      </c>
      <c r="G14" s="72">
        <v>1004</v>
      </c>
      <c r="H14" s="23" t="str">
        <f t="shared" si="0"/>
        <v>1004_05_RT</v>
      </c>
      <c r="I14" s="80" t="s">
        <v>493</v>
      </c>
      <c r="J14" s="23" t="str">
        <f>VLOOKUP($G14,'PPA IDs'!$A$2:$K$95,9,0)</f>
        <v>various</v>
      </c>
      <c r="K14" s="23" t="str">
        <f>VLOOKUP($G14,'PPA IDs'!$A$2:$K$95,10,0)</f>
        <v>transit</v>
      </c>
      <c r="L14" s="23" t="str">
        <f>VLOOKUP($G14,'PPA IDs'!$A$2:$K$95,11,0)</f>
        <v>com</v>
      </c>
      <c r="M14" s="23" t="str">
        <f t="shared" si="1"/>
        <v>RTFF</v>
      </c>
      <c r="N14" s="23" t="str">
        <f t="shared" si="2"/>
        <v>2050_TM151_PPA_RT_01</v>
      </c>
      <c r="O14" s="23" t="str">
        <f>VLOOKUP($G14,'PPA IDs'!$A$2:$M$95,12,0)</f>
        <v>scenario-baseline</v>
      </c>
      <c r="P14" s="23" t="str">
        <f t="shared" si="3"/>
        <v>1_Crossings4\2050_TM151_PPA_RT_01_1_Crossings4_05</v>
      </c>
    </row>
    <row r="15" spans="1:16" x14ac:dyDescent="0.25">
      <c r="A15" s="85" t="s">
        <v>597</v>
      </c>
      <c r="B15" s="88" t="s">
        <v>618</v>
      </c>
      <c r="C15" s="85" t="s">
        <v>308</v>
      </c>
      <c r="D15" s="85" t="s">
        <v>249</v>
      </c>
      <c r="E15" s="85" t="s">
        <v>595</v>
      </c>
      <c r="F15" s="72" t="s">
        <v>490</v>
      </c>
      <c r="G15" s="72">
        <v>1004</v>
      </c>
      <c r="H15" s="23" t="str">
        <f t="shared" si="0"/>
        <v>1004_05_CG</v>
      </c>
      <c r="I15" s="80" t="s">
        <v>493</v>
      </c>
      <c r="J15" s="23" t="str">
        <f>VLOOKUP($G15,'PPA IDs'!$A$2:$K$95,9,0)</f>
        <v>various</v>
      </c>
      <c r="K15" s="23" t="str">
        <f>VLOOKUP($G15,'PPA IDs'!$A$2:$K$95,10,0)</f>
        <v>transit</v>
      </c>
      <c r="L15" s="23" t="str">
        <f>VLOOKUP($G15,'PPA IDs'!$A$2:$K$95,11,0)</f>
        <v>com</v>
      </c>
      <c r="M15" s="23" t="str">
        <f t="shared" si="1"/>
        <v>CAG</v>
      </c>
      <c r="N15" s="23" t="str">
        <f t="shared" si="2"/>
        <v>2050_TM151_PPA_CG_01</v>
      </c>
      <c r="O15" s="23" t="str">
        <f>VLOOKUP($G15,'PPA IDs'!$A$2:$M$95,12,0)</f>
        <v>scenario-baseline</v>
      </c>
      <c r="P15" s="23" t="str">
        <f t="shared" si="3"/>
        <v>1_Crossings4\2050_TM151_PPA_CG_01_1_Crossings4_05</v>
      </c>
    </row>
    <row r="16" spans="1:16" x14ac:dyDescent="0.25">
      <c r="A16" s="85" t="s">
        <v>597</v>
      </c>
      <c r="B16" s="88" t="s">
        <v>618</v>
      </c>
      <c r="C16" s="85" t="s">
        <v>308</v>
      </c>
      <c r="D16" s="85" t="s">
        <v>251</v>
      </c>
      <c r="E16" s="85" t="s">
        <v>595</v>
      </c>
      <c r="F16" s="72" t="s">
        <v>498</v>
      </c>
      <c r="G16" s="72">
        <v>1004</v>
      </c>
      <c r="H16" s="23" t="str">
        <f t="shared" si="0"/>
        <v>1004_05_BF</v>
      </c>
      <c r="I16" s="80" t="s">
        <v>493</v>
      </c>
      <c r="J16" s="23" t="str">
        <f>VLOOKUP($G16,'PPA IDs'!$A$2:$K$95,9,0)</f>
        <v>various</v>
      </c>
      <c r="K16" s="23" t="str">
        <f>VLOOKUP($G16,'PPA IDs'!$A$2:$K$95,10,0)</f>
        <v>transit</v>
      </c>
      <c r="L16" s="23" t="str">
        <f>VLOOKUP($G16,'PPA IDs'!$A$2:$K$95,11,0)</f>
        <v>com</v>
      </c>
      <c r="M16" s="23" t="str">
        <f t="shared" si="1"/>
        <v>BTTF</v>
      </c>
      <c r="N16" s="23" t="str">
        <f t="shared" si="2"/>
        <v>2050_TM151_PPA_BF_01</v>
      </c>
      <c r="O16" s="23" t="str">
        <f>VLOOKUP($G16,'PPA IDs'!$A$2:$M$95,12,0)</f>
        <v>scenario-baseline</v>
      </c>
      <c r="P16" s="23" t="str">
        <f t="shared" si="3"/>
        <v>1_Crossings4\2050_TM151_PPA_BF_01_1_Crossings4_05</v>
      </c>
    </row>
    <row r="17" spans="1:16" x14ac:dyDescent="0.25">
      <c r="A17" s="85" t="s">
        <v>597</v>
      </c>
      <c r="B17" s="88" t="s">
        <v>616</v>
      </c>
      <c r="C17" s="85" t="s">
        <v>305</v>
      </c>
      <c r="D17" s="85" t="s">
        <v>250</v>
      </c>
      <c r="E17" s="85" t="s">
        <v>619</v>
      </c>
      <c r="F17" s="72" t="s">
        <v>520</v>
      </c>
      <c r="G17" s="72">
        <v>1001</v>
      </c>
      <c r="H17" s="23" t="str">
        <f t="shared" ref="H17:H30" si="4">G17&amp;"_"&amp;E17&amp;"_"&amp;D17</f>
        <v>1001_03_RT</v>
      </c>
      <c r="I17" s="23" t="str">
        <f>VLOOKUP(G17,'PPA IDs'!$A$2:$B$150,2,0)</f>
        <v>Crossings 1 - BART New Markets + Highway Crossing</v>
      </c>
      <c r="J17" s="23" t="str">
        <f>VLOOKUP($G17,'PPA IDs'!$A$2:$K$95,9,0)</f>
        <v>various</v>
      </c>
      <c r="K17" s="23" t="str">
        <f>VLOOKUP($G17,'PPA IDs'!$A$2:$K$95,10,0)</f>
        <v>transit</v>
      </c>
      <c r="L17" s="23" t="str">
        <f>VLOOKUP($G17,'PPA IDs'!$A$2:$K$95,11,0)</f>
        <v>hvy</v>
      </c>
      <c r="M17" s="23" t="str">
        <f t="shared" ref="M17:M30" si="5">IF(D17="RT","RTFF",IF(D17="CG","CAG","BTTF"))</f>
        <v>RTFF</v>
      </c>
      <c r="N17" s="23" t="str">
        <f t="shared" ref="N17:N30" si="6">A17&amp;"_"&amp;D17&amp;"_"&amp;B17</f>
        <v>2050_TM151_PPA_RT_02</v>
      </c>
      <c r="O17" s="23" t="str">
        <f>VLOOKUP($G17,'PPA IDs'!$A$2:$M$95,12,0)</f>
        <v>scenario-baseline</v>
      </c>
      <c r="P17" s="23" t="str">
        <f t="shared" si="3"/>
        <v>1_Crossings1\2050_TM151_PPA_RT_02_1_Crossings1_03</v>
      </c>
    </row>
    <row r="18" spans="1:16" x14ac:dyDescent="0.25">
      <c r="A18" s="85" t="s">
        <v>597</v>
      </c>
      <c r="B18" s="88" t="s">
        <v>616</v>
      </c>
      <c r="C18" s="85" t="s">
        <v>305</v>
      </c>
      <c r="D18" s="85" t="s">
        <v>249</v>
      </c>
      <c r="E18" s="85" t="s">
        <v>616</v>
      </c>
      <c r="F18" s="72" t="s">
        <v>521</v>
      </c>
      <c r="G18" s="72">
        <v>1001</v>
      </c>
      <c r="H18" s="23" t="str">
        <f t="shared" si="4"/>
        <v>1001_02_CG</v>
      </c>
      <c r="I18" s="23" t="str">
        <f>VLOOKUP(G18,'PPA IDs'!$A$2:$B$150,2,0)</f>
        <v>Crossings 1 - BART New Markets + Highway Crossing</v>
      </c>
      <c r="J18" s="23" t="str">
        <f>VLOOKUP($G18,'PPA IDs'!$A$2:$K$95,9,0)</f>
        <v>various</v>
      </c>
      <c r="K18" s="23" t="str">
        <f>VLOOKUP($G18,'PPA IDs'!$A$2:$K$95,10,0)</f>
        <v>transit</v>
      </c>
      <c r="L18" s="23" t="str">
        <f>VLOOKUP($G18,'PPA IDs'!$A$2:$K$95,11,0)</f>
        <v>hvy</v>
      </c>
      <c r="M18" s="23" t="str">
        <f t="shared" si="5"/>
        <v>CAG</v>
      </c>
      <c r="N18" s="23" t="str">
        <f t="shared" si="6"/>
        <v>2050_TM151_PPA_CG_02</v>
      </c>
      <c r="O18" s="23" t="str">
        <f>VLOOKUP($G18,'PPA IDs'!$A$2:$M$95,12,0)</f>
        <v>scenario-baseline</v>
      </c>
      <c r="P18" s="23" t="str">
        <f t="shared" si="3"/>
        <v>1_Crossings1\2050_TM151_PPA_CG_02_1_Crossings1_02</v>
      </c>
    </row>
    <row r="19" spans="1:16" x14ac:dyDescent="0.25">
      <c r="A19" s="86" t="s">
        <v>597</v>
      </c>
      <c r="B19" s="89" t="s">
        <v>616</v>
      </c>
      <c r="C19" s="86" t="s">
        <v>305</v>
      </c>
      <c r="D19" s="86" t="s">
        <v>251</v>
      </c>
      <c r="E19" s="86" t="s">
        <v>616</v>
      </c>
      <c r="F19" s="73" t="s">
        <v>522</v>
      </c>
      <c r="G19" s="73">
        <v>1001</v>
      </c>
      <c r="H19" s="90" t="str">
        <f t="shared" si="4"/>
        <v>1001_02_BF</v>
      </c>
      <c r="I19" s="90" t="str">
        <f>VLOOKUP(G19,'PPA IDs'!$A$2:$B$150,2,0)</f>
        <v>Crossings 1 - BART New Markets + Highway Crossing</v>
      </c>
      <c r="J19" s="90" t="str">
        <f>VLOOKUP($G19,'PPA IDs'!$A$2:$K$95,9,0)</f>
        <v>various</v>
      </c>
      <c r="K19" s="90" t="str">
        <f>VLOOKUP($G19,'PPA IDs'!$A$2:$K$95,10,0)</f>
        <v>transit</v>
      </c>
      <c r="L19" s="90" t="str">
        <f>VLOOKUP($G19,'PPA IDs'!$A$2:$K$95,11,0)</f>
        <v>hvy</v>
      </c>
      <c r="M19" s="90" t="str">
        <f t="shared" si="5"/>
        <v>BTTF</v>
      </c>
      <c r="N19" s="90" t="str">
        <f t="shared" si="6"/>
        <v>2050_TM151_PPA_BF_02</v>
      </c>
      <c r="O19" s="90" t="str">
        <f>VLOOKUP($G19,'PPA IDs'!$A$2:$M$95,12,0)</f>
        <v>scenario-baseline</v>
      </c>
      <c r="P19" s="90" t="str">
        <f t="shared" si="3"/>
        <v>1_Crossings1\2050_TM151_PPA_BF_02_1_Crossings1_02</v>
      </c>
    </row>
    <row r="20" spans="1:16" x14ac:dyDescent="0.25">
      <c r="A20" s="85" t="s">
        <v>597</v>
      </c>
      <c r="B20" s="88" t="s">
        <v>616</v>
      </c>
      <c r="C20" s="85" t="s">
        <v>305</v>
      </c>
      <c r="D20" s="85" t="s">
        <v>250</v>
      </c>
      <c r="E20" s="85" t="s">
        <v>615</v>
      </c>
      <c r="F20" s="72" t="s">
        <v>556</v>
      </c>
      <c r="G20" s="72">
        <v>1001</v>
      </c>
      <c r="H20" s="23" t="str">
        <f t="shared" si="4"/>
        <v>1001_04_RT</v>
      </c>
      <c r="I20" s="23" t="str">
        <f>VLOOKUP(G20,'PPA IDs'!$A$2:$B$150,2,0)</f>
        <v>Crossings 1 - BART New Markets + Highway Crossing</v>
      </c>
      <c r="J20" s="23" t="str">
        <f>VLOOKUP($G20,'PPA IDs'!$A$2:$K$95,9,0)</f>
        <v>various</v>
      </c>
      <c r="K20" s="23" t="str">
        <f>VLOOKUP($G20,'PPA IDs'!$A$2:$K$95,10,0)</f>
        <v>transit</v>
      </c>
      <c r="L20" s="23" t="str">
        <f>VLOOKUP($G20,'PPA IDs'!$A$2:$K$95,11,0)</f>
        <v>hvy</v>
      </c>
      <c r="M20" s="23" t="str">
        <f t="shared" si="5"/>
        <v>RTFF</v>
      </c>
      <c r="N20" s="23" t="str">
        <f t="shared" si="6"/>
        <v>2050_TM151_PPA_RT_02</v>
      </c>
      <c r="O20" s="23" t="str">
        <f>VLOOKUP($G20,'PPA IDs'!$A$2:$M$95,12,0)</f>
        <v>scenario-baseline</v>
      </c>
      <c r="P20" s="23" t="str">
        <f t="shared" si="3"/>
        <v>1_Crossings1\2050_TM151_PPA_RT_02_1_Crossings1_04</v>
      </c>
    </row>
    <row r="21" spans="1:16" x14ac:dyDescent="0.25">
      <c r="A21" s="85" t="s">
        <v>597</v>
      </c>
      <c r="B21" s="88" t="s">
        <v>616</v>
      </c>
      <c r="C21" s="85" t="s">
        <v>305</v>
      </c>
      <c r="D21" s="85" t="s">
        <v>249</v>
      </c>
      <c r="E21" s="85" t="s">
        <v>619</v>
      </c>
      <c r="F21" s="72" t="s">
        <v>557</v>
      </c>
      <c r="G21" s="72">
        <v>1001</v>
      </c>
      <c r="H21" s="23" t="str">
        <f t="shared" si="4"/>
        <v>1001_03_CG</v>
      </c>
      <c r="I21" s="23" t="str">
        <f>VLOOKUP(G21,'PPA IDs'!$A$2:$B$150,2,0)</f>
        <v>Crossings 1 - BART New Markets + Highway Crossing</v>
      </c>
      <c r="J21" s="23" t="str">
        <f>VLOOKUP($G21,'PPA IDs'!$A$2:$K$95,9,0)</f>
        <v>various</v>
      </c>
      <c r="K21" s="23" t="str">
        <f>VLOOKUP($G21,'PPA IDs'!$A$2:$K$95,10,0)</f>
        <v>transit</v>
      </c>
      <c r="L21" s="23" t="str">
        <f>VLOOKUP($G21,'PPA IDs'!$A$2:$K$95,11,0)</f>
        <v>hvy</v>
      </c>
      <c r="M21" s="23" t="str">
        <f t="shared" si="5"/>
        <v>CAG</v>
      </c>
      <c r="N21" s="23" t="str">
        <f t="shared" si="6"/>
        <v>2050_TM151_PPA_CG_02</v>
      </c>
      <c r="O21" s="23" t="str">
        <f>VLOOKUP($G21,'PPA IDs'!$A$2:$M$95,12,0)</f>
        <v>scenario-baseline</v>
      </c>
      <c r="P21" s="23" t="str">
        <f t="shared" si="3"/>
        <v>1_Crossings1\2050_TM151_PPA_CG_02_1_Crossings1_03</v>
      </c>
    </row>
    <row r="22" spans="1:16" x14ac:dyDescent="0.25">
      <c r="A22" s="85" t="s">
        <v>597</v>
      </c>
      <c r="B22" s="88" t="s">
        <v>616</v>
      </c>
      <c r="C22" s="85" t="s">
        <v>305</v>
      </c>
      <c r="D22" s="85" t="s">
        <v>251</v>
      </c>
      <c r="E22" s="85" t="s">
        <v>619</v>
      </c>
      <c r="F22" s="72" t="s">
        <v>558</v>
      </c>
      <c r="G22" s="72">
        <v>1001</v>
      </c>
      <c r="H22" s="23" t="str">
        <f t="shared" si="4"/>
        <v>1001_03_BF</v>
      </c>
      <c r="I22" s="23" t="str">
        <f>VLOOKUP(G22,'PPA IDs'!$A$2:$B$150,2,0)</f>
        <v>Crossings 1 - BART New Markets + Highway Crossing</v>
      </c>
      <c r="J22" s="23" t="str">
        <f>VLOOKUP($G22,'PPA IDs'!$A$2:$K$95,9,0)</f>
        <v>various</v>
      </c>
      <c r="K22" s="23" t="str">
        <f>VLOOKUP($G22,'PPA IDs'!$A$2:$K$95,10,0)</f>
        <v>transit</v>
      </c>
      <c r="L22" s="23" t="str">
        <f>VLOOKUP($G22,'PPA IDs'!$A$2:$K$95,11,0)</f>
        <v>hvy</v>
      </c>
      <c r="M22" s="23" t="str">
        <f t="shared" si="5"/>
        <v>BTTF</v>
      </c>
      <c r="N22" s="23" t="str">
        <f t="shared" si="6"/>
        <v>2050_TM151_PPA_BF_02</v>
      </c>
      <c r="O22" s="23" t="str">
        <f>VLOOKUP($G22,'PPA IDs'!$A$2:$M$95,12,0)</f>
        <v>scenario-baseline</v>
      </c>
      <c r="P22" s="23" t="str">
        <f t="shared" si="3"/>
        <v>1_Crossings1\2050_TM151_PPA_BF_02_1_Crossings1_03</v>
      </c>
    </row>
    <row r="23" spans="1:16" x14ac:dyDescent="0.25">
      <c r="A23" s="85" t="s">
        <v>597</v>
      </c>
      <c r="B23" s="88" t="s">
        <v>616</v>
      </c>
      <c r="C23" s="85" t="s">
        <v>306</v>
      </c>
      <c r="D23" s="85" t="s">
        <v>250</v>
      </c>
      <c r="E23" s="85" t="s">
        <v>618</v>
      </c>
      <c r="F23" s="72" t="s">
        <v>518</v>
      </c>
      <c r="G23" s="72">
        <v>1002</v>
      </c>
      <c r="H23" s="23" t="str">
        <f t="shared" si="4"/>
        <v>1002_01_RT</v>
      </c>
      <c r="I23" s="23" t="str">
        <f>VLOOKUP(G23,'PPA IDs'!$A$2:$B$150,2,0)</f>
        <v>Crossings 2 - BART Mission St</v>
      </c>
      <c r="J23" s="23" t="str">
        <f>VLOOKUP($G23,'PPA IDs'!$A$2:$K$95,9,0)</f>
        <v>various</v>
      </c>
      <c r="K23" s="23" t="str">
        <f>VLOOKUP($G23,'PPA IDs'!$A$2:$K$95,10,0)</f>
        <v>transit</v>
      </c>
      <c r="L23" s="23" t="str">
        <f>VLOOKUP($G23,'PPA IDs'!$A$2:$K$95,11,0)</f>
        <v>hvy</v>
      </c>
      <c r="M23" s="23" t="str">
        <f t="shared" si="5"/>
        <v>RTFF</v>
      </c>
      <c r="N23" s="23" t="str">
        <f t="shared" si="6"/>
        <v>2050_TM151_PPA_RT_02</v>
      </c>
      <c r="O23" s="23" t="str">
        <f>VLOOKUP($G23,'PPA IDs'!$A$2:$M$95,12,0)</f>
        <v>scenario-baseline</v>
      </c>
      <c r="P23" s="23" t="str">
        <f t="shared" si="3"/>
        <v>1_Crossings2\2050_TM151_PPA_RT_02_1_Crossings2_01</v>
      </c>
    </row>
    <row r="24" spans="1:16" x14ac:dyDescent="0.25">
      <c r="A24" s="85" t="s">
        <v>597</v>
      </c>
      <c r="B24" s="88" t="s">
        <v>616</v>
      </c>
      <c r="C24" s="85" t="s">
        <v>306</v>
      </c>
      <c r="D24" s="85" t="s">
        <v>249</v>
      </c>
      <c r="E24" s="85" t="s">
        <v>618</v>
      </c>
      <c r="F24" s="72" t="s">
        <v>563</v>
      </c>
      <c r="G24" s="72">
        <v>1002</v>
      </c>
      <c r="H24" s="23" t="str">
        <f t="shared" si="4"/>
        <v>1002_01_CG</v>
      </c>
      <c r="I24" s="23" t="str">
        <f>VLOOKUP(G24,'PPA IDs'!$A$2:$B$150,2,0)</f>
        <v>Crossings 2 - BART Mission St</v>
      </c>
      <c r="J24" s="23" t="str">
        <f>VLOOKUP($G24,'PPA IDs'!$A$2:$K$95,9,0)</f>
        <v>various</v>
      </c>
      <c r="K24" s="23" t="str">
        <f>VLOOKUP($G24,'PPA IDs'!$A$2:$K$95,10,0)</f>
        <v>transit</v>
      </c>
      <c r="L24" s="23" t="str">
        <f>VLOOKUP($G24,'PPA IDs'!$A$2:$K$95,11,0)</f>
        <v>hvy</v>
      </c>
      <c r="M24" s="23" t="str">
        <f t="shared" si="5"/>
        <v>CAG</v>
      </c>
      <c r="N24" s="23" t="str">
        <f t="shared" si="6"/>
        <v>2050_TM151_PPA_CG_02</v>
      </c>
      <c r="O24" s="23" t="str">
        <f>VLOOKUP($G24,'PPA IDs'!$A$2:$M$95,12,0)</f>
        <v>scenario-baseline</v>
      </c>
      <c r="P24" s="23" t="str">
        <f t="shared" si="3"/>
        <v>1_Crossings2\2050_TM151_PPA_CG_02_1_Crossings2_01</v>
      </c>
    </row>
    <row r="25" spans="1:16" x14ac:dyDescent="0.25">
      <c r="A25" s="85" t="s">
        <v>597</v>
      </c>
      <c r="B25" s="88" t="s">
        <v>616</v>
      </c>
      <c r="C25" s="85" t="s">
        <v>306</v>
      </c>
      <c r="D25" s="85" t="s">
        <v>251</v>
      </c>
      <c r="E25" s="85" t="s">
        <v>618</v>
      </c>
      <c r="F25" s="72" t="s">
        <v>519</v>
      </c>
      <c r="G25" s="72">
        <v>1002</v>
      </c>
      <c r="H25" s="23" t="str">
        <f t="shared" si="4"/>
        <v>1002_01_BF</v>
      </c>
      <c r="I25" s="23" t="str">
        <f>VLOOKUP(G25,'PPA IDs'!$A$2:$B$150,2,0)</f>
        <v>Crossings 2 - BART Mission St</v>
      </c>
      <c r="J25" s="23" t="str">
        <f>VLOOKUP($G25,'PPA IDs'!$A$2:$K$95,9,0)</f>
        <v>various</v>
      </c>
      <c r="K25" s="23" t="str">
        <f>VLOOKUP($G25,'PPA IDs'!$A$2:$K$95,10,0)</f>
        <v>transit</v>
      </c>
      <c r="L25" s="23" t="str">
        <f>VLOOKUP($G25,'PPA IDs'!$A$2:$K$95,11,0)</f>
        <v>hvy</v>
      </c>
      <c r="M25" s="23" t="str">
        <f t="shared" si="5"/>
        <v>BTTF</v>
      </c>
      <c r="N25" s="23" t="str">
        <f t="shared" si="6"/>
        <v>2050_TM151_PPA_BF_02</v>
      </c>
      <c r="O25" s="23" t="str">
        <f>VLOOKUP($G25,'PPA IDs'!$A$2:$M$95,12,0)</f>
        <v>scenario-baseline</v>
      </c>
      <c r="P25" s="23" t="str">
        <f t="shared" si="3"/>
        <v>1_Crossings2\2050_TM151_PPA_BF_02_1_Crossings2_01</v>
      </c>
    </row>
    <row r="26" spans="1:16" x14ac:dyDescent="0.25">
      <c r="A26" s="85" t="s">
        <v>597</v>
      </c>
      <c r="B26" s="88" t="s">
        <v>616</v>
      </c>
      <c r="C26" s="85" t="s">
        <v>307</v>
      </c>
      <c r="D26" s="85" t="s">
        <v>250</v>
      </c>
      <c r="E26" s="85" t="s">
        <v>618</v>
      </c>
      <c r="F26" s="72" t="s">
        <v>516</v>
      </c>
      <c r="G26" s="72">
        <v>1003</v>
      </c>
      <c r="H26" s="23" t="str">
        <f t="shared" si="4"/>
        <v>1003_01_RT</v>
      </c>
      <c r="I26" s="23" t="str">
        <f>VLOOKUP(G26,'PPA IDs'!$A$2:$B$150,2,0)</f>
        <v>Crossings 3 - BART New Markets</v>
      </c>
      <c r="J26" s="23" t="str">
        <f>VLOOKUP($G26,'PPA IDs'!$A$2:$K$95,9,0)</f>
        <v>various</v>
      </c>
      <c r="K26" s="23" t="str">
        <f>VLOOKUP($G26,'PPA IDs'!$A$2:$K$95,10,0)</f>
        <v>transit</v>
      </c>
      <c r="L26" s="23" t="str">
        <f>VLOOKUP($G26,'PPA IDs'!$A$2:$K$95,11,0)</f>
        <v>hvy</v>
      </c>
      <c r="M26" s="23" t="str">
        <f t="shared" si="5"/>
        <v>RTFF</v>
      </c>
      <c r="N26" s="23" t="str">
        <f t="shared" si="6"/>
        <v>2050_TM151_PPA_RT_02</v>
      </c>
      <c r="O26" s="23" t="str">
        <f>VLOOKUP($G26,'PPA IDs'!$A$2:$M$95,12,0)</f>
        <v>scenario-baseline</v>
      </c>
      <c r="P26" s="23" t="str">
        <f t="shared" si="3"/>
        <v>1_Crossings3\2050_TM151_PPA_RT_02_1_Crossings3_01</v>
      </c>
    </row>
    <row r="27" spans="1:16" x14ac:dyDescent="0.25">
      <c r="A27" s="85" t="s">
        <v>597</v>
      </c>
      <c r="B27" s="88" t="s">
        <v>616</v>
      </c>
      <c r="C27" s="85" t="s">
        <v>307</v>
      </c>
      <c r="D27" s="85" t="s">
        <v>249</v>
      </c>
      <c r="E27" s="85" t="s">
        <v>619</v>
      </c>
      <c r="F27" s="72" t="s">
        <v>532</v>
      </c>
      <c r="G27" s="72">
        <v>1003</v>
      </c>
      <c r="H27" s="23" t="str">
        <f t="shared" si="4"/>
        <v>1003_03_CG</v>
      </c>
      <c r="I27" s="23" t="str">
        <f>VLOOKUP(G27,'PPA IDs'!$A$2:$B$150,2,0)</f>
        <v>Crossings 3 - BART New Markets</v>
      </c>
      <c r="J27" s="23" t="str">
        <f>VLOOKUP($G27,'PPA IDs'!$A$2:$K$95,9,0)</f>
        <v>various</v>
      </c>
      <c r="K27" s="23" t="str">
        <f>VLOOKUP($G27,'PPA IDs'!$A$2:$K$95,10,0)</f>
        <v>transit</v>
      </c>
      <c r="L27" s="23" t="str">
        <f>VLOOKUP($G27,'PPA IDs'!$A$2:$K$95,11,0)</f>
        <v>hvy</v>
      </c>
      <c r="M27" s="23" t="str">
        <f t="shared" si="5"/>
        <v>CAG</v>
      </c>
      <c r="N27" s="23" t="str">
        <f t="shared" si="6"/>
        <v>2050_TM151_PPA_CG_02</v>
      </c>
      <c r="O27" s="23" t="str">
        <f>VLOOKUP($G27,'PPA IDs'!$A$2:$M$95,12,0)</f>
        <v>scenario-baseline</v>
      </c>
      <c r="P27" s="23" t="str">
        <f t="shared" si="3"/>
        <v>1_Crossings3\2050_TM151_PPA_CG_02_1_Crossings3_03</v>
      </c>
    </row>
    <row r="28" spans="1:16" x14ac:dyDescent="0.25">
      <c r="A28" s="85" t="s">
        <v>597</v>
      </c>
      <c r="B28" s="88" t="s">
        <v>616</v>
      </c>
      <c r="C28" s="85" t="s">
        <v>307</v>
      </c>
      <c r="D28" s="85" t="s">
        <v>251</v>
      </c>
      <c r="E28" s="85" t="s">
        <v>616</v>
      </c>
      <c r="F28" s="72" t="s">
        <v>517</v>
      </c>
      <c r="G28" s="72">
        <v>1003</v>
      </c>
      <c r="H28" s="23" t="str">
        <f t="shared" si="4"/>
        <v>1003_02_BF</v>
      </c>
      <c r="I28" s="23" t="str">
        <f>VLOOKUP(G28,'PPA IDs'!$A$2:$B$150,2,0)</f>
        <v>Crossings 3 - BART New Markets</v>
      </c>
      <c r="J28" s="23" t="str">
        <f>VLOOKUP($G28,'PPA IDs'!$A$2:$K$95,9,0)</f>
        <v>various</v>
      </c>
      <c r="K28" s="23" t="str">
        <f>VLOOKUP($G28,'PPA IDs'!$A$2:$K$95,10,0)</f>
        <v>transit</v>
      </c>
      <c r="L28" s="23" t="str">
        <f>VLOOKUP($G28,'PPA IDs'!$A$2:$K$95,11,0)</f>
        <v>hvy</v>
      </c>
      <c r="M28" s="23" t="str">
        <f t="shared" si="5"/>
        <v>BTTF</v>
      </c>
      <c r="N28" s="23" t="str">
        <f t="shared" si="6"/>
        <v>2050_TM151_PPA_BF_02</v>
      </c>
      <c r="O28" s="23" t="str">
        <f>VLOOKUP($G28,'PPA IDs'!$A$2:$M$95,12,0)</f>
        <v>scenario-baseline</v>
      </c>
      <c r="P28" s="23" t="str">
        <f t="shared" si="3"/>
        <v>1_Crossings3\2050_TM151_PPA_BF_02_1_Crossings3_02</v>
      </c>
    </row>
    <row r="29" spans="1:16" x14ac:dyDescent="0.25">
      <c r="A29" s="85" t="s">
        <v>597</v>
      </c>
      <c r="B29" s="88" t="s">
        <v>616</v>
      </c>
      <c r="C29" s="85" t="s">
        <v>308</v>
      </c>
      <c r="D29" s="85" t="s">
        <v>250</v>
      </c>
      <c r="E29" s="85" t="s">
        <v>596</v>
      </c>
      <c r="F29" s="72" t="s">
        <v>564</v>
      </c>
      <c r="G29" s="72">
        <v>1004</v>
      </c>
      <c r="H29" s="23" t="str">
        <f t="shared" si="4"/>
        <v>1004_00_RT</v>
      </c>
      <c r="I29" s="23" t="str">
        <f>VLOOKUP(G29,'PPA IDs'!$A$2:$B$150,2,0)</f>
        <v>Crossings 4 - Regional Rail</v>
      </c>
      <c r="J29" s="23" t="str">
        <f>VLOOKUP($G29,'PPA IDs'!$A$2:$K$95,9,0)</f>
        <v>various</v>
      </c>
      <c r="K29" s="23" t="str">
        <f>VLOOKUP($G29,'PPA IDs'!$A$2:$K$95,10,0)</f>
        <v>transit</v>
      </c>
      <c r="L29" s="23" t="str">
        <f>VLOOKUP($G29,'PPA IDs'!$A$2:$K$95,11,0)</f>
        <v>com</v>
      </c>
      <c r="M29" s="23" t="str">
        <f t="shared" si="5"/>
        <v>RTFF</v>
      </c>
      <c r="N29" s="23" t="str">
        <f t="shared" si="6"/>
        <v>2050_TM151_PPA_RT_02</v>
      </c>
      <c r="O29" s="23" t="str">
        <f>VLOOKUP($G29,'PPA IDs'!$A$2:$M$95,12,0)</f>
        <v>scenario-baseline</v>
      </c>
      <c r="P29" s="23" t="str">
        <f t="shared" si="3"/>
        <v>1_Crossings4\2050_TM151_PPA_RT_02_1_Crossings4_00</v>
      </c>
    </row>
    <row r="30" spans="1:16" x14ac:dyDescent="0.25">
      <c r="A30" s="85" t="s">
        <v>597</v>
      </c>
      <c r="B30" s="88" t="s">
        <v>616</v>
      </c>
      <c r="C30" s="85" t="s">
        <v>308</v>
      </c>
      <c r="D30" s="85" t="s">
        <v>249</v>
      </c>
      <c r="E30" s="85" t="s">
        <v>596</v>
      </c>
      <c r="F30" s="72" t="s">
        <v>565</v>
      </c>
      <c r="G30" s="72">
        <v>1004</v>
      </c>
      <c r="H30" s="23" t="str">
        <f t="shared" si="4"/>
        <v>1004_00_CG</v>
      </c>
      <c r="I30" s="23" t="str">
        <f>VLOOKUP(G30,'PPA IDs'!$A$2:$B$150,2,0)</f>
        <v>Crossings 4 - Regional Rail</v>
      </c>
      <c r="J30" s="23" t="str">
        <f>VLOOKUP($G30,'PPA IDs'!$A$2:$K$95,9,0)</f>
        <v>various</v>
      </c>
      <c r="K30" s="23" t="str">
        <f>VLOOKUP($G30,'PPA IDs'!$A$2:$K$95,10,0)</f>
        <v>transit</v>
      </c>
      <c r="L30" s="23" t="str">
        <f>VLOOKUP($G30,'PPA IDs'!$A$2:$K$95,11,0)</f>
        <v>com</v>
      </c>
      <c r="M30" s="23" t="str">
        <f t="shared" si="5"/>
        <v>CAG</v>
      </c>
      <c r="N30" s="23" t="str">
        <f t="shared" si="6"/>
        <v>2050_TM151_PPA_CG_02</v>
      </c>
      <c r="O30" s="23" t="str">
        <f>VLOOKUP($G30,'PPA IDs'!$A$2:$M$95,12,0)</f>
        <v>scenario-baseline</v>
      </c>
      <c r="P30" s="23" t="str">
        <f t="shared" si="3"/>
        <v>1_Crossings4\2050_TM151_PPA_CG_02_1_Crossings4_00</v>
      </c>
    </row>
    <row r="31" spans="1:16" x14ac:dyDescent="0.25">
      <c r="A31" s="85" t="s">
        <v>597</v>
      </c>
      <c r="B31" s="88" t="s">
        <v>616</v>
      </c>
      <c r="C31" s="85" t="s">
        <v>308</v>
      </c>
      <c r="D31" s="85" t="s">
        <v>251</v>
      </c>
      <c r="E31" s="85" t="s">
        <v>596</v>
      </c>
      <c r="F31" s="72" t="s">
        <v>566</v>
      </c>
      <c r="G31" s="72">
        <v>1004</v>
      </c>
      <c r="H31" s="23" t="str">
        <f>G31&amp;"_"&amp;E31&amp;"_"&amp;D31</f>
        <v>1004_00_BF</v>
      </c>
      <c r="I31" s="23" t="str">
        <f>VLOOKUP(G31,'PPA IDs'!$A$2:$B$150,2,0)</f>
        <v>Crossings 4 - Regional Rail</v>
      </c>
      <c r="J31" s="23" t="str">
        <f>VLOOKUP($G31,'PPA IDs'!$A$2:$K$95,9,0)</f>
        <v>various</v>
      </c>
      <c r="K31" s="23" t="str">
        <f>VLOOKUP($G31,'PPA IDs'!$A$2:$K$95,10,0)</f>
        <v>transit</v>
      </c>
      <c r="L31" s="23" t="str">
        <f>VLOOKUP($G31,'PPA IDs'!$A$2:$K$95,11,0)</f>
        <v>com</v>
      </c>
      <c r="M31" s="23" t="str">
        <f>IF(D31="RT","RTFF",IF(D31="CG","CAG","BTTF"))</f>
        <v>BTTF</v>
      </c>
      <c r="N31" s="23" t="str">
        <f>A31&amp;"_"&amp;D31&amp;"_"&amp;B31</f>
        <v>2050_TM151_PPA_BF_02</v>
      </c>
      <c r="O31" s="23" t="str">
        <f>VLOOKUP($G31,'PPA IDs'!$A$2:$M$95,12,0)</f>
        <v>scenario-baseline</v>
      </c>
      <c r="P31" s="23" t="str">
        <f t="shared" si="3"/>
        <v>1_Crossings4\2050_TM151_PPA_BF_02_1_Crossings4_00</v>
      </c>
    </row>
    <row r="32" spans="1:16" x14ac:dyDescent="0.25">
      <c r="A32" s="85" t="s">
        <v>597</v>
      </c>
      <c r="B32" s="88" t="s">
        <v>616</v>
      </c>
      <c r="C32" s="85" t="s">
        <v>308</v>
      </c>
      <c r="D32" s="85" t="s">
        <v>250</v>
      </c>
      <c r="E32" s="85" t="s">
        <v>620</v>
      </c>
      <c r="F32" s="72" t="s">
        <v>567</v>
      </c>
      <c r="G32" s="72">
        <v>1004</v>
      </c>
      <c r="H32" s="23" t="str">
        <f>G32&amp;"_"&amp;E32&amp;"_"&amp;D32</f>
        <v>1004_06_RT</v>
      </c>
      <c r="I32" s="80" t="s">
        <v>493</v>
      </c>
      <c r="J32" s="23" t="str">
        <f>VLOOKUP($G32,'PPA IDs'!$A$2:$K$95,9,0)</f>
        <v>various</v>
      </c>
      <c r="K32" s="23" t="str">
        <f>VLOOKUP($G32,'PPA IDs'!$A$2:$K$95,10,0)</f>
        <v>transit</v>
      </c>
      <c r="L32" s="23" t="str">
        <f>VLOOKUP($G32,'PPA IDs'!$A$2:$K$95,11,0)</f>
        <v>com</v>
      </c>
      <c r="M32" s="23" t="str">
        <f>IF(D32="RT","RTFF",IF(D32="CG","CAG","BTTF"))</f>
        <v>RTFF</v>
      </c>
      <c r="N32" s="23" t="str">
        <f>A32&amp;"_"&amp;D32&amp;"_"&amp;B32</f>
        <v>2050_TM151_PPA_RT_02</v>
      </c>
      <c r="O32" s="23" t="str">
        <f>VLOOKUP($G32,'PPA IDs'!$A$2:$M$95,12,0)</f>
        <v>scenario-baseline</v>
      </c>
      <c r="P32" s="23" t="str">
        <f t="shared" si="3"/>
        <v>1_Crossings4\2050_TM151_PPA_RT_02_1_Crossings4_06</v>
      </c>
    </row>
    <row r="33" spans="1:16" x14ac:dyDescent="0.25">
      <c r="A33" s="85" t="s">
        <v>597</v>
      </c>
      <c r="B33" s="88" t="s">
        <v>616</v>
      </c>
      <c r="C33" s="85" t="s">
        <v>308</v>
      </c>
      <c r="D33" s="85" t="s">
        <v>249</v>
      </c>
      <c r="E33" s="85" t="s">
        <v>620</v>
      </c>
      <c r="F33" s="72" t="s">
        <v>569</v>
      </c>
      <c r="G33" s="72">
        <v>1004</v>
      </c>
      <c r="H33" s="23" t="str">
        <f>G33&amp;"_"&amp;E33&amp;"_"&amp;D33</f>
        <v>1004_06_CG</v>
      </c>
      <c r="I33" s="80" t="s">
        <v>493</v>
      </c>
      <c r="J33" s="23" t="str">
        <f>VLOOKUP($G33,'PPA IDs'!$A$2:$K$95,9,0)</f>
        <v>various</v>
      </c>
      <c r="K33" s="23" t="str">
        <f>VLOOKUP($G33,'PPA IDs'!$A$2:$K$95,10,0)</f>
        <v>transit</v>
      </c>
      <c r="L33" s="23" t="str">
        <f>VLOOKUP($G33,'PPA IDs'!$A$2:$K$95,11,0)</f>
        <v>com</v>
      </c>
      <c r="M33" s="23" t="str">
        <f>IF(D33="RT","RTFF",IF(D33="CG","CAG","BTTF"))</f>
        <v>CAG</v>
      </c>
      <c r="N33" s="23" t="str">
        <f>A33&amp;"_"&amp;D33&amp;"_"&amp;B33</f>
        <v>2050_TM151_PPA_CG_02</v>
      </c>
      <c r="O33" s="23" t="str">
        <f>VLOOKUP($G33,'PPA IDs'!$A$2:$M$95,12,0)</f>
        <v>scenario-baseline</v>
      </c>
      <c r="P33" s="23" t="str">
        <f t="shared" si="3"/>
        <v>1_Crossings4\2050_TM151_PPA_CG_02_1_Crossings4_06</v>
      </c>
    </row>
    <row r="34" spans="1:16" x14ac:dyDescent="0.25">
      <c r="A34" s="85" t="s">
        <v>597</v>
      </c>
      <c r="B34" s="88" t="s">
        <v>616</v>
      </c>
      <c r="C34" s="85" t="s">
        <v>308</v>
      </c>
      <c r="D34" s="85" t="s">
        <v>251</v>
      </c>
      <c r="E34" s="85" t="s">
        <v>620</v>
      </c>
      <c r="F34" s="72" t="s">
        <v>568</v>
      </c>
      <c r="G34" s="72">
        <v>1004</v>
      </c>
      <c r="H34" s="23" t="str">
        <f>G34&amp;"_"&amp;E34&amp;"_"&amp;D34</f>
        <v>1004_06_BF</v>
      </c>
      <c r="I34" s="80" t="s">
        <v>493</v>
      </c>
      <c r="J34" s="23" t="str">
        <f>VLOOKUP($G34,'PPA IDs'!$A$2:$K$95,9,0)</f>
        <v>various</v>
      </c>
      <c r="K34" s="23" t="str">
        <f>VLOOKUP($G34,'PPA IDs'!$A$2:$K$95,10,0)</f>
        <v>transit</v>
      </c>
      <c r="L34" s="23" t="str">
        <f>VLOOKUP($G34,'PPA IDs'!$A$2:$K$95,11,0)</f>
        <v>com</v>
      </c>
      <c r="M34" s="23" t="str">
        <f>IF(D34="RT","RTFF",IF(D34="CG","CAG","BTTF"))</f>
        <v>BTTF</v>
      </c>
      <c r="N34" s="23" t="str">
        <f>A34&amp;"_"&amp;D34&amp;"_"&amp;B34</f>
        <v>2050_TM151_PPA_BF_02</v>
      </c>
      <c r="O34" s="23" t="str">
        <f>VLOOKUP($G34,'PPA IDs'!$A$2:$M$95,12,0)</f>
        <v>scenario-baseline</v>
      </c>
      <c r="P34" s="23" t="str">
        <f t="shared" si="3"/>
        <v>1_Crossings4\2050_TM151_PPA_BF_02_1_Crossings4_06</v>
      </c>
    </row>
    <row r="35" spans="1:16" x14ac:dyDescent="0.25">
      <c r="A35" s="85" t="s">
        <v>597</v>
      </c>
      <c r="B35" s="88" t="s">
        <v>616</v>
      </c>
      <c r="C35" s="85" t="s">
        <v>304</v>
      </c>
      <c r="D35" s="85" t="s">
        <v>250</v>
      </c>
      <c r="E35" s="85" t="s">
        <v>596</v>
      </c>
      <c r="F35" s="72" t="s">
        <v>570</v>
      </c>
      <c r="G35" s="72">
        <v>1005</v>
      </c>
      <c r="H35" s="23" t="str">
        <f t="shared" ref="H35:H38" si="7">G35&amp;"_"&amp;E35&amp;"_"&amp;D35</f>
        <v>1005_00_RT</v>
      </c>
      <c r="I35" s="23" t="str">
        <f>VLOOKUP(G35,'PPA IDs'!$A$2:$B$150,2,0)</f>
        <v>Crossings 5 - Mid-Bay Crossing</v>
      </c>
      <c r="J35" s="23" t="str">
        <f>VLOOKUP($G35,'PPA IDs'!$A$2:$K$95,9,0)</f>
        <v>various</v>
      </c>
      <c r="K35" s="23" t="str">
        <f>VLOOKUP($G35,'PPA IDs'!$A$2:$K$95,10,0)</f>
        <v>road</v>
      </c>
      <c r="L35" s="23" t="str">
        <f>VLOOKUP($G35,'PPA IDs'!$A$2:$K$95,11,0)</f>
        <v>road</v>
      </c>
      <c r="M35" s="23" t="str">
        <f t="shared" ref="M35:M38" si="8">IF(D35="RT","RTFF",IF(D35="CG","CAG","BTTF"))</f>
        <v>RTFF</v>
      </c>
      <c r="N35" s="23" t="str">
        <f t="shared" ref="N35:N38" si="9">A35&amp;"_"&amp;D35&amp;"_"&amp;B35</f>
        <v>2050_TM151_PPA_RT_02</v>
      </c>
      <c r="O35" s="23" t="str">
        <f>VLOOKUP($G35,'PPA IDs'!$A$2:$M$95,12,0)</f>
        <v>scenario-baseline</v>
      </c>
      <c r="P35" s="23" t="str">
        <f t="shared" si="3"/>
        <v>1_Crossings5\2050_TM151_PPA_RT_02_1_Crossings5_00</v>
      </c>
    </row>
    <row r="36" spans="1:16" x14ac:dyDescent="0.25">
      <c r="A36" s="85" t="s">
        <v>597</v>
      </c>
      <c r="B36" s="88" t="s">
        <v>616</v>
      </c>
      <c r="C36" s="85" t="s">
        <v>304</v>
      </c>
      <c r="D36" s="85" t="s">
        <v>249</v>
      </c>
      <c r="E36" s="85" t="s">
        <v>596</v>
      </c>
      <c r="F36" s="72" t="s">
        <v>571</v>
      </c>
      <c r="G36" s="72">
        <v>1005</v>
      </c>
      <c r="H36" s="23" t="str">
        <f t="shared" si="7"/>
        <v>1005_00_CG</v>
      </c>
      <c r="I36" s="23" t="str">
        <f>VLOOKUP(G36,'PPA IDs'!$A$2:$B$150,2,0)</f>
        <v>Crossings 5 - Mid-Bay Crossing</v>
      </c>
      <c r="J36" s="23" t="str">
        <f>VLOOKUP($G36,'PPA IDs'!$A$2:$K$95,9,0)</f>
        <v>various</v>
      </c>
      <c r="K36" s="23" t="str">
        <f>VLOOKUP($G36,'PPA IDs'!$A$2:$K$95,10,0)</f>
        <v>road</v>
      </c>
      <c r="L36" s="23" t="str">
        <f>VLOOKUP($G36,'PPA IDs'!$A$2:$K$95,11,0)</f>
        <v>road</v>
      </c>
      <c r="M36" s="23" t="str">
        <f t="shared" si="8"/>
        <v>CAG</v>
      </c>
      <c r="N36" s="23" t="str">
        <f t="shared" si="9"/>
        <v>2050_TM151_PPA_CG_02</v>
      </c>
      <c r="O36" s="23" t="str">
        <f>VLOOKUP($G36,'PPA IDs'!$A$2:$M$95,12,0)</f>
        <v>scenario-baseline</v>
      </c>
      <c r="P36" s="23" t="str">
        <f t="shared" si="3"/>
        <v>1_Crossings5\2050_TM151_PPA_CG_02_1_Crossings5_00</v>
      </c>
    </row>
    <row r="37" spans="1:16" x14ac:dyDescent="0.25">
      <c r="A37" s="85" t="s">
        <v>597</v>
      </c>
      <c r="B37" s="88" t="s">
        <v>616</v>
      </c>
      <c r="C37" s="85" t="s">
        <v>304</v>
      </c>
      <c r="D37" s="85" t="s">
        <v>251</v>
      </c>
      <c r="E37" s="85" t="s">
        <v>596</v>
      </c>
      <c r="F37" s="72" t="s">
        <v>572</v>
      </c>
      <c r="G37" s="72">
        <v>1005</v>
      </c>
      <c r="H37" s="23" t="str">
        <f t="shared" si="7"/>
        <v>1005_00_BF</v>
      </c>
      <c r="I37" s="23" t="str">
        <f>VLOOKUP(G37,'PPA IDs'!$A$2:$B$150,2,0)</f>
        <v>Crossings 5 - Mid-Bay Crossing</v>
      </c>
      <c r="J37" s="23" t="str">
        <f>VLOOKUP($G37,'PPA IDs'!$A$2:$K$95,9,0)</f>
        <v>various</v>
      </c>
      <c r="K37" s="23" t="str">
        <f>VLOOKUP($G37,'PPA IDs'!$A$2:$K$95,10,0)</f>
        <v>road</v>
      </c>
      <c r="L37" s="23" t="str">
        <f>VLOOKUP($G37,'PPA IDs'!$A$2:$K$95,11,0)</f>
        <v>road</v>
      </c>
      <c r="M37" s="23" t="str">
        <f t="shared" si="8"/>
        <v>BTTF</v>
      </c>
      <c r="N37" s="23" t="str">
        <f t="shared" si="9"/>
        <v>2050_TM151_PPA_BF_02</v>
      </c>
      <c r="O37" s="23" t="str">
        <f>VLOOKUP($G37,'PPA IDs'!$A$2:$M$95,12,0)</f>
        <v>scenario-baseline</v>
      </c>
      <c r="P37" s="23" t="str">
        <f t="shared" si="3"/>
        <v>1_Crossings5\2050_TM151_PPA_BF_02_1_Crossings5_00</v>
      </c>
    </row>
    <row r="38" spans="1:16" x14ac:dyDescent="0.25">
      <c r="A38" s="85" t="s">
        <v>597</v>
      </c>
      <c r="B38" s="88" t="s">
        <v>616</v>
      </c>
      <c r="C38" s="85" t="s">
        <v>309</v>
      </c>
      <c r="D38" s="85" t="s">
        <v>250</v>
      </c>
      <c r="E38" s="85" t="s">
        <v>596</v>
      </c>
      <c r="F38" s="72" t="s">
        <v>573</v>
      </c>
      <c r="G38" s="72">
        <v>1006</v>
      </c>
      <c r="H38" s="23" t="str">
        <f t="shared" si="7"/>
        <v>1006_00_RT</v>
      </c>
      <c r="I38" s="23" t="str">
        <f>VLOOKUP(G38,'PPA IDs'!$A$2:$B$150,2,0)</f>
        <v>Crossings 6 - San Mateo Bridge Widening</v>
      </c>
      <c r="J38" s="23" t="str">
        <f>VLOOKUP($G38,'PPA IDs'!$A$2:$K$95,9,0)</f>
        <v>various</v>
      </c>
      <c r="K38" s="23" t="str">
        <f>VLOOKUP($G38,'PPA IDs'!$A$2:$K$95,10,0)</f>
        <v>road</v>
      </c>
      <c r="L38" s="23" t="str">
        <f>VLOOKUP($G38,'PPA IDs'!$A$2:$K$95,11,0)</f>
        <v>road</v>
      </c>
      <c r="M38" s="23" t="str">
        <f t="shared" si="8"/>
        <v>RTFF</v>
      </c>
      <c r="N38" s="23" t="str">
        <f t="shared" si="9"/>
        <v>2050_TM151_PPA_RT_02</v>
      </c>
      <c r="O38" s="23" t="str">
        <f>VLOOKUP($G38,'PPA IDs'!$A$2:$M$95,12,0)</f>
        <v>scenario-baseline</v>
      </c>
      <c r="P38" s="23" t="str">
        <f t="shared" si="3"/>
        <v>1_Crossings6\2050_TM151_PPA_RT_02_1_Crossings6_00</v>
      </c>
    </row>
    <row r="39" spans="1:16" x14ac:dyDescent="0.25">
      <c r="A39" s="85" t="s">
        <v>597</v>
      </c>
      <c r="B39" s="88" t="s">
        <v>616</v>
      </c>
      <c r="C39" s="85" t="s">
        <v>309</v>
      </c>
      <c r="D39" s="85" t="s">
        <v>249</v>
      </c>
      <c r="E39" s="85" t="s">
        <v>596</v>
      </c>
      <c r="F39" s="72" t="s">
        <v>574</v>
      </c>
      <c r="G39" s="72">
        <v>1006</v>
      </c>
      <c r="H39" s="23" t="str">
        <f t="shared" ref="H39:H78" si="10">G39&amp;"_"&amp;E39&amp;"_"&amp;D39</f>
        <v>1006_00_CG</v>
      </c>
      <c r="I39" s="23" t="str">
        <f>VLOOKUP(G39,'PPA IDs'!$A$2:$B$150,2,0)</f>
        <v>Crossings 6 - San Mateo Bridge Widening</v>
      </c>
      <c r="J39" s="23" t="str">
        <f>VLOOKUP($G39,'PPA IDs'!$A$2:$K$95,9,0)</f>
        <v>various</v>
      </c>
      <c r="K39" s="23" t="str">
        <f>VLOOKUP($G39,'PPA IDs'!$A$2:$K$95,10,0)</f>
        <v>road</v>
      </c>
      <c r="L39" s="23" t="str">
        <f>VLOOKUP($G39,'PPA IDs'!$A$2:$K$95,11,0)</f>
        <v>road</v>
      </c>
      <c r="M39" s="23" t="str">
        <f t="shared" ref="M39:M115" si="11">IF(D39="RT","RTFF",IF(D39="CG","CAG","BTTF"))</f>
        <v>CAG</v>
      </c>
      <c r="N39" s="23" t="str">
        <f t="shared" ref="N39:N115" si="12">A39&amp;"_"&amp;D39&amp;"_"&amp;B39</f>
        <v>2050_TM151_PPA_CG_02</v>
      </c>
      <c r="O39" s="23" t="str">
        <f>VLOOKUP($G39,'PPA IDs'!$A$2:$M$95,12,0)</f>
        <v>scenario-baseline</v>
      </c>
      <c r="P39" s="23" t="str">
        <f t="shared" si="3"/>
        <v>1_Crossings6\2050_TM151_PPA_CG_02_1_Crossings6_00</v>
      </c>
    </row>
    <row r="40" spans="1:16" x14ac:dyDescent="0.25">
      <c r="A40" s="85" t="s">
        <v>597</v>
      </c>
      <c r="B40" s="88" t="s">
        <v>616</v>
      </c>
      <c r="C40" s="85" t="s">
        <v>309</v>
      </c>
      <c r="D40" s="85" t="s">
        <v>251</v>
      </c>
      <c r="E40" s="85" t="s">
        <v>596</v>
      </c>
      <c r="F40" s="72" t="s">
        <v>575</v>
      </c>
      <c r="G40" s="72">
        <v>1006</v>
      </c>
      <c r="H40" s="23" t="str">
        <f t="shared" si="10"/>
        <v>1006_00_BF</v>
      </c>
      <c r="I40" s="23" t="str">
        <f>VLOOKUP(G40,'PPA IDs'!$A$2:$B$150,2,0)</f>
        <v>Crossings 6 - San Mateo Bridge Widening</v>
      </c>
      <c r="J40" s="23" t="str">
        <f>VLOOKUP($G40,'PPA IDs'!$A$2:$K$95,9,0)</f>
        <v>various</v>
      </c>
      <c r="K40" s="23" t="str">
        <f>VLOOKUP($G40,'PPA IDs'!$A$2:$K$95,10,0)</f>
        <v>road</v>
      </c>
      <c r="L40" s="23" t="str">
        <f>VLOOKUP($G40,'PPA IDs'!$A$2:$K$95,11,0)</f>
        <v>road</v>
      </c>
      <c r="M40" s="23" t="str">
        <f t="shared" si="11"/>
        <v>BTTF</v>
      </c>
      <c r="N40" s="23" t="str">
        <f t="shared" si="12"/>
        <v>2050_TM151_PPA_BF_02</v>
      </c>
      <c r="O40" s="23" t="str">
        <f>VLOOKUP($G40,'PPA IDs'!$A$2:$M$95,12,0)</f>
        <v>scenario-baseline</v>
      </c>
      <c r="P40" s="23" t="str">
        <f t="shared" si="3"/>
        <v>1_Crossings6\2050_TM151_PPA_BF_02_1_Crossings6_00</v>
      </c>
    </row>
    <row r="41" spans="1:16" x14ac:dyDescent="0.25">
      <c r="A41" s="85" t="s">
        <v>597</v>
      </c>
      <c r="B41" s="88" t="s">
        <v>616</v>
      </c>
      <c r="C41" s="85" t="s">
        <v>310</v>
      </c>
      <c r="D41" s="85" t="s">
        <v>250</v>
      </c>
      <c r="E41" s="85" t="s">
        <v>618</v>
      </c>
      <c r="F41" s="72" t="s">
        <v>523</v>
      </c>
      <c r="G41" s="72">
        <v>1007</v>
      </c>
      <c r="H41" s="23" t="str">
        <f t="shared" si="10"/>
        <v>1007_01_RT</v>
      </c>
      <c r="I41" s="23" t="str">
        <f>VLOOKUP(G41,'PPA IDs'!$A$2:$B$150,2,0)</f>
        <v>Crossings 7 - Regional Rail + BART New Markets</v>
      </c>
      <c r="J41" s="23" t="str">
        <f>VLOOKUP($G41,'PPA IDs'!$A$2:$K$95,9,0)</f>
        <v>various</v>
      </c>
      <c r="K41" s="23" t="str">
        <f>VLOOKUP($G41,'PPA IDs'!$A$2:$K$95,10,0)</f>
        <v>transit</v>
      </c>
      <c r="L41" s="23" t="str">
        <f>VLOOKUP($G41,'PPA IDs'!$A$2:$K$95,11,0)</f>
        <v>hvy</v>
      </c>
      <c r="M41" s="23" t="str">
        <f t="shared" si="11"/>
        <v>RTFF</v>
      </c>
      <c r="N41" s="23" t="str">
        <f t="shared" si="12"/>
        <v>2050_TM151_PPA_RT_02</v>
      </c>
      <c r="O41" s="23" t="str">
        <f>VLOOKUP($G41,'PPA IDs'!$A$2:$M$95,12,0)</f>
        <v>scenario-baseline</v>
      </c>
      <c r="P41" s="23" t="str">
        <f t="shared" si="3"/>
        <v>1_Crossings7\2050_TM151_PPA_RT_02_1_Crossings7_01</v>
      </c>
    </row>
    <row r="42" spans="1:16" x14ac:dyDescent="0.25">
      <c r="A42" s="85" t="s">
        <v>597</v>
      </c>
      <c r="B42" s="88" t="s">
        <v>616</v>
      </c>
      <c r="C42" s="85" t="s">
        <v>310</v>
      </c>
      <c r="D42" s="85" t="s">
        <v>249</v>
      </c>
      <c r="E42" s="85" t="s">
        <v>618</v>
      </c>
      <c r="F42" s="72" t="s">
        <v>524</v>
      </c>
      <c r="G42" s="72">
        <v>1007</v>
      </c>
      <c r="H42" s="23" t="str">
        <f t="shared" si="10"/>
        <v>1007_01_CG</v>
      </c>
      <c r="I42" s="23" t="str">
        <f>VLOOKUP(G42,'PPA IDs'!$A$2:$B$150,2,0)</f>
        <v>Crossings 7 - Regional Rail + BART New Markets</v>
      </c>
      <c r="J42" s="23" t="str">
        <f>VLOOKUP($G42,'PPA IDs'!$A$2:$K$95,9,0)</f>
        <v>various</v>
      </c>
      <c r="K42" s="23" t="str">
        <f>VLOOKUP($G42,'PPA IDs'!$A$2:$K$95,10,0)</f>
        <v>transit</v>
      </c>
      <c r="L42" s="23" t="str">
        <f>VLOOKUP($G42,'PPA IDs'!$A$2:$K$95,11,0)</f>
        <v>hvy</v>
      </c>
      <c r="M42" s="23" t="str">
        <f t="shared" si="11"/>
        <v>CAG</v>
      </c>
      <c r="N42" s="23" t="str">
        <f t="shared" si="12"/>
        <v>2050_TM151_PPA_CG_02</v>
      </c>
      <c r="O42" s="23" t="str">
        <f>VLOOKUP($G42,'PPA IDs'!$A$2:$M$95,12,0)</f>
        <v>scenario-baseline</v>
      </c>
      <c r="P42" s="23" t="str">
        <f t="shared" si="3"/>
        <v>1_Crossings7\2050_TM151_PPA_CG_02_1_Crossings7_01</v>
      </c>
    </row>
    <row r="43" spans="1:16" x14ac:dyDescent="0.25">
      <c r="A43" s="85" t="s">
        <v>597</v>
      </c>
      <c r="B43" s="88" t="s">
        <v>616</v>
      </c>
      <c r="C43" s="85" t="s">
        <v>310</v>
      </c>
      <c r="D43" s="85" t="s">
        <v>251</v>
      </c>
      <c r="E43" s="85" t="s">
        <v>619</v>
      </c>
      <c r="F43" s="72" t="s">
        <v>576</v>
      </c>
      <c r="G43" s="72">
        <v>1007</v>
      </c>
      <c r="H43" s="23" t="str">
        <f t="shared" si="10"/>
        <v>1007_03_BF</v>
      </c>
      <c r="I43" s="23" t="str">
        <f>VLOOKUP(G43,'PPA IDs'!$A$2:$B$150,2,0)</f>
        <v>Crossings 7 - Regional Rail + BART New Markets</v>
      </c>
      <c r="J43" s="23" t="str">
        <f>VLOOKUP($G43,'PPA IDs'!$A$2:$K$95,9,0)</f>
        <v>various</v>
      </c>
      <c r="K43" s="23" t="str">
        <f>VLOOKUP($G43,'PPA IDs'!$A$2:$K$95,10,0)</f>
        <v>transit</v>
      </c>
      <c r="L43" s="23" t="str">
        <f>VLOOKUP($G43,'PPA IDs'!$A$2:$K$95,11,0)</f>
        <v>hvy</v>
      </c>
      <c r="M43" s="23" t="str">
        <f t="shared" si="11"/>
        <v>BTTF</v>
      </c>
      <c r="N43" s="23" t="str">
        <f t="shared" si="12"/>
        <v>2050_TM151_PPA_BF_02</v>
      </c>
      <c r="O43" s="23" t="str">
        <f>VLOOKUP($G43,'PPA IDs'!$A$2:$M$95,12,0)</f>
        <v>scenario-baseline</v>
      </c>
      <c r="P43" s="23" t="str">
        <f t="shared" si="3"/>
        <v>1_Crossings7\2050_TM151_PPA_BF_02_1_Crossings7_03</v>
      </c>
    </row>
    <row r="44" spans="1:16" x14ac:dyDescent="0.25">
      <c r="A44" s="85" t="s">
        <v>597</v>
      </c>
      <c r="B44" s="88" t="s">
        <v>616</v>
      </c>
      <c r="C44" s="85" t="s">
        <v>559</v>
      </c>
      <c r="D44" s="85" t="s">
        <v>250</v>
      </c>
      <c r="E44" s="88" t="s">
        <v>618</v>
      </c>
      <c r="F44" s="72" t="s">
        <v>648</v>
      </c>
      <c r="G44" s="75">
        <v>1008</v>
      </c>
      <c r="H44" s="23" t="str">
        <f t="shared" si="10"/>
        <v>1008_01_RT</v>
      </c>
      <c r="I44" s="23" t="str">
        <f>VLOOKUP(G44,'PPA IDs'!$A$2:$B$150,2,0)</f>
        <v>Crossings 8 - Southern Crossing Bridge</v>
      </c>
      <c r="J44" s="23" t="str">
        <f>VLOOKUP($G44,'PPA IDs'!$A$2:$K$95,9,0)</f>
        <v>various</v>
      </c>
      <c r="K44" s="23" t="str">
        <f>VLOOKUP($G44,'PPA IDs'!$A$2:$K$95,10,0)</f>
        <v>transit</v>
      </c>
      <c r="L44" s="23" t="str">
        <f>VLOOKUP($G44,'PPA IDs'!$A$2:$K$95,11,0)</f>
        <v>hvy</v>
      </c>
      <c r="M44" s="23" t="str">
        <f t="shared" si="11"/>
        <v>RTFF</v>
      </c>
      <c r="N44" s="23" t="str">
        <f t="shared" si="12"/>
        <v>2050_TM151_PPA_RT_02</v>
      </c>
      <c r="O44" s="23" t="str">
        <f>VLOOKUP($G44,'PPA IDs'!$A$2:$M$95,12,0)</f>
        <v>scenario-baseline</v>
      </c>
      <c r="P44" s="23" t="str">
        <f t="shared" si="3"/>
        <v>1_Crossings8\2050_TM151_PPA_RT_02_1_Crossings8_01</v>
      </c>
    </row>
    <row r="45" spans="1:16" x14ac:dyDescent="0.25">
      <c r="A45" s="85" t="s">
        <v>597</v>
      </c>
      <c r="B45" s="88" t="s">
        <v>616</v>
      </c>
      <c r="C45" s="85" t="s">
        <v>559</v>
      </c>
      <c r="D45" s="85" t="s">
        <v>249</v>
      </c>
      <c r="E45" s="85" t="s">
        <v>618</v>
      </c>
      <c r="F45" s="72" t="s">
        <v>577</v>
      </c>
      <c r="G45" s="75">
        <v>1008</v>
      </c>
      <c r="H45" s="23" t="str">
        <f t="shared" si="10"/>
        <v>1008_01_CG</v>
      </c>
      <c r="I45" s="23" t="str">
        <f>VLOOKUP(G45,'PPA IDs'!$A$2:$B$150,2,0)</f>
        <v>Crossings 8 - Southern Crossing Bridge</v>
      </c>
      <c r="J45" s="23" t="str">
        <f>VLOOKUP($G45,'PPA IDs'!$A$2:$K$95,9,0)</f>
        <v>various</v>
      </c>
      <c r="K45" s="23" t="str">
        <f>VLOOKUP($G45,'PPA IDs'!$A$2:$K$95,10,0)</f>
        <v>transit</v>
      </c>
      <c r="L45" s="23" t="str">
        <f>VLOOKUP($G45,'PPA IDs'!$A$2:$K$95,11,0)</f>
        <v>hvy</v>
      </c>
      <c r="M45" s="23" t="str">
        <f t="shared" si="11"/>
        <v>CAG</v>
      </c>
      <c r="N45" s="23" t="str">
        <f t="shared" si="12"/>
        <v>2050_TM151_PPA_CG_02</v>
      </c>
      <c r="O45" s="23" t="str">
        <f>VLOOKUP($G45,'PPA IDs'!$A$2:$M$95,12,0)</f>
        <v>scenario-baseline</v>
      </c>
      <c r="P45" s="23" t="str">
        <f t="shared" si="3"/>
        <v>1_Crossings8\2050_TM151_PPA_CG_02_1_Crossings8_01</v>
      </c>
    </row>
    <row r="46" spans="1:16" x14ac:dyDescent="0.25">
      <c r="A46" s="86" t="s">
        <v>597</v>
      </c>
      <c r="B46" s="89" t="s">
        <v>616</v>
      </c>
      <c r="C46" s="86" t="s">
        <v>559</v>
      </c>
      <c r="D46" s="86" t="s">
        <v>251</v>
      </c>
      <c r="E46" s="86" t="s">
        <v>596</v>
      </c>
      <c r="F46" s="73" t="s">
        <v>561</v>
      </c>
      <c r="G46" s="76">
        <v>1008</v>
      </c>
      <c r="H46" s="90" t="str">
        <f t="shared" si="10"/>
        <v>1008_00_BF</v>
      </c>
      <c r="I46" s="90" t="str">
        <f>VLOOKUP(G46,'PPA IDs'!$A$2:$B$150,2,0)</f>
        <v>Crossings 8 - Southern Crossing Bridge</v>
      </c>
      <c r="J46" s="90" t="str">
        <f>VLOOKUP($G46,'PPA IDs'!$A$2:$K$95,9,0)</f>
        <v>various</v>
      </c>
      <c r="K46" s="90" t="str">
        <f>VLOOKUP($G46,'PPA IDs'!$A$2:$K$95,10,0)</f>
        <v>transit</v>
      </c>
      <c r="L46" s="90" t="str">
        <f>VLOOKUP($G46,'PPA IDs'!$A$2:$K$95,11,0)</f>
        <v>hvy</v>
      </c>
      <c r="M46" s="90" t="str">
        <f t="shared" si="11"/>
        <v>BTTF</v>
      </c>
      <c r="N46" s="90" t="str">
        <f t="shared" si="12"/>
        <v>2050_TM151_PPA_BF_02</v>
      </c>
      <c r="O46" s="90" t="str">
        <f>VLOOKUP($G46,'PPA IDs'!$A$2:$M$95,12,0)</f>
        <v>scenario-baseline</v>
      </c>
      <c r="P46" s="90" t="str">
        <f t="shared" si="3"/>
        <v>1_Crossings8\2050_TM151_PPA_BF_02_1_Crossings8_00</v>
      </c>
    </row>
    <row r="47" spans="1:16" x14ac:dyDescent="0.25">
      <c r="A47" s="85" t="s">
        <v>597</v>
      </c>
      <c r="B47" s="88" t="s">
        <v>616</v>
      </c>
      <c r="C47" s="85" t="s">
        <v>306</v>
      </c>
      <c r="D47" s="87" t="s">
        <v>249</v>
      </c>
      <c r="E47" s="85" t="s">
        <v>616</v>
      </c>
      <c r="F47" s="72" t="s">
        <v>586</v>
      </c>
      <c r="G47" s="75">
        <v>1002</v>
      </c>
      <c r="H47" s="23" t="str">
        <f t="shared" si="10"/>
        <v>1002_02_CG</v>
      </c>
      <c r="I47" s="23" t="str">
        <f>VLOOKUP(G47,'PPA IDs'!$A$2:$B$150,2,0)</f>
        <v>Crossings 2 - BART Mission St</v>
      </c>
      <c r="J47" s="23" t="str">
        <f>VLOOKUP($G47,'PPA IDs'!$A$2:$K$95,9,0)</f>
        <v>various</v>
      </c>
      <c r="K47" s="23" t="str">
        <f>VLOOKUP($G47,'PPA IDs'!$A$2:$K$95,10,0)</f>
        <v>transit</v>
      </c>
      <c r="L47" s="23" t="str">
        <f>VLOOKUP($G47,'PPA IDs'!$A$2:$K$95,11,0)</f>
        <v>hvy</v>
      </c>
      <c r="M47" s="23" t="str">
        <f t="shared" si="11"/>
        <v>CAG</v>
      </c>
      <c r="N47" s="23" t="str">
        <f t="shared" si="12"/>
        <v>2050_TM151_PPA_CG_02</v>
      </c>
      <c r="O47" s="23" t="str">
        <f>VLOOKUP($G47,'PPA IDs'!$A$2:$M$95,12,0)</f>
        <v>scenario-baseline</v>
      </c>
      <c r="P47" s="23" t="str">
        <f t="shared" si="3"/>
        <v>1_Crossings2\2050_TM151_PPA_CG_02_1_Crossings2_02</v>
      </c>
    </row>
    <row r="48" spans="1:16" x14ac:dyDescent="0.25">
      <c r="A48" s="86" t="s">
        <v>597</v>
      </c>
      <c r="B48" s="89" t="s">
        <v>617</v>
      </c>
      <c r="C48" s="86" t="s">
        <v>306</v>
      </c>
      <c r="D48" s="92" t="s">
        <v>249</v>
      </c>
      <c r="E48" s="86" t="s">
        <v>617</v>
      </c>
      <c r="F48" s="73" t="s">
        <v>590</v>
      </c>
      <c r="G48" s="76">
        <v>1002</v>
      </c>
      <c r="H48" s="90" t="str">
        <f t="shared" si="10"/>
        <v>1002_09_CG</v>
      </c>
      <c r="I48" s="90" t="str">
        <f>VLOOKUP(G48,'PPA IDs'!$A$2:$B$150,2,0)</f>
        <v>Crossings 2 - BART Mission St</v>
      </c>
      <c r="J48" s="90" t="str">
        <f>VLOOKUP($G48,'PPA IDs'!$A$2:$K$95,9,0)</f>
        <v>various</v>
      </c>
      <c r="K48" s="90" t="str">
        <f>VLOOKUP($G48,'PPA IDs'!$A$2:$K$95,10,0)</f>
        <v>transit</v>
      </c>
      <c r="L48" s="90" t="str">
        <f>VLOOKUP($G48,'PPA IDs'!$A$2:$K$95,11,0)</f>
        <v>hvy</v>
      </c>
      <c r="M48" s="90" t="str">
        <f t="shared" si="11"/>
        <v>CAG</v>
      </c>
      <c r="N48" s="90" t="str">
        <f t="shared" si="12"/>
        <v>2050_TM151_PPA_CG_09</v>
      </c>
      <c r="O48" s="90" t="str">
        <f>VLOOKUP($G48,'PPA IDs'!$A$2:$M$95,12,0)</f>
        <v>scenario-baseline</v>
      </c>
      <c r="P48" s="90" t="str">
        <f t="shared" si="3"/>
        <v>1_Crossings2\2050_TM151_PPA_CG_09_1_Crossings2_09</v>
      </c>
    </row>
    <row r="49" spans="1:16" x14ac:dyDescent="0.25">
      <c r="A49" s="85" t="s">
        <v>597</v>
      </c>
      <c r="B49" s="88" t="s">
        <v>620</v>
      </c>
      <c r="C49" s="85" t="s">
        <v>305</v>
      </c>
      <c r="D49" s="85" t="s">
        <v>250</v>
      </c>
      <c r="E49" s="85" t="s">
        <v>596</v>
      </c>
      <c r="F49" s="23" t="str">
        <f t="shared" ref="F49:F69" si="13">A49&amp;"_"&amp;D49&amp;"_"&amp;B49&amp;"_"&amp;C49&amp;"_"&amp;E49</f>
        <v>2050_TM151_PPA_RT_06_1_Crossings1_00</v>
      </c>
      <c r="G49" s="72">
        <v>1001</v>
      </c>
      <c r="H49" s="23" t="str">
        <f t="shared" ref="H49:H69" si="14">G49&amp;"_"&amp;E49&amp;"_"&amp;D49</f>
        <v>1001_00_RT</v>
      </c>
      <c r="I49" s="23" t="str">
        <f>VLOOKUP(G49,'PPA IDs'!$A$2:$B$150,2,0)</f>
        <v>Crossings 1 - BART New Markets + Highway Crossing</v>
      </c>
      <c r="J49" s="23" t="str">
        <f>VLOOKUP($G49,'PPA IDs'!$A$2:$K$95,9,0)</f>
        <v>various</v>
      </c>
      <c r="K49" s="23" t="str">
        <f>VLOOKUP($G49,'PPA IDs'!$A$2:$K$95,10,0)</f>
        <v>transit</v>
      </c>
      <c r="L49" s="23" t="str">
        <f>VLOOKUP($G49,'PPA IDs'!$A$2:$K$95,11,0)</f>
        <v>hvy</v>
      </c>
      <c r="M49" s="23" t="str">
        <f t="shared" ref="M49:M69" si="15">IF(D49="RT","RTFF",IF(D49="CG","CAG","BTTF"))</f>
        <v>RTFF</v>
      </c>
      <c r="N49" s="23" t="str">
        <f t="shared" ref="N49:N69" si="16">A49&amp;"_"&amp;D49&amp;"_"&amp;B49</f>
        <v>2050_TM151_PPA_RT_06</v>
      </c>
      <c r="O49" s="23" t="str">
        <f>VLOOKUP($G49,'PPA IDs'!$A$2:$M$95,12,0)</f>
        <v>scenario-baseline</v>
      </c>
      <c r="P49" s="23" t="str">
        <f t="shared" ref="P49:P69" si="17">C49&amp;"\"&amp;F49</f>
        <v>1_Crossings1\2050_TM151_PPA_RT_06_1_Crossings1_00</v>
      </c>
    </row>
    <row r="50" spans="1:16" x14ac:dyDescent="0.25">
      <c r="A50" s="85" t="s">
        <v>597</v>
      </c>
      <c r="B50" s="88" t="s">
        <v>620</v>
      </c>
      <c r="C50" s="85" t="s">
        <v>306</v>
      </c>
      <c r="D50" s="85" t="s">
        <v>250</v>
      </c>
      <c r="E50" s="85" t="s">
        <v>596</v>
      </c>
      <c r="F50" s="23" t="str">
        <f t="shared" si="13"/>
        <v>2050_TM151_PPA_RT_06_1_Crossings2_00</v>
      </c>
      <c r="G50" s="72">
        <v>1002</v>
      </c>
      <c r="H50" s="23" t="str">
        <f t="shared" si="14"/>
        <v>1002_00_RT</v>
      </c>
      <c r="I50" s="23" t="str">
        <f>VLOOKUP(G50,'PPA IDs'!$A$2:$B$150,2,0)</f>
        <v>Crossings 2 - BART Mission St</v>
      </c>
      <c r="J50" s="23" t="str">
        <f>VLOOKUP($G50,'PPA IDs'!$A$2:$K$95,9,0)</f>
        <v>various</v>
      </c>
      <c r="K50" s="23" t="str">
        <f>VLOOKUP($G50,'PPA IDs'!$A$2:$K$95,10,0)</f>
        <v>transit</v>
      </c>
      <c r="L50" s="23" t="str">
        <f>VLOOKUP($G50,'PPA IDs'!$A$2:$K$95,11,0)</f>
        <v>hvy</v>
      </c>
      <c r="M50" s="23" t="str">
        <f t="shared" si="15"/>
        <v>RTFF</v>
      </c>
      <c r="N50" s="23" t="str">
        <f t="shared" si="16"/>
        <v>2050_TM151_PPA_RT_06</v>
      </c>
      <c r="O50" s="23" t="str">
        <f>VLOOKUP($G50,'PPA IDs'!$A$2:$M$95,12,0)</f>
        <v>scenario-baseline</v>
      </c>
      <c r="P50" s="23" t="str">
        <f t="shared" si="17"/>
        <v>1_Crossings2\2050_TM151_PPA_RT_06_1_Crossings2_00</v>
      </c>
    </row>
    <row r="51" spans="1:16" x14ac:dyDescent="0.25">
      <c r="A51" s="85" t="s">
        <v>597</v>
      </c>
      <c r="B51" s="88" t="s">
        <v>620</v>
      </c>
      <c r="C51" s="85" t="s">
        <v>307</v>
      </c>
      <c r="D51" s="85" t="s">
        <v>250</v>
      </c>
      <c r="E51" s="85" t="s">
        <v>596</v>
      </c>
      <c r="F51" s="23" t="str">
        <f t="shared" si="13"/>
        <v>2050_TM151_PPA_RT_06_1_Crossings3_00</v>
      </c>
      <c r="G51" s="72">
        <v>1003</v>
      </c>
      <c r="H51" s="23" t="str">
        <f t="shared" si="14"/>
        <v>1003_00_RT</v>
      </c>
      <c r="I51" s="23" t="str">
        <f>VLOOKUP(G51,'PPA IDs'!$A$2:$B$150,2,0)</f>
        <v>Crossings 3 - BART New Markets</v>
      </c>
      <c r="J51" s="23" t="str">
        <f>VLOOKUP($G51,'PPA IDs'!$A$2:$K$95,9,0)</f>
        <v>various</v>
      </c>
      <c r="K51" s="23" t="str">
        <f>VLOOKUP($G51,'PPA IDs'!$A$2:$K$95,10,0)</f>
        <v>transit</v>
      </c>
      <c r="L51" s="23" t="str">
        <f>VLOOKUP($G51,'PPA IDs'!$A$2:$K$95,11,0)</f>
        <v>hvy</v>
      </c>
      <c r="M51" s="23" t="str">
        <f t="shared" si="15"/>
        <v>RTFF</v>
      </c>
      <c r="N51" s="23" t="str">
        <f t="shared" si="16"/>
        <v>2050_TM151_PPA_RT_06</v>
      </c>
      <c r="O51" s="23" t="str">
        <f>VLOOKUP($G51,'PPA IDs'!$A$2:$M$95,12,0)</f>
        <v>scenario-baseline</v>
      </c>
      <c r="P51" s="23" t="str">
        <f t="shared" si="17"/>
        <v>1_Crossings3\2050_TM151_PPA_RT_06_1_Crossings3_00</v>
      </c>
    </row>
    <row r="52" spans="1:16" x14ac:dyDescent="0.25">
      <c r="A52" s="85" t="s">
        <v>597</v>
      </c>
      <c r="B52" s="88" t="s">
        <v>620</v>
      </c>
      <c r="C52" s="85" t="s">
        <v>304</v>
      </c>
      <c r="D52" s="85" t="s">
        <v>250</v>
      </c>
      <c r="E52" s="85" t="s">
        <v>596</v>
      </c>
      <c r="F52" s="23" t="str">
        <f t="shared" si="13"/>
        <v>2050_TM151_PPA_RT_06_1_Crossings5_00</v>
      </c>
      <c r="G52" s="72">
        <v>1005</v>
      </c>
      <c r="H52" s="23" t="str">
        <f t="shared" si="14"/>
        <v>1005_00_RT</v>
      </c>
      <c r="I52" s="23" t="str">
        <f>VLOOKUP(G52,'PPA IDs'!$A$2:$B$150,2,0)</f>
        <v>Crossings 5 - Mid-Bay Crossing</v>
      </c>
      <c r="J52" s="23" t="str">
        <f>VLOOKUP($G52,'PPA IDs'!$A$2:$K$95,9,0)</f>
        <v>various</v>
      </c>
      <c r="K52" s="23" t="str">
        <f>VLOOKUP($G52,'PPA IDs'!$A$2:$K$95,10,0)</f>
        <v>road</v>
      </c>
      <c r="L52" s="23" t="str">
        <f>VLOOKUP($G52,'PPA IDs'!$A$2:$K$95,11,0)</f>
        <v>road</v>
      </c>
      <c r="M52" s="23" t="str">
        <f t="shared" si="15"/>
        <v>RTFF</v>
      </c>
      <c r="N52" s="23" t="str">
        <f t="shared" si="16"/>
        <v>2050_TM151_PPA_RT_06</v>
      </c>
      <c r="O52" s="23" t="str">
        <f>VLOOKUP($G52,'PPA IDs'!$A$2:$M$95,12,0)</f>
        <v>scenario-baseline</v>
      </c>
      <c r="P52" s="23" t="str">
        <f t="shared" si="17"/>
        <v>1_Crossings5\2050_TM151_PPA_RT_06_1_Crossings5_00</v>
      </c>
    </row>
    <row r="53" spans="1:16" x14ac:dyDescent="0.25">
      <c r="A53" s="86" t="s">
        <v>597</v>
      </c>
      <c r="B53" s="89" t="s">
        <v>620</v>
      </c>
      <c r="C53" s="86" t="s">
        <v>309</v>
      </c>
      <c r="D53" s="86" t="s">
        <v>250</v>
      </c>
      <c r="E53" s="86" t="s">
        <v>596</v>
      </c>
      <c r="F53" s="90" t="str">
        <f t="shared" si="13"/>
        <v>2050_TM151_PPA_RT_06_1_Crossings6_00</v>
      </c>
      <c r="G53" s="73">
        <v>1006</v>
      </c>
      <c r="H53" s="90" t="str">
        <f t="shared" si="14"/>
        <v>1006_00_RT</v>
      </c>
      <c r="I53" s="90" t="str">
        <f>VLOOKUP(G53,'PPA IDs'!$A$2:$B$150,2,0)</f>
        <v>Crossings 6 - San Mateo Bridge Widening</v>
      </c>
      <c r="J53" s="90" t="str">
        <f>VLOOKUP($G53,'PPA IDs'!$A$2:$K$95,9,0)</f>
        <v>various</v>
      </c>
      <c r="K53" s="90" t="str">
        <f>VLOOKUP($G53,'PPA IDs'!$A$2:$K$95,10,0)</f>
        <v>road</v>
      </c>
      <c r="L53" s="90" t="str">
        <f>VLOOKUP($G53,'PPA IDs'!$A$2:$K$95,11,0)</f>
        <v>road</v>
      </c>
      <c r="M53" s="90" t="str">
        <f t="shared" si="15"/>
        <v>RTFF</v>
      </c>
      <c r="N53" s="90" t="str">
        <f t="shared" si="16"/>
        <v>2050_TM151_PPA_RT_06</v>
      </c>
      <c r="O53" s="90" t="str">
        <f>VLOOKUP($G53,'PPA IDs'!$A$2:$M$95,12,0)</f>
        <v>scenario-baseline</v>
      </c>
      <c r="P53" s="90" t="str">
        <f t="shared" si="17"/>
        <v>1_Crossings6\2050_TM151_PPA_RT_06_1_Crossings6_00</v>
      </c>
    </row>
    <row r="54" spans="1:16" x14ac:dyDescent="0.25">
      <c r="A54" s="85" t="s">
        <v>597</v>
      </c>
      <c r="B54" s="88" t="s">
        <v>652</v>
      </c>
      <c r="C54" s="85" t="s">
        <v>305</v>
      </c>
      <c r="D54" s="85" t="s">
        <v>250</v>
      </c>
      <c r="E54" s="85" t="s">
        <v>596</v>
      </c>
      <c r="F54" s="23" t="str">
        <f t="shared" si="13"/>
        <v>2050_TM151_PPA_RT_07_1_Crossings1_00</v>
      </c>
      <c r="G54" s="72">
        <v>1001</v>
      </c>
      <c r="H54" s="23" t="str">
        <f t="shared" si="14"/>
        <v>1001_00_RT</v>
      </c>
      <c r="I54" s="23" t="str">
        <f>VLOOKUP(G54,'PPA IDs'!$A$2:$B$150,2,0)</f>
        <v>Crossings 1 - BART New Markets + Highway Crossing</v>
      </c>
      <c r="J54" s="23" t="str">
        <f>VLOOKUP($G54,'PPA IDs'!$A$2:$K$95,9,0)</f>
        <v>various</v>
      </c>
      <c r="K54" s="23" t="str">
        <f>VLOOKUP($G54,'PPA IDs'!$A$2:$K$95,10,0)</f>
        <v>transit</v>
      </c>
      <c r="L54" s="23" t="str">
        <f>VLOOKUP($G54,'PPA IDs'!$A$2:$K$95,11,0)</f>
        <v>hvy</v>
      </c>
      <c r="M54" s="23" t="str">
        <f t="shared" si="15"/>
        <v>RTFF</v>
      </c>
      <c r="N54" s="23" t="str">
        <f t="shared" si="16"/>
        <v>2050_TM151_PPA_RT_07</v>
      </c>
      <c r="O54" s="23" t="str">
        <f>VLOOKUP($G54,'PPA IDs'!$A$2:$M$95,12,0)</f>
        <v>scenario-baseline</v>
      </c>
      <c r="P54" s="23" t="str">
        <f t="shared" si="17"/>
        <v>1_Crossings1\2050_TM151_PPA_RT_07_1_Crossings1_00</v>
      </c>
    </row>
    <row r="55" spans="1:16" x14ac:dyDescent="0.25">
      <c r="A55" s="85" t="s">
        <v>597</v>
      </c>
      <c r="B55" s="88" t="s">
        <v>652</v>
      </c>
      <c r="C55" s="85" t="s">
        <v>306</v>
      </c>
      <c r="D55" s="85" t="s">
        <v>250</v>
      </c>
      <c r="E55" s="85" t="s">
        <v>596</v>
      </c>
      <c r="F55" s="23" t="str">
        <f t="shared" si="13"/>
        <v>2050_TM151_PPA_RT_07_1_Crossings2_00</v>
      </c>
      <c r="G55" s="72">
        <v>1002</v>
      </c>
      <c r="H55" s="23" t="str">
        <f t="shared" si="14"/>
        <v>1002_00_RT</v>
      </c>
      <c r="I55" s="23" t="str">
        <f>VLOOKUP(G55,'PPA IDs'!$A$2:$B$150,2,0)</f>
        <v>Crossings 2 - BART Mission St</v>
      </c>
      <c r="J55" s="23" t="str">
        <f>VLOOKUP($G55,'PPA IDs'!$A$2:$K$95,9,0)</f>
        <v>various</v>
      </c>
      <c r="K55" s="23" t="str">
        <f>VLOOKUP($G55,'PPA IDs'!$A$2:$K$95,10,0)</f>
        <v>transit</v>
      </c>
      <c r="L55" s="23" t="str">
        <f>VLOOKUP($G55,'PPA IDs'!$A$2:$K$95,11,0)</f>
        <v>hvy</v>
      </c>
      <c r="M55" s="23" t="str">
        <f t="shared" si="15"/>
        <v>RTFF</v>
      </c>
      <c r="N55" s="23" t="str">
        <f t="shared" si="16"/>
        <v>2050_TM151_PPA_RT_07</v>
      </c>
      <c r="O55" s="23" t="str">
        <f>VLOOKUP($G55,'PPA IDs'!$A$2:$M$95,12,0)</f>
        <v>scenario-baseline</v>
      </c>
      <c r="P55" s="23" t="str">
        <f t="shared" si="17"/>
        <v>1_Crossings2\2050_TM151_PPA_RT_07_1_Crossings2_00</v>
      </c>
    </row>
    <row r="56" spans="1:16" x14ac:dyDescent="0.25">
      <c r="A56" s="85" t="s">
        <v>597</v>
      </c>
      <c r="B56" s="88" t="s">
        <v>652</v>
      </c>
      <c r="C56" s="85" t="s">
        <v>307</v>
      </c>
      <c r="D56" s="85" t="s">
        <v>250</v>
      </c>
      <c r="E56" s="88" t="s">
        <v>618</v>
      </c>
      <c r="F56" s="23" t="str">
        <f t="shared" si="13"/>
        <v>2050_TM151_PPA_RT_07_1_Crossings3_01</v>
      </c>
      <c r="G56" s="72">
        <v>1003</v>
      </c>
      <c r="H56" s="23" t="str">
        <f t="shared" si="14"/>
        <v>1003_01_RT</v>
      </c>
      <c r="I56" s="23" t="str">
        <f>VLOOKUP(G56,'PPA IDs'!$A$2:$B$150,2,0)</f>
        <v>Crossings 3 - BART New Markets</v>
      </c>
      <c r="J56" s="23" t="str">
        <f>VLOOKUP($G56,'PPA IDs'!$A$2:$K$95,9,0)</f>
        <v>various</v>
      </c>
      <c r="K56" s="23" t="str">
        <f>VLOOKUP($G56,'PPA IDs'!$A$2:$K$95,10,0)</f>
        <v>transit</v>
      </c>
      <c r="L56" s="23" t="str">
        <f>VLOOKUP($G56,'PPA IDs'!$A$2:$K$95,11,0)</f>
        <v>hvy</v>
      </c>
      <c r="M56" s="23" t="str">
        <f t="shared" si="15"/>
        <v>RTFF</v>
      </c>
      <c r="N56" s="23" t="str">
        <f t="shared" si="16"/>
        <v>2050_TM151_PPA_RT_07</v>
      </c>
      <c r="O56" s="23" t="str">
        <f>VLOOKUP($G56,'PPA IDs'!$A$2:$M$95,12,0)</f>
        <v>scenario-baseline</v>
      </c>
      <c r="P56" s="23" t="str">
        <f t="shared" si="17"/>
        <v>1_Crossings3\2050_TM151_PPA_RT_07_1_Crossings3_01</v>
      </c>
    </row>
    <row r="57" spans="1:16" x14ac:dyDescent="0.25">
      <c r="A57" s="85" t="s">
        <v>597</v>
      </c>
      <c r="B57" s="88" t="s">
        <v>652</v>
      </c>
      <c r="C57" s="85" t="s">
        <v>308</v>
      </c>
      <c r="D57" s="85" t="s">
        <v>250</v>
      </c>
      <c r="E57" s="88" t="s">
        <v>618</v>
      </c>
      <c r="F57" s="23" t="str">
        <f t="shared" si="13"/>
        <v>2050_TM151_PPA_RT_07_1_Crossings4_01</v>
      </c>
      <c r="G57" s="72">
        <v>1004</v>
      </c>
      <c r="H57" s="23" t="str">
        <f t="shared" si="14"/>
        <v>1004_01_RT</v>
      </c>
      <c r="I57" s="23" t="str">
        <f>VLOOKUP(G57,'PPA IDs'!$A$2:$B$150,2,0)</f>
        <v>Crossings 4 - Regional Rail</v>
      </c>
      <c r="J57" s="23" t="str">
        <f>VLOOKUP($G57,'PPA IDs'!$A$2:$K$95,9,0)</f>
        <v>various</v>
      </c>
      <c r="K57" s="23" t="str">
        <f>VLOOKUP($G57,'PPA IDs'!$A$2:$K$95,10,0)</f>
        <v>transit</v>
      </c>
      <c r="L57" s="23" t="str">
        <f>VLOOKUP($G57,'PPA IDs'!$A$2:$K$95,11,0)</f>
        <v>com</v>
      </c>
      <c r="M57" s="23" t="str">
        <f t="shared" si="15"/>
        <v>RTFF</v>
      </c>
      <c r="N57" s="23" t="str">
        <f t="shared" si="16"/>
        <v>2050_TM151_PPA_RT_07</v>
      </c>
      <c r="O57" s="23" t="str">
        <f>VLOOKUP($G57,'PPA IDs'!$A$2:$M$95,12,0)</f>
        <v>scenario-baseline</v>
      </c>
      <c r="P57" s="23" t="str">
        <f t="shared" si="17"/>
        <v>1_Crossings4\2050_TM151_PPA_RT_07_1_Crossings4_01</v>
      </c>
    </row>
    <row r="58" spans="1:16" x14ac:dyDescent="0.25">
      <c r="A58" s="85" t="s">
        <v>597</v>
      </c>
      <c r="B58" s="88" t="s">
        <v>652</v>
      </c>
      <c r="C58" s="85" t="s">
        <v>308</v>
      </c>
      <c r="D58" s="85" t="s">
        <v>250</v>
      </c>
      <c r="E58" s="88" t="s">
        <v>595</v>
      </c>
      <c r="F58" s="23" t="str">
        <f t="shared" si="13"/>
        <v>2050_TM151_PPA_RT_07_1_Crossings4_05</v>
      </c>
      <c r="G58" s="72">
        <v>1004</v>
      </c>
      <c r="H58" s="23" t="str">
        <f t="shared" si="14"/>
        <v>1004_05_RT</v>
      </c>
      <c r="I58" s="80" t="s">
        <v>493</v>
      </c>
      <c r="J58" s="23" t="str">
        <f>VLOOKUP($G58,'PPA IDs'!$A$2:$K$95,9,0)</f>
        <v>various</v>
      </c>
      <c r="K58" s="23" t="str">
        <f>VLOOKUP($G58,'PPA IDs'!$A$2:$K$95,10,0)</f>
        <v>transit</v>
      </c>
      <c r="L58" s="23" t="str">
        <f>VLOOKUP($G58,'PPA IDs'!$A$2:$K$95,11,0)</f>
        <v>com</v>
      </c>
      <c r="M58" s="23" t="str">
        <f t="shared" si="15"/>
        <v>RTFF</v>
      </c>
      <c r="N58" s="23" t="str">
        <f t="shared" si="16"/>
        <v>2050_TM151_PPA_RT_07</v>
      </c>
      <c r="O58" s="23" t="str">
        <f>VLOOKUP($G58,'PPA IDs'!$A$2:$M$95,12,0)</f>
        <v>scenario-baseline</v>
      </c>
      <c r="P58" s="23" t="str">
        <f t="shared" si="17"/>
        <v>1_Crossings4\2050_TM151_PPA_RT_07_1_Crossings4_05</v>
      </c>
    </row>
    <row r="59" spans="1:16" x14ac:dyDescent="0.25">
      <c r="A59" s="85" t="s">
        <v>597</v>
      </c>
      <c r="B59" s="88" t="s">
        <v>652</v>
      </c>
      <c r="C59" s="85" t="s">
        <v>304</v>
      </c>
      <c r="D59" s="85" t="s">
        <v>250</v>
      </c>
      <c r="E59" s="85" t="s">
        <v>596</v>
      </c>
      <c r="F59" s="23" t="str">
        <f t="shared" si="13"/>
        <v>2050_TM151_PPA_RT_07_1_Crossings5_00</v>
      </c>
      <c r="G59" s="72">
        <v>1005</v>
      </c>
      <c r="H59" s="23" t="str">
        <f t="shared" si="14"/>
        <v>1005_00_RT</v>
      </c>
      <c r="I59" s="23" t="str">
        <f>VLOOKUP(G59,'PPA IDs'!$A$2:$B$150,2,0)</f>
        <v>Crossings 5 - Mid-Bay Crossing</v>
      </c>
      <c r="J59" s="23" t="str">
        <f>VLOOKUP($G59,'PPA IDs'!$A$2:$K$95,9,0)</f>
        <v>various</v>
      </c>
      <c r="K59" s="23" t="str">
        <f>VLOOKUP($G59,'PPA IDs'!$A$2:$K$95,10,0)</f>
        <v>road</v>
      </c>
      <c r="L59" s="23" t="str">
        <f>VLOOKUP($G59,'PPA IDs'!$A$2:$K$95,11,0)</f>
        <v>road</v>
      </c>
      <c r="M59" s="23" t="str">
        <f t="shared" si="15"/>
        <v>RTFF</v>
      </c>
      <c r="N59" s="23" t="str">
        <f t="shared" si="16"/>
        <v>2050_TM151_PPA_RT_07</v>
      </c>
      <c r="O59" s="23" t="str">
        <f>VLOOKUP($G59,'PPA IDs'!$A$2:$M$95,12,0)</f>
        <v>scenario-baseline</v>
      </c>
      <c r="P59" s="23" t="str">
        <f t="shared" si="17"/>
        <v>1_Crossings5\2050_TM151_PPA_RT_07_1_Crossings5_00</v>
      </c>
    </row>
    <row r="60" spans="1:16" x14ac:dyDescent="0.25">
      <c r="A60" s="85" t="s">
        <v>597</v>
      </c>
      <c r="B60" s="88" t="s">
        <v>652</v>
      </c>
      <c r="C60" s="85" t="s">
        <v>309</v>
      </c>
      <c r="D60" s="85" t="s">
        <v>250</v>
      </c>
      <c r="E60" s="85" t="s">
        <v>596</v>
      </c>
      <c r="F60" s="23" t="str">
        <f t="shared" si="13"/>
        <v>2050_TM151_PPA_RT_07_1_Crossings6_00</v>
      </c>
      <c r="G60" s="72">
        <v>1006</v>
      </c>
      <c r="H60" s="23" t="str">
        <f t="shared" si="14"/>
        <v>1006_00_RT</v>
      </c>
      <c r="I60" s="23" t="str">
        <f>VLOOKUP(G60,'PPA IDs'!$A$2:$B$150,2,0)</f>
        <v>Crossings 6 - San Mateo Bridge Widening</v>
      </c>
      <c r="J60" s="23" t="str">
        <f>VLOOKUP($G60,'PPA IDs'!$A$2:$K$95,9,0)</f>
        <v>various</v>
      </c>
      <c r="K60" s="23" t="str">
        <f>VLOOKUP($G60,'PPA IDs'!$A$2:$K$95,10,0)</f>
        <v>road</v>
      </c>
      <c r="L60" s="23" t="str">
        <f>VLOOKUP($G60,'PPA IDs'!$A$2:$K$95,11,0)</f>
        <v>road</v>
      </c>
      <c r="M60" s="23" t="str">
        <f t="shared" si="15"/>
        <v>RTFF</v>
      </c>
      <c r="N60" s="23" t="str">
        <f t="shared" si="16"/>
        <v>2050_TM151_PPA_RT_07</v>
      </c>
      <c r="O60" s="23" t="str">
        <f>VLOOKUP($G60,'PPA IDs'!$A$2:$M$95,12,0)</f>
        <v>scenario-baseline</v>
      </c>
      <c r="P60" s="23" t="str">
        <f t="shared" si="17"/>
        <v>1_Crossings6\2050_TM151_PPA_RT_07_1_Crossings6_00</v>
      </c>
    </row>
    <row r="61" spans="1:16" x14ac:dyDescent="0.25">
      <c r="A61" s="86" t="s">
        <v>597</v>
      </c>
      <c r="B61" s="89" t="s">
        <v>652</v>
      </c>
      <c r="C61" s="86" t="s">
        <v>310</v>
      </c>
      <c r="D61" s="86" t="s">
        <v>250</v>
      </c>
      <c r="E61" s="88" t="s">
        <v>618</v>
      </c>
      <c r="F61" s="90" t="str">
        <f t="shared" si="13"/>
        <v>2050_TM151_PPA_RT_07_1_Crossings7_01</v>
      </c>
      <c r="G61" s="73">
        <v>1007</v>
      </c>
      <c r="H61" s="90" t="str">
        <f t="shared" si="14"/>
        <v>1007_01_RT</v>
      </c>
      <c r="I61" s="90" t="str">
        <f>VLOOKUP(G61,'PPA IDs'!$A$2:$B$150,2,0)</f>
        <v>Crossings 7 - Regional Rail + BART New Markets</v>
      </c>
      <c r="J61" s="90" t="str">
        <f>VLOOKUP($G61,'PPA IDs'!$A$2:$K$95,9,0)</f>
        <v>various</v>
      </c>
      <c r="K61" s="90" t="str">
        <f>VLOOKUP($G61,'PPA IDs'!$A$2:$K$95,10,0)</f>
        <v>transit</v>
      </c>
      <c r="L61" s="90" t="str">
        <f>VLOOKUP($G61,'PPA IDs'!$A$2:$K$95,11,0)</f>
        <v>hvy</v>
      </c>
      <c r="M61" s="90" t="str">
        <f t="shared" si="15"/>
        <v>RTFF</v>
      </c>
      <c r="N61" s="90" t="str">
        <f t="shared" si="16"/>
        <v>2050_TM151_PPA_RT_07</v>
      </c>
      <c r="O61" s="90" t="str">
        <f>VLOOKUP($G61,'PPA IDs'!$A$2:$M$95,12,0)</f>
        <v>scenario-baseline</v>
      </c>
      <c r="P61" s="90" t="str">
        <f t="shared" si="17"/>
        <v>1_Crossings7\2050_TM151_PPA_RT_07_1_Crossings7_01</v>
      </c>
    </row>
    <row r="62" spans="1:16" x14ac:dyDescent="0.25">
      <c r="A62" s="85" t="s">
        <v>597</v>
      </c>
      <c r="B62" s="88" t="s">
        <v>652</v>
      </c>
      <c r="C62" s="85" t="s">
        <v>305</v>
      </c>
      <c r="D62" s="85" t="s">
        <v>249</v>
      </c>
      <c r="E62" s="85" t="s">
        <v>596</v>
      </c>
      <c r="F62" s="23" t="str">
        <f t="shared" si="13"/>
        <v>2050_TM151_PPA_CG_07_1_Crossings1_00</v>
      </c>
      <c r="G62" s="72">
        <v>1001</v>
      </c>
      <c r="H62" s="23" t="str">
        <f t="shared" si="14"/>
        <v>1001_00_CG</v>
      </c>
      <c r="I62" s="23" t="str">
        <f>VLOOKUP(G62,'PPA IDs'!$A$2:$B$150,2,0)</f>
        <v>Crossings 1 - BART New Markets + Highway Crossing</v>
      </c>
      <c r="J62" s="23" t="str">
        <f>VLOOKUP($G62,'PPA IDs'!$A$2:$K$95,9,0)</f>
        <v>various</v>
      </c>
      <c r="K62" s="23" t="str">
        <f>VLOOKUP($G62,'PPA IDs'!$A$2:$K$95,10,0)</f>
        <v>transit</v>
      </c>
      <c r="L62" s="23" t="str">
        <f>VLOOKUP($G62,'PPA IDs'!$A$2:$K$95,11,0)</f>
        <v>hvy</v>
      </c>
      <c r="M62" s="23" t="str">
        <f t="shared" si="15"/>
        <v>CAG</v>
      </c>
      <c r="N62" s="23" t="str">
        <f t="shared" si="16"/>
        <v>2050_TM151_PPA_CG_07</v>
      </c>
      <c r="O62" s="23" t="str">
        <f>VLOOKUP($G62,'PPA IDs'!$A$2:$M$95,12,0)</f>
        <v>scenario-baseline</v>
      </c>
      <c r="P62" s="23" t="str">
        <f t="shared" si="17"/>
        <v>1_Crossings1\2050_TM151_PPA_CG_07_1_Crossings1_00</v>
      </c>
    </row>
    <row r="63" spans="1:16" x14ac:dyDescent="0.25">
      <c r="A63" s="85" t="s">
        <v>597</v>
      </c>
      <c r="B63" s="88" t="s">
        <v>652</v>
      </c>
      <c r="C63" s="85" t="s">
        <v>306</v>
      </c>
      <c r="D63" s="85" t="s">
        <v>249</v>
      </c>
      <c r="E63" s="85" t="s">
        <v>596</v>
      </c>
      <c r="F63" s="23" t="str">
        <f t="shared" si="13"/>
        <v>2050_TM151_PPA_CG_07_1_Crossings2_00</v>
      </c>
      <c r="G63" s="72">
        <v>1002</v>
      </c>
      <c r="H63" s="23" t="str">
        <f t="shared" si="14"/>
        <v>1002_00_CG</v>
      </c>
      <c r="I63" s="23" t="str">
        <f>VLOOKUP(G63,'PPA IDs'!$A$2:$B$150,2,0)</f>
        <v>Crossings 2 - BART Mission St</v>
      </c>
      <c r="J63" s="23" t="str">
        <f>VLOOKUP($G63,'PPA IDs'!$A$2:$K$95,9,0)</f>
        <v>various</v>
      </c>
      <c r="K63" s="23" t="str">
        <f>VLOOKUP($G63,'PPA IDs'!$A$2:$K$95,10,0)</f>
        <v>transit</v>
      </c>
      <c r="L63" s="23" t="str">
        <f>VLOOKUP($G63,'PPA IDs'!$A$2:$K$95,11,0)</f>
        <v>hvy</v>
      </c>
      <c r="M63" s="23" t="str">
        <f t="shared" si="15"/>
        <v>CAG</v>
      </c>
      <c r="N63" s="23" t="str">
        <f t="shared" si="16"/>
        <v>2050_TM151_PPA_CG_07</v>
      </c>
      <c r="O63" s="23" t="str">
        <f>VLOOKUP($G63,'PPA IDs'!$A$2:$M$95,12,0)</f>
        <v>scenario-baseline</v>
      </c>
      <c r="P63" s="23" t="str">
        <f t="shared" si="17"/>
        <v>1_Crossings2\2050_TM151_PPA_CG_07_1_Crossings2_00</v>
      </c>
    </row>
    <row r="64" spans="1:16" x14ac:dyDescent="0.25">
      <c r="A64" s="85" t="s">
        <v>597</v>
      </c>
      <c r="B64" s="88" t="s">
        <v>652</v>
      </c>
      <c r="C64" s="85" t="s">
        <v>307</v>
      </c>
      <c r="D64" s="85" t="s">
        <v>249</v>
      </c>
      <c r="E64" s="85" t="s">
        <v>596</v>
      </c>
      <c r="F64" s="23" t="str">
        <f t="shared" si="13"/>
        <v>2050_TM151_PPA_CG_07_1_Crossings3_00</v>
      </c>
      <c r="G64" s="72">
        <v>1003</v>
      </c>
      <c r="H64" s="23" t="str">
        <f t="shared" si="14"/>
        <v>1003_00_CG</v>
      </c>
      <c r="I64" s="23" t="str">
        <f>VLOOKUP(G64,'PPA IDs'!$A$2:$B$150,2,0)</f>
        <v>Crossings 3 - BART New Markets</v>
      </c>
      <c r="J64" s="23" t="str">
        <f>VLOOKUP($G64,'PPA IDs'!$A$2:$K$95,9,0)</f>
        <v>various</v>
      </c>
      <c r="K64" s="23" t="str">
        <f>VLOOKUP($G64,'PPA IDs'!$A$2:$K$95,10,0)</f>
        <v>transit</v>
      </c>
      <c r="L64" s="23" t="str">
        <f>VLOOKUP($G64,'PPA IDs'!$A$2:$K$95,11,0)</f>
        <v>hvy</v>
      </c>
      <c r="M64" s="23" t="str">
        <f t="shared" si="15"/>
        <v>CAG</v>
      </c>
      <c r="N64" s="23" t="str">
        <f t="shared" si="16"/>
        <v>2050_TM151_PPA_CG_07</v>
      </c>
      <c r="O64" s="23" t="str">
        <f>VLOOKUP($G64,'PPA IDs'!$A$2:$M$95,12,0)</f>
        <v>scenario-baseline</v>
      </c>
      <c r="P64" s="23" t="str">
        <f t="shared" si="17"/>
        <v>1_Crossings3\2050_TM151_PPA_CG_07_1_Crossings3_00</v>
      </c>
    </row>
    <row r="65" spans="1:16" x14ac:dyDescent="0.25">
      <c r="A65" s="85" t="s">
        <v>597</v>
      </c>
      <c r="B65" s="88" t="s">
        <v>652</v>
      </c>
      <c r="C65" s="85" t="s">
        <v>308</v>
      </c>
      <c r="D65" s="85" t="s">
        <v>249</v>
      </c>
      <c r="E65" s="85" t="s">
        <v>596</v>
      </c>
      <c r="F65" s="23" t="str">
        <f t="shared" si="13"/>
        <v>2050_TM151_PPA_CG_07_1_Crossings4_00</v>
      </c>
      <c r="G65" s="72">
        <v>1004</v>
      </c>
      <c r="H65" s="23" t="str">
        <f t="shared" si="14"/>
        <v>1004_00_CG</v>
      </c>
      <c r="I65" s="23" t="str">
        <f>VLOOKUP(G65,'PPA IDs'!$A$2:$B$150,2,0)</f>
        <v>Crossings 4 - Regional Rail</v>
      </c>
      <c r="J65" s="23" t="str">
        <f>VLOOKUP($G65,'PPA IDs'!$A$2:$K$95,9,0)</f>
        <v>various</v>
      </c>
      <c r="K65" s="23" t="str">
        <f>VLOOKUP($G65,'PPA IDs'!$A$2:$K$95,10,0)</f>
        <v>transit</v>
      </c>
      <c r="L65" s="23" t="str">
        <f>VLOOKUP($G65,'PPA IDs'!$A$2:$K$95,11,0)</f>
        <v>com</v>
      </c>
      <c r="M65" s="23" t="str">
        <f t="shared" si="15"/>
        <v>CAG</v>
      </c>
      <c r="N65" s="23" t="str">
        <f t="shared" si="16"/>
        <v>2050_TM151_PPA_CG_07</v>
      </c>
      <c r="O65" s="23" t="str">
        <f>VLOOKUP($G65,'PPA IDs'!$A$2:$M$95,12,0)</f>
        <v>scenario-baseline</v>
      </c>
      <c r="P65" s="23" t="str">
        <f t="shared" si="17"/>
        <v>1_Crossings4\2050_TM151_PPA_CG_07_1_Crossings4_00</v>
      </c>
    </row>
    <row r="66" spans="1:16" x14ac:dyDescent="0.25">
      <c r="A66" s="85" t="s">
        <v>597</v>
      </c>
      <c r="B66" s="88" t="s">
        <v>652</v>
      </c>
      <c r="C66" s="85" t="s">
        <v>308</v>
      </c>
      <c r="D66" s="85" t="s">
        <v>249</v>
      </c>
      <c r="E66" s="88" t="s">
        <v>620</v>
      </c>
      <c r="F66" s="23" t="str">
        <f t="shared" si="13"/>
        <v>2050_TM151_PPA_CG_07_1_Crossings4_06</v>
      </c>
      <c r="G66" s="72">
        <v>1004</v>
      </c>
      <c r="H66" s="23" t="str">
        <f t="shared" si="14"/>
        <v>1004_06_CG</v>
      </c>
      <c r="I66" s="80" t="s">
        <v>493</v>
      </c>
      <c r="J66" s="23" t="str">
        <f>VLOOKUP($G66,'PPA IDs'!$A$2:$K$95,9,0)</f>
        <v>various</v>
      </c>
      <c r="K66" s="23" t="str">
        <f>VLOOKUP($G66,'PPA IDs'!$A$2:$K$95,10,0)</f>
        <v>transit</v>
      </c>
      <c r="L66" s="23" t="str">
        <f>VLOOKUP($G66,'PPA IDs'!$A$2:$K$95,11,0)</f>
        <v>com</v>
      </c>
      <c r="M66" s="23" t="str">
        <f t="shared" si="15"/>
        <v>CAG</v>
      </c>
      <c r="N66" s="23" t="str">
        <f t="shared" si="16"/>
        <v>2050_TM151_PPA_CG_07</v>
      </c>
      <c r="O66" s="23" t="str">
        <f>VLOOKUP($G66,'PPA IDs'!$A$2:$M$95,12,0)</f>
        <v>scenario-baseline</v>
      </c>
      <c r="P66" s="23" t="str">
        <f t="shared" si="17"/>
        <v>1_Crossings4\2050_TM151_PPA_CG_07_1_Crossings4_06</v>
      </c>
    </row>
    <row r="67" spans="1:16" x14ac:dyDescent="0.25">
      <c r="A67" s="85" t="s">
        <v>597</v>
      </c>
      <c r="B67" s="88" t="s">
        <v>652</v>
      </c>
      <c r="C67" s="85" t="s">
        <v>304</v>
      </c>
      <c r="D67" s="85" t="s">
        <v>249</v>
      </c>
      <c r="E67" s="85" t="s">
        <v>596</v>
      </c>
      <c r="F67" s="23" t="str">
        <f t="shared" si="13"/>
        <v>2050_TM151_PPA_CG_07_1_Crossings5_00</v>
      </c>
      <c r="G67" s="72">
        <v>1005</v>
      </c>
      <c r="H67" s="23" t="str">
        <f t="shared" si="14"/>
        <v>1005_00_CG</v>
      </c>
      <c r="I67" s="23" t="str">
        <f>VLOOKUP(G67,'PPA IDs'!$A$2:$B$150,2,0)</f>
        <v>Crossings 5 - Mid-Bay Crossing</v>
      </c>
      <c r="J67" s="23" t="str">
        <f>VLOOKUP($G67,'PPA IDs'!$A$2:$K$95,9,0)</f>
        <v>various</v>
      </c>
      <c r="K67" s="23" t="str">
        <f>VLOOKUP($G67,'PPA IDs'!$A$2:$K$95,10,0)</f>
        <v>road</v>
      </c>
      <c r="L67" s="23" t="str">
        <f>VLOOKUP($G67,'PPA IDs'!$A$2:$K$95,11,0)</f>
        <v>road</v>
      </c>
      <c r="M67" s="23" t="str">
        <f t="shared" si="15"/>
        <v>CAG</v>
      </c>
      <c r="N67" s="23" t="str">
        <f t="shared" si="16"/>
        <v>2050_TM151_PPA_CG_07</v>
      </c>
      <c r="O67" s="23" t="str">
        <f>VLOOKUP($G67,'PPA IDs'!$A$2:$M$95,12,0)</f>
        <v>scenario-baseline</v>
      </c>
      <c r="P67" s="23" t="str">
        <f t="shared" si="17"/>
        <v>1_Crossings5\2050_TM151_PPA_CG_07_1_Crossings5_00</v>
      </c>
    </row>
    <row r="68" spans="1:16" x14ac:dyDescent="0.25">
      <c r="A68" s="85" t="s">
        <v>597</v>
      </c>
      <c r="B68" s="88" t="s">
        <v>652</v>
      </c>
      <c r="C68" s="85" t="s">
        <v>309</v>
      </c>
      <c r="D68" s="85" t="s">
        <v>249</v>
      </c>
      <c r="E68" s="85" t="s">
        <v>596</v>
      </c>
      <c r="F68" s="23" t="str">
        <f t="shared" si="13"/>
        <v>2050_TM151_PPA_CG_07_1_Crossings6_00</v>
      </c>
      <c r="G68" s="72">
        <v>1006</v>
      </c>
      <c r="H68" s="23" t="str">
        <f t="shared" si="14"/>
        <v>1006_00_CG</v>
      </c>
      <c r="I68" s="23" t="str">
        <f>VLOOKUP(G68,'PPA IDs'!$A$2:$B$150,2,0)</f>
        <v>Crossings 6 - San Mateo Bridge Widening</v>
      </c>
      <c r="J68" s="23" t="str">
        <f>VLOOKUP($G68,'PPA IDs'!$A$2:$K$95,9,0)</f>
        <v>various</v>
      </c>
      <c r="K68" s="23" t="str">
        <f>VLOOKUP($G68,'PPA IDs'!$A$2:$K$95,10,0)</f>
        <v>road</v>
      </c>
      <c r="L68" s="23" t="str">
        <f>VLOOKUP($G68,'PPA IDs'!$A$2:$K$95,11,0)</f>
        <v>road</v>
      </c>
      <c r="M68" s="23" t="str">
        <f t="shared" si="15"/>
        <v>CAG</v>
      </c>
      <c r="N68" s="23" t="str">
        <f t="shared" si="16"/>
        <v>2050_TM151_PPA_CG_07</v>
      </c>
      <c r="O68" s="23" t="str">
        <f>VLOOKUP($G68,'PPA IDs'!$A$2:$M$95,12,0)</f>
        <v>scenario-baseline</v>
      </c>
      <c r="P68" s="23" t="str">
        <f t="shared" si="17"/>
        <v>1_Crossings6\2050_TM151_PPA_CG_07_1_Crossings6_00</v>
      </c>
    </row>
    <row r="69" spans="1:16" x14ac:dyDescent="0.25">
      <c r="A69" s="86" t="s">
        <v>597</v>
      </c>
      <c r="B69" s="89" t="s">
        <v>652</v>
      </c>
      <c r="C69" s="86" t="s">
        <v>310</v>
      </c>
      <c r="D69" s="85" t="s">
        <v>249</v>
      </c>
      <c r="E69" s="86" t="s">
        <v>596</v>
      </c>
      <c r="F69" s="90" t="str">
        <f t="shared" si="13"/>
        <v>2050_TM151_PPA_CG_07_1_Crossings7_00</v>
      </c>
      <c r="G69" s="73">
        <v>1007</v>
      </c>
      <c r="H69" s="90" t="str">
        <f t="shared" si="14"/>
        <v>1007_00_CG</v>
      </c>
      <c r="I69" s="90" t="str">
        <f>VLOOKUP(G69,'PPA IDs'!$A$2:$B$150,2,0)</f>
        <v>Crossings 7 - Regional Rail + BART New Markets</v>
      </c>
      <c r="J69" s="90" t="str">
        <f>VLOOKUP($G69,'PPA IDs'!$A$2:$K$95,9,0)</f>
        <v>various</v>
      </c>
      <c r="K69" s="90" t="str">
        <f>VLOOKUP($G69,'PPA IDs'!$A$2:$K$95,10,0)</f>
        <v>transit</v>
      </c>
      <c r="L69" s="90" t="str">
        <f>VLOOKUP($G69,'PPA IDs'!$A$2:$K$95,11,0)</f>
        <v>hvy</v>
      </c>
      <c r="M69" s="90" t="str">
        <f t="shared" si="15"/>
        <v>CAG</v>
      </c>
      <c r="N69" s="90" t="str">
        <f t="shared" si="16"/>
        <v>2050_TM151_PPA_CG_07</v>
      </c>
      <c r="O69" s="90" t="str">
        <f>VLOOKUP($G69,'PPA IDs'!$A$2:$M$95,12,0)</f>
        <v>scenario-baseline</v>
      </c>
      <c r="P69" s="90" t="str">
        <f t="shared" si="17"/>
        <v>1_Crossings7\2050_TM151_PPA_CG_07_1_Crossings7_00</v>
      </c>
    </row>
    <row r="70" spans="1:16" x14ac:dyDescent="0.25">
      <c r="A70" s="85" t="s">
        <v>597</v>
      </c>
      <c r="B70" s="88" t="s">
        <v>652</v>
      </c>
      <c r="C70" s="85" t="s">
        <v>305</v>
      </c>
      <c r="D70" s="85" t="s">
        <v>251</v>
      </c>
      <c r="E70" s="85" t="s">
        <v>596</v>
      </c>
      <c r="F70" s="23" t="str">
        <f t="shared" ref="F70:F77" si="18">A70&amp;"_"&amp;D70&amp;"_"&amp;B70&amp;"_"&amp;C70&amp;"_"&amp;E70</f>
        <v>2050_TM151_PPA_BF_07_1_Crossings1_00</v>
      </c>
      <c r="G70" s="72">
        <v>1001</v>
      </c>
      <c r="H70" s="23" t="str">
        <f t="shared" ref="H70:H77" si="19">G70&amp;"_"&amp;E70&amp;"_"&amp;D70</f>
        <v>1001_00_BF</v>
      </c>
      <c r="I70" s="23" t="str">
        <f>VLOOKUP(G70,'PPA IDs'!$A$2:$B$150,2,0)</f>
        <v>Crossings 1 - BART New Markets + Highway Crossing</v>
      </c>
      <c r="J70" s="23" t="str">
        <f>VLOOKUP($G70,'PPA IDs'!$A$2:$K$95,9,0)</f>
        <v>various</v>
      </c>
      <c r="K70" s="23" t="str">
        <f>VLOOKUP($G70,'PPA IDs'!$A$2:$K$95,10,0)</f>
        <v>transit</v>
      </c>
      <c r="L70" s="23" t="str">
        <f>VLOOKUP($G70,'PPA IDs'!$A$2:$K$95,11,0)</f>
        <v>hvy</v>
      </c>
      <c r="M70" s="23" t="str">
        <f t="shared" ref="M70:M77" si="20">IF(D70="RT","RTFF",IF(D70="CG","CAG","BTTF"))</f>
        <v>BTTF</v>
      </c>
      <c r="N70" s="23" t="str">
        <f t="shared" ref="N70:N77" si="21">A70&amp;"_"&amp;D70&amp;"_"&amp;B70</f>
        <v>2050_TM151_PPA_BF_07</v>
      </c>
      <c r="O70" s="23" t="str">
        <f>VLOOKUP($G70,'PPA IDs'!$A$2:$M$95,12,0)</f>
        <v>scenario-baseline</v>
      </c>
      <c r="P70" s="23" t="str">
        <f t="shared" ref="P70:P77" si="22">C70&amp;"\"&amp;F70</f>
        <v>1_Crossings1\2050_TM151_PPA_BF_07_1_Crossings1_00</v>
      </c>
    </row>
    <row r="71" spans="1:16" x14ac:dyDescent="0.25">
      <c r="A71" s="85" t="s">
        <v>597</v>
      </c>
      <c r="B71" s="88" t="s">
        <v>652</v>
      </c>
      <c r="C71" s="85" t="s">
        <v>306</v>
      </c>
      <c r="D71" s="85" t="s">
        <v>251</v>
      </c>
      <c r="E71" s="85" t="s">
        <v>596</v>
      </c>
      <c r="F71" s="23" t="str">
        <f t="shared" si="18"/>
        <v>2050_TM151_PPA_BF_07_1_Crossings2_00</v>
      </c>
      <c r="G71" s="72">
        <v>1002</v>
      </c>
      <c r="H71" s="23" t="str">
        <f t="shared" si="19"/>
        <v>1002_00_BF</v>
      </c>
      <c r="I71" s="23" t="str">
        <f>VLOOKUP(G71,'PPA IDs'!$A$2:$B$150,2,0)</f>
        <v>Crossings 2 - BART Mission St</v>
      </c>
      <c r="J71" s="23" t="str">
        <f>VLOOKUP($G71,'PPA IDs'!$A$2:$K$95,9,0)</f>
        <v>various</v>
      </c>
      <c r="K71" s="23" t="str">
        <f>VLOOKUP($G71,'PPA IDs'!$A$2:$K$95,10,0)</f>
        <v>transit</v>
      </c>
      <c r="L71" s="23" t="str">
        <f>VLOOKUP($G71,'PPA IDs'!$A$2:$K$95,11,0)</f>
        <v>hvy</v>
      </c>
      <c r="M71" s="23" t="str">
        <f t="shared" si="20"/>
        <v>BTTF</v>
      </c>
      <c r="N71" s="23" t="str">
        <f t="shared" si="21"/>
        <v>2050_TM151_PPA_BF_07</v>
      </c>
      <c r="O71" s="23" t="str">
        <f>VLOOKUP($G71,'PPA IDs'!$A$2:$M$95,12,0)</f>
        <v>scenario-baseline</v>
      </c>
      <c r="P71" s="23" t="str">
        <f t="shared" si="22"/>
        <v>1_Crossings2\2050_TM151_PPA_BF_07_1_Crossings2_00</v>
      </c>
    </row>
    <row r="72" spans="1:16" x14ac:dyDescent="0.25">
      <c r="A72" s="85" t="s">
        <v>597</v>
      </c>
      <c r="B72" s="88" t="s">
        <v>652</v>
      </c>
      <c r="C72" s="85" t="s">
        <v>307</v>
      </c>
      <c r="D72" s="85" t="s">
        <v>251</v>
      </c>
      <c r="E72" s="85" t="s">
        <v>596</v>
      </c>
      <c r="F72" s="23" t="str">
        <f t="shared" si="18"/>
        <v>2050_TM151_PPA_BF_07_1_Crossings3_00</v>
      </c>
      <c r="G72" s="72">
        <v>1003</v>
      </c>
      <c r="H72" s="23" t="str">
        <f t="shared" si="19"/>
        <v>1003_00_BF</v>
      </c>
      <c r="I72" s="23" t="str">
        <f>VLOOKUP(G72,'PPA IDs'!$A$2:$B$150,2,0)</f>
        <v>Crossings 3 - BART New Markets</v>
      </c>
      <c r="J72" s="23" t="str">
        <f>VLOOKUP($G72,'PPA IDs'!$A$2:$K$95,9,0)</f>
        <v>various</v>
      </c>
      <c r="K72" s="23" t="str">
        <f>VLOOKUP($G72,'PPA IDs'!$A$2:$K$95,10,0)</f>
        <v>transit</v>
      </c>
      <c r="L72" s="23" t="str">
        <f>VLOOKUP($G72,'PPA IDs'!$A$2:$K$95,11,0)</f>
        <v>hvy</v>
      </c>
      <c r="M72" s="23" t="str">
        <f t="shared" si="20"/>
        <v>BTTF</v>
      </c>
      <c r="N72" s="23" t="str">
        <f t="shared" si="21"/>
        <v>2050_TM151_PPA_BF_07</v>
      </c>
      <c r="O72" s="23" t="str">
        <f>VLOOKUP($G72,'PPA IDs'!$A$2:$M$95,12,0)</f>
        <v>scenario-baseline</v>
      </c>
      <c r="P72" s="23" t="str">
        <f t="shared" si="22"/>
        <v>1_Crossings3\2050_TM151_PPA_BF_07_1_Crossings3_00</v>
      </c>
    </row>
    <row r="73" spans="1:16" x14ac:dyDescent="0.25">
      <c r="A73" s="85" t="s">
        <v>597</v>
      </c>
      <c r="B73" s="88" t="s">
        <v>652</v>
      </c>
      <c r="C73" s="85" t="s">
        <v>308</v>
      </c>
      <c r="D73" s="85" t="s">
        <v>251</v>
      </c>
      <c r="E73" s="85" t="s">
        <v>596</v>
      </c>
      <c r="F73" s="23" t="str">
        <f t="shared" si="18"/>
        <v>2050_TM151_PPA_BF_07_1_Crossings4_00</v>
      </c>
      <c r="G73" s="72">
        <v>1004</v>
      </c>
      <c r="H73" s="23" t="str">
        <f t="shared" si="19"/>
        <v>1004_00_BF</v>
      </c>
      <c r="I73" s="23" t="str">
        <f>VLOOKUP(G73,'PPA IDs'!$A$2:$B$150,2,0)</f>
        <v>Crossings 4 - Regional Rail</v>
      </c>
      <c r="J73" s="23" t="str">
        <f>VLOOKUP($G73,'PPA IDs'!$A$2:$K$95,9,0)</f>
        <v>various</v>
      </c>
      <c r="K73" s="23" t="str">
        <f>VLOOKUP($G73,'PPA IDs'!$A$2:$K$95,10,0)</f>
        <v>transit</v>
      </c>
      <c r="L73" s="23" t="str">
        <f>VLOOKUP($G73,'PPA IDs'!$A$2:$K$95,11,0)</f>
        <v>com</v>
      </c>
      <c r="M73" s="23" t="str">
        <f t="shared" si="20"/>
        <v>BTTF</v>
      </c>
      <c r="N73" s="23" t="str">
        <f t="shared" si="21"/>
        <v>2050_TM151_PPA_BF_07</v>
      </c>
      <c r="O73" s="23" t="str">
        <f>VLOOKUP($G73,'PPA IDs'!$A$2:$M$95,12,0)</f>
        <v>scenario-baseline</v>
      </c>
      <c r="P73" s="23" t="str">
        <f t="shared" si="22"/>
        <v>1_Crossings4\2050_TM151_PPA_BF_07_1_Crossings4_00</v>
      </c>
    </row>
    <row r="74" spans="1:16" x14ac:dyDescent="0.25">
      <c r="A74" s="85" t="s">
        <v>597</v>
      </c>
      <c r="B74" s="88" t="s">
        <v>652</v>
      </c>
      <c r="C74" s="85" t="s">
        <v>308</v>
      </c>
      <c r="D74" s="85" t="s">
        <v>251</v>
      </c>
      <c r="E74" s="88" t="s">
        <v>620</v>
      </c>
      <c r="F74" s="23" t="str">
        <f t="shared" si="18"/>
        <v>2050_TM151_PPA_BF_07_1_Crossings4_06</v>
      </c>
      <c r="G74" s="72">
        <v>1004</v>
      </c>
      <c r="H74" s="23" t="str">
        <f t="shared" si="19"/>
        <v>1004_06_BF</v>
      </c>
      <c r="I74" s="80" t="s">
        <v>493</v>
      </c>
      <c r="J74" s="23" t="str">
        <f>VLOOKUP($G74,'PPA IDs'!$A$2:$K$95,9,0)</f>
        <v>various</v>
      </c>
      <c r="K74" s="23" t="str">
        <f>VLOOKUP($G74,'PPA IDs'!$A$2:$K$95,10,0)</f>
        <v>transit</v>
      </c>
      <c r="L74" s="23" t="str">
        <f>VLOOKUP($G74,'PPA IDs'!$A$2:$K$95,11,0)</f>
        <v>com</v>
      </c>
      <c r="M74" s="23" t="str">
        <f t="shared" si="20"/>
        <v>BTTF</v>
      </c>
      <c r="N74" s="23" t="str">
        <f t="shared" si="21"/>
        <v>2050_TM151_PPA_BF_07</v>
      </c>
      <c r="O74" s="23" t="str">
        <f>VLOOKUP($G74,'PPA IDs'!$A$2:$M$95,12,0)</f>
        <v>scenario-baseline</v>
      </c>
      <c r="P74" s="23" t="str">
        <f t="shared" si="22"/>
        <v>1_Crossings4\2050_TM151_PPA_BF_07_1_Crossings4_06</v>
      </c>
    </row>
    <row r="75" spans="1:16" x14ac:dyDescent="0.25">
      <c r="A75" s="85" t="s">
        <v>597</v>
      </c>
      <c r="B75" s="88" t="s">
        <v>652</v>
      </c>
      <c r="C75" s="85" t="s">
        <v>304</v>
      </c>
      <c r="D75" s="85" t="s">
        <v>251</v>
      </c>
      <c r="E75" s="85" t="s">
        <v>596</v>
      </c>
      <c r="F75" s="23" t="str">
        <f t="shared" si="18"/>
        <v>2050_TM151_PPA_BF_07_1_Crossings5_00</v>
      </c>
      <c r="G75" s="72">
        <v>1005</v>
      </c>
      <c r="H75" s="23" t="str">
        <f t="shared" si="19"/>
        <v>1005_00_BF</v>
      </c>
      <c r="I75" s="23" t="str">
        <f>VLOOKUP(G75,'PPA IDs'!$A$2:$B$150,2,0)</f>
        <v>Crossings 5 - Mid-Bay Crossing</v>
      </c>
      <c r="J75" s="23" t="str">
        <f>VLOOKUP($G75,'PPA IDs'!$A$2:$K$95,9,0)</f>
        <v>various</v>
      </c>
      <c r="K75" s="23" t="str">
        <f>VLOOKUP($G75,'PPA IDs'!$A$2:$K$95,10,0)</f>
        <v>road</v>
      </c>
      <c r="L75" s="23" t="str">
        <f>VLOOKUP($G75,'PPA IDs'!$A$2:$K$95,11,0)</f>
        <v>road</v>
      </c>
      <c r="M75" s="23" t="str">
        <f t="shared" si="20"/>
        <v>BTTF</v>
      </c>
      <c r="N75" s="23" t="str">
        <f t="shared" si="21"/>
        <v>2050_TM151_PPA_BF_07</v>
      </c>
      <c r="O75" s="23" t="str">
        <f>VLOOKUP($G75,'PPA IDs'!$A$2:$M$95,12,0)</f>
        <v>scenario-baseline</v>
      </c>
      <c r="P75" s="23" t="str">
        <f t="shared" si="22"/>
        <v>1_Crossings5\2050_TM151_PPA_BF_07_1_Crossings5_00</v>
      </c>
    </row>
    <row r="76" spans="1:16" x14ac:dyDescent="0.25">
      <c r="A76" s="85" t="s">
        <v>597</v>
      </c>
      <c r="B76" s="88" t="s">
        <v>652</v>
      </c>
      <c r="C76" s="85" t="s">
        <v>309</v>
      </c>
      <c r="D76" s="85" t="s">
        <v>251</v>
      </c>
      <c r="E76" s="85" t="s">
        <v>596</v>
      </c>
      <c r="F76" s="23" t="str">
        <f t="shared" si="18"/>
        <v>2050_TM151_PPA_BF_07_1_Crossings6_00</v>
      </c>
      <c r="G76" s="72">
        <v>1006</v>
      </c>
      <c r="H76" s="23" t="str">
        <f t="shared" si="19"/>
        <v>1006_00_BF</v>
      </c>
      <c r="I76" s="23" t="str">
        <f>VLOOKUP(G76,'PPA IDs'!$A$2:$B$150,2,0)</f>
        <v>Crossings 6 - San Mateo Bridge Widening</v>
      </c>
      <c r="J76" s="23" t="str">
        <f>VLOOKUP($G76,'PPA IDs'!$A$2:$K$95,9,0)</f>
        <v>various</v>
      </c>
      <c r="K76" s="23" t="str">
        <f>VLOOKUP($G76,'PPA IDs'!$A$2:$K$95,10,0)</f>
        <v>road</v>
      </c>
      <c r="L76" s="23" t="str">
        <f>VLOOKUP($G76,'PPA IDs'!$A$2:$K$95,11,0)</f>
        <v>road</v>
      </c>
      <c r="M76" s="23" t="str">
        <f t="shared" si="20"/>
        <v>BTTF</v>
      </c>
      <c r="N76" s="23" t="str">
        <f t="shared" si="21"/>
        <v>2050_TM151_PPA_BF_07</v>
      </c>
      <c r="O76" s="23" t="str">
        <f>VLOOKUP($G76,'PPA IDs'!$A$2:$M$95,12,0)</f>
        <v>scenario-baseline</v>
      </c>
      <c r="P76" s="23" t="str">
        <f t="shared" si="22"/>
        <v>1_Crossings6\2050_TM151_PPA_BF_07_1_Crossings6_00</v>
      </c>
    </row>
    <row r="77" spans="1:16" x14ac:dyDescent="0.25">
      <c r="A77" s="86" t="s">
        <v>597</v>
      </c>
      <c r="B77" s="89" t="s">
        <v>652</v>
      </c>
      <c r="C77" s="86" t="s">
        <v>310</v>
      </c>
      <c r="D77" s="85" t="s">
        <v>251</v>
      </c>
      <c r="E77" s="86" t="s">
        <v>596</v>
      </c>
      <c r="F77" s="90" t="str">
        <f t="shared" si="18"/>
        <v>2050_TM151_PPA_BF_07_1_Crossings7_00</v>
      </c>
      <c r="G77" s="73">
        <v>1007</v>
      </c>
      <c r="H77" s="90" t="str">
        <f t="shared" si="19"/>
        <v>1007_00_BF</v>
      </c>
      <c r="I77" s="90" t="str">
        <f>VLOOKUP(G77,'PPA IDs'!$A$2:$B$150,2,0)</f>
        <v>Crossings 7 - Regional Rail + BART New Markets</v>
      </c>
      <c r="J77" s="90" t="str">
        <f>VLOOKUP($G77,'PPA IDs'!$A$2:$K$95,9,0)</f>
        <v>various</v>
      </c>
      <c r="K77" s="90" t="str">
        <f>VLOOKUP($G77,'PPA IDs'!$A$2:$K$95,10,0)</f>
        <v>transit</v>
      </c>
      <c r="L77" s="90" t="str">
        <f>VLOOKUP($G77,'PPA IDs'!$A$2:$K$95,11,0)</f>
        <v>hvy</v>
      </c>
      <c r="M77" s="90" t="str">
        <f t="shared" si="20"/>
        <v>BTTF</v>
      </c>
      <c r="N77" s="90" t="str">
        <f t="shared" si="21"/>
        <v>2050_TM151_PPA_BF_07</v>
      </c>
      <c r="O77" s="90" t="str">
        <f>VLOOKUP($G77,'PPA IDs'!$A$2:$M$95,12,0)</f>
        <v>scenario-baseline</v>
      </c>
      <c r="P77" s="90" t="str">
        <f t="shared" si="22"/>
        <v>1_Crossings7\2050_TM151_PPA_BF_07_1_Crossings7_00</v>
      </c>
    </row>
    <row r="78" spans="1:16" x14ac:dyDescent="0.25">
      <c r="A78" s="85" t="s">
        <v>597</v>
      </c>
      <c r="B78" s="88" t="s">
        <v>616</v>
      </c>
      <c r="C78" s="85" t="s">
        <v>540</v>
      </c>
      <c r="D78" s="85" t="s">
        <v>250</v>
      </c>
      <c r="E78" s="85" t="s">
        <v>596</v>
      </c>
      <c r="F78" s="23" t="str">
        <f t="shared" ref="F78:F115" si="23">A78&amp;"_"&amp;D78&amp;"_"&amp;B78&amp;"_"&amp;C78&amp;"_"&amp;E78</f>
        <v>2050_TM151_PPA_RT_02_21021_El_Camino_Real_BRT_test_00</v>
      </c>
      <c r="G78" s="84">
        <f t="shared" ref="G78:G102" si="24">_xlfn.NUMBERVALUE(LEFT(C78,4))</f>
        <v>2102</v>
      </c>
      <c r="H78" s="23" t="str">
        <f t="shared" si="10"/>
        <v>2102_00_RT</v>
      </c>
      <c r="I78" s="23" t="str">
        <f>VLOOKUP(G78,'PPA IDs'!$A$2:$B$150,2,0)</f>
        <v>El Camino Real BRT</v>
      </c>
      <c r="J78" s="23" t="str">
        <f>VLOOKUP($G78,'PPA IDs'!$A$2:$K$95,9,0)</f>
        <v>various</v>
      </c>
      <c r="K78" s="23" t="str">
        <f>VLOOKUP($G78,'PPA IDs'!$A$2:$K$95,10,0)</f>
        <v>transit</v>
      </c>
      <c r="L78" s="23" t="str">
        <f>VLOOKUP($G78,'PPA IDs'!$A$2:$K$95,11,0)</f>
        <v>loc</v>
      </c>
      <c r="M78" s="23" t="str">
        <f t="shared" si="11"/>
        <v>RTFF</v>
      </c>
      <c r="N78" s="23" t="str">
        <f t="shared" si="12"/>
        <v>2050_TM151_PPA_RT_02</v>
      </c>
      <c r="O78" s="23" t="str">
        <f>VLOOKUP($G78,'PPA IDs'!$A$2:$M$95,12,0)</f>
        <v>scenario-baseline</v>
      </c>
      <c r="P78" s="23" t="str">
        <f t="shared" si="3"/>
        <v>21021_El_Camino_Real_BRT_test\2050_TM151_PPA_RT_02_21021_El_Camino_Real_BRT_test_00</v>
      </c>
    </row>
    <row r="79" spans="1:16" x14ac:dyDescent="0.25">
      <c r="A79" s="85" t="s">
        <v>597</v>
      </c>
      <c r="B79" s="88" t="s">
        <v>616</v>
      </c>
      <c r="C79" s="85" t="s">
        <v>540</v>
      </c>
      <c r="D79" s="85" t="s">
        <v>249</v>
      </c>
      <c r="E79" s="85" t="s">
        <v>596</v>
      </c>
      <c r="F79" s="23" t="str">
        <f t="shared" si="23"/>
        <v>2050_TM151_PPA_CG_02_21021_El_Camino_Real_BRT_test_00</v>
      </c>
      <c r="G79" s="84">
        <f t="shared" si="24"/>
        <v>2102</v>
      </c>
      <c r="H79" s="23" t="str">
        <f t="shared" ref="H79:H115" si="25">G79&amp;"_"&amp;E79&amp;"_"&amp;D79</f>
        <v>2102_00_CG</v>
      </c>
      <c r="I79" s="23" t="str">
        <f>VLOOKUP(G79,'PPA IDs'!$A$2:$B$150,2,0)</f>
        <v>El Camino Real BRT</v>
      </c>
      <c r="J79" s="23" t="str">
        <f>VLOOKUP($G79,'PPA IDs'!$A$2:$K$95,9,0)</f>
        <v>various</v>
      </c>
      <c r="K79" s="23" t="str">
        <f>VLOOKUP($G79,'PPA IDs'!$A$2:$K$95,10,0)</f>
        <v>transit</v>
      </c>
      <c r="L79" s="23" t="str">
        <f>VLOOKUP($G79,'PPA IDs'!$A$2:$K$95,11,0)</f>
        <v>loc</v>
      </c>
      <c r="M79" s="23" t="str">
        <f t="shared" si="11"/>
        <v>CAG</v>
      </c>
      <c r="N79" s="23" t="str">
        <f t="shared" si="12"/>
        <v>2050_TM151_PPA_CG_02</v>
      </c>
      <c r="O79" s="23" t="str">
        <f>VLOOKUP($G79,'PPA IDs'!$A$2:$M$95,12,0)</f>
        <v>scenario-baseline</v>
      </c>
      <c r="P79" s="23" t="str">
        <f t="shared" si="3"/>
        <v>21021_El_Camino_Real_BRT_test\2050_TM151_PPA_CG_02_21021_El_Camino_Real_BRT_test_00</v>
      </c>
    </row>
    <row r="80" spans="1:16" x14ac:dyDescent="0.25">
      <c r="A80" s="85" t="s">
        <v>597</v>
      </c>
      <c r="B80" s="88" t="s">
        <v>616</v>
      </c>
      <c r="C80" s="85" t="s">
        <v>540</v>
      </c>
      <c r="D80" s="85" t="s">
        <v>251</v>
      </c>
      <c r="E80" s="85" t="s">
        <v>596</v>
      </c>
      <c r="F80" s="23" t="str">
        <f t="shared" si="23"/>
        <v>2050_TM151_PPA_BF_02_21021_El_Camino_Real_BRT_test_00</v>
      </c>
      <c r="G80" s="84">
        <f t="shared" si="24"/>
        <v>2102</v>
      </c>
      <c r="H80" s="23" t="str">
        <f t="shared" si="25"/>
        <v>2102_00_BF</v>
      </c>
      <c r="I80" s="23" t="str">
        <f>VLOOKUP(G80,'PPA IDs'!$A$2:$B$150,2,0)</f>
        <v>El Camino Real BRT</v>
      </c>
      <c r="J80" s="23" t="str">
        <f>VLOOKUP($G80,'PPA IDs'!$A$2:$K$95,9,0)</f>
        <v>various</v>
      </c>
      <c r="K80" s="23" t="str">
        <f>VLOOKUP($G80,'PPA IDs'!$A$2:$K$95,10,0)</f>
        <v>transit</v>
      </c>
      <c r="L80" s="23" t="str">
        <f>VLOOKUP($G80,'PPA IDs'!$A$2:$K$95,11,0)</f>
        <v>loc</v>
      </c>
      <c r="M80" s="23" t="str">
        <f t="shared" si="11"/>
        <v>BTTF</v>
      </c>
      <c r="N80" s="23" t="str">
        <f t="shared" si="12"/>
        <v>2050_TM151_PPA_BF_02</v>
      </c>
      <c r="O80" s="23" t="str">
        <f>VLOOKUP($G80,'PPA IDs'!$A$2:$M$95,12,0)</f>
        <v>scenario-baseline</v>
      </c>
      <c r="P80" s="23" t="str">
        <f t="shared" si="3"/>
        <v>21021_El_Camino_Real_BRT_test\2050_TM151_PPA_BF_02_21021_El_Camino_Real_BRT_test_00</v>
      </c>
    </row>
    <row r="81" spans="1:16" x14ac:dyDescent="0.25">
      <c r="A81" s="85" t="s">
        <v>597</v>
      </c>
      <c r="B81" s="88" t="s">
        <v>618</v>
      </c>
      <c r="C81" s="85" t="s">
        <v>541</v>
      </c>
      <c r="D81" s="85" t="s">
        <v>250</v>
      </c>
      <c r="E81" s="85" t="s">
        <v>596</v>
      </c>
      <c r="F81" s="23" t="str">
        <f t="shared" si="23"/>
        <v>2050_TM151_PPA_RT_01_2303_Caltrain_16tph_00</v>
      </c>
      <c r="G81" s="84">
        <f t="shared" si="24"/>
        <v>2303</v>
      </c>
      <c r="H81" s="23" t="str">
        <f t="shared" si="25"/>
        <v>2303_00_RT</v>
      </c>
      <c r="I81" s="23" t="str">
        <f>VLOOKUP(G81,'PPA IDs'!$A$2:$B$150,2,0)</f>
        <v>Caltrain PCBB 16tphpd</v>
      </c>
      <c r="J81" s="23" t="str">
        <f>VLOOKUP($G81,'PPA IDs'!$A$2:$K$95,9,0)</f>
        <v>various</v>
      </c>
      <c r="K81" s="23" t="str">
        <f>VLOOKUP($G81,'PPA IDs'!$A$2:$K$95,10,0)</f>
        <v>transit</v>
      </c>
      <c r="L81" s="23" t="str">
        <f>VLOOKUP($G81,'PPA IDs'!$A$2:$K$95,11,0)</f>
        <v>com</v>
      </c>
      <c r="M81" s="23" t="str">
        <f t="shared" si="11"/>
        <v>RTFF</v>
      </c>
      <c r="N81" s="23" t="str">
        <f t="shared" si="12"/>
        <v>2050_TM151_PPA_RT_01</v>
      </c>
      <c r="O81" s="23" t="str">
        <f>VLOOKUP($G81,'PPA IDs'!$A$2:$M$95,12,0)</f>
        <v>scenario-baseline</v>
      </c>
      <c r="P81" s="23" t="str">
        <f t="shared" si="3"/>
        <v>2303_Caltrain_16tph\2050_TM151_PPA_RT_01_2303_Caltrain_16tph_00</v>
      </c>
    </row>
    <row r="82" spans="1:16" x14ac:dyDescent="0.25">
      <c r="A82" s="85" t="s">
        <v>597</v>
      </c>
      <c r="B82" s="88" t="s">
        <v>618</v>
      </c>
      <c r="C82" s="85" t="s">
        <v>541</v>
      </c>
      <c r="D82" s="85" t="s">
        <v>249</v>
      </c>
      <c r="E82" s="85" t="s">
        <v>596</v>
      </c>
      <c r="F82" s="23" t="str">
        <f t="shared" si="23"/>
        <v>2050_TM151_PPA_CG_01_2303_Caltrain_16tph_00</v>
      </c>
      <c r="G82" s="84">
        <f t="shared" si="24"/>
        <v>2303</v>
      </c>
      <c r="H82" s="23" t="str">
        <f t="shared" si="25"/>
        <v>2303_00_CG</v>
      </c>
      <c r="I82" s="23" t="str">
        <f>VLOOKUP(G82,'PPA IDs'!$A$2:$B$150,2,0)</f>
        <v>Caltrain PCBB 16tphpd</v>
      </c>
      <c r="J82" s="23" t="str">
        <f>VLOOKUP($G82,'PPA IDs'!$A$2:$K$95,9,0)</f>
        <v>various</v>
      </c>
      <c r="K82" s="23" t="str">
        <f>VLOOKUP($G82,'PPA IDs'!$A$2:$K$95,10,0)</f>
        <v>transit</v>
      </c>
      <c r="L82" s="23" t="str">
        <f>VLOOKUP($G82,'PPA IDs'!$A$2:$K$95,11,0)</f>
        <v>com</v>
      </c>
      <c r="M82" s="23" t="str">
        <f t="shared" si="11"/>
        <v>CAG</v>
      </c>
      <c r="N82" s="23" t="str">
        <f t="shared" si="12"/>
        <v>2050_TM151_PPA_CG_01</v>
      </c>
      <c r="O82" s="23" t="str">
        <f>VLOOKUP($G82,'PPA IDs'!$A$2:$M$95,12,0)</f>
        <v>scenario-baseline</v>
      </c>
      <c r="P82" s="23" t="str">
        <f t="shared" si="3"/>
        <v>2303_Caltrain_16tph\2050_TM151_PPA_CG_01_2303_Caltrain_16tph_00</v>
      </c>
    </row>
    <row r="83" spans="1:16" x14ac:dyDescent="0.25">
      <c r="A83" s="85" t="s">
        <v>597</v>
      </c>
      <c r="B83" s="88" t="s">
        <v>618</v>
      </c>
      <c r="C83" s="85" t="s">
        <v>541</v>
      </c>
      <c r="D83" s="85" t="s">
        <v>251</v>
      </c>
      <c r="E83" s="85" t="s">
        <v>596</v>
      </c>
      <c r="F83" s="23" t="str">
        <f t="shared" si="23"/>
        <v>2050_TM151_PPA_BF_01_2303_Caltrain_16tph_00</v>
      </c>
      <c r="G83" s="84">
        <f t="shared" si="24"/>
        <v>2303</v>
      </c>
      <c r="H83" s="23" t="str">
        <f t="shared" si="25"/>
        <v>2303_00_BF</v>
      </c>
      <c r="I83" s="23" t="str">
        <f>VLOOKUP(G83,'PPA IDs'!$A$2:$B$150,2,0)</f>
        <v>Caltrain PCBB 16tphpd</v>
      </c>
      <c r="J83" s="23" t="str">
        <f>VLOOKUP($G83,'PPA IDs'!$A$2:$K$95,9,0)</f>
        <v>various</v>
      </c>
      <c r="K83" s="23" t="str">
        <f>VLOOKUP($G83,'PPA IDs'!$A$2:$K$95,10,0)</f>
        <v>transit</v>
      </c>
      <c r="L83" s="23" t="str">
        <f>VLOOKUP($G83,'PPA IDs'!$A$2:$K$95,11,0)</f>
        <v>com</v>
      </c>
      <c r="M83" s="23" t="str">
        <f t="shared" si="11"/>
        <v>BTTF</v>
      </c>
      <c r="N83" s="23" t="str">
        <f t="shared" si="12"/>
        <v>2050_TM151_PPA_BF_01</v>
      </c>
      <c r="O83" s="23" t="str">
        <f>VLOOKUP($G83,'PPA IDs'!$A$2:$M$95,12,0)</f>
        <v>scenario-baseline</v>
      </c>
      <c r="P83" s="23" t="str">
        <f t="shared" si="3"/>
        <v>2303_Caltrain_16tph\2050_TM151_PPA_BF_01_2303_Caltrain_16tph_00</v>
      </c>
    </row>
    <row r="84" spans="1:16" x14ac:dyDescent="0.25">
      <c r="A84" s="88" t="s">
        <v>597</v>
      </c>
      <c r="B84" s="88" t="s">
        <v>616</v>
      </c>
      <c r="C84" s="85" t="s">
        <v>541</v>
      </c>
      <c r="D84" s="85" t="s">
        <v>249</v>
      </c>
      <c r="E84" s="85" t="s">
        <v>596</v>
      </c>
      <c r="F84" s="23" t="str">
        <f>A84&amp;"_"&amp;D84&amp;"_"&amp;B84&amp;"_"&amp;C84&amp;"_"&amp;E84</f>
        <v>2050_TM151_PPA_CG_02_2303_Caltrain_16tph_00</v>
      </c>
      <c r="G84" s="84">
        <f>_xlfn.NUMBERVALUE(LEFT(C84,4))</f>
        <v>2303</v>
      </c>
      <c r="H84" s="23" t="str">
        <f>G84&amp;"_"&amp;E84&amp;"_"&amp;D84</f>
        <v>2303_00_CG</v>
      </c>
      <c r="I84" s="23" t="str">
        <f>VLOOKUP(G84,'PPA IDs'!$A$2:$B$150,2,0)</f>
        <v>Caltrain PCBB 16tphpd</v>
      </c>
      <c r="J84" s="23" t="str">
        <f>VLOOKUP($G84,'PPA IDs'!$A$2:$K$95,9,0)</f>
        <v>various</v>
      </c>
      <c r="K84" s="23" t="str">
        <f>VLOOKUP($G84,'PPA IDs'!$A$2:$K$95,10,0)</f>
        <v>transit</v>
      </c>
      <c r="L84" s="23" t="str">
        <f>VLOOKUP($G84,'PPA IDs'!$A$2:$K$95,11,0)</f>
        <v>com</v>
      </c>
      <c r="M84" s="23" t="str">
        <f>IF(D84="RT","RTFF",IF(D84="CG","CAG","BTTF"))</f>
        <v>CAG</v>
      </c>
      <c r="N84" s="23" t="str">
        <f>A84&amp;"_"&amp;D84&amp;"_"&amp;B84</f>
        <v>2050_TM151_PPA_CG_02</v>
      </c>
      <c r="O84" s="23" t="str">
        <f>VLOOKUP($G84,'PPA IDs'!$A$2:$M$95,12,0)</f>
        <v>scenario-baseline</v>
      </c>
      <c r="P84" s="23" t="str">
        <f>C84&amp;"\"&amp;F84</f>
        <v>2303_Caltrain_16tph\2050_TM151_PPA_CG_02_2303_Caltrain_16tph_00</v>
      </c>
    </row>
    <row r="85" spans="1:16" x14ac:dyDescent="0.25">
      <c r="A85" s="85" t="s">
        <v>597</v>
      </c>
      <c r="B85" s="88" t="s">
        <v>616</v>
      </c>
      <c r="C85" s="85" t="s">
        <v>555</v>
      </c>
      <c r="D85" s="85" t="s">
        <v>250</v>
      </c>
      <c r="E85" s="85" t="s">
        <v>596</v>
      </c>
      <c r="F85" s="23" t="str">
        <f t="shared" si="23"/>
        <v>2050_TM151_PPA_RT_02_2201_BART_CoreCap_TEST_00</v>
      </c>
      <c r="G85" s="84">
        <f t="shared" si="24"/>
        <v>2201</v>
      </c>
      <c r="H85" s="23" t="str">
        <f t="shared" si="25"/>
        <v>2201_00_RT</v>
      </c>
      <c r="I85" s="23" t="str">
        <f>VLOOKUP(G85,'PPA IDs'!$A$2:$B$150,2,0)</f>
        <v>BART Core Capacity</v>
      </c>
      <c r="J85" s="23" t="str">
        <f>VLOOKUP($G85,'PPA IDs'!$A$2:$K$95,9,0)</f>
        <v>various</v>
      </c>
      <c r="K85" s="23" t="str">
        <f>VLOOKUP($G85,'PPA IDs'!$A$2:$K$95,10,0)</f>
        <v>transit</v>
      </c>
      <c r="L85" s="23" t="str">
        <f>VLOOKUP($G85,'PPA IDs'!$A$2:$K$95,11,0)</f>
        <v>hvy</v>
      </c>
      <c r="M85" s="23" t="str">
        <f t="shared" si="11"/>
        <v>RTFF</v>
      </c>
      <c r="N85" s="23" t="str">
        <f t="shared" si="12"/>
        <v>2050_TM151_PPA_RT_02</v>
      </c>
      <c r="O85" s="23" t="str">
        <f>VLOOKUP($G85,'PPA IDs'!$A$2:$M$95,12,0)</f>
        <v>scenario-baseline</v>
      </c>
      <c r="P85" s="23" t="str">
        <f t="shared" si="3"/>
        <v>2201_BART_CoreCap_TEST\2050_TM151_PPA_RT_02_2201_BART_CoreCap_TEST_00</v>
      </c>
    </row>
    <row r="86" spans="1:16" x14ac:dyDescent="0.25">
      <c r="A86" s="85" t="s">
        <v>597</v>
      </c>
      <c r="B86" s="88" t="s">
        <v>616</v>
      </c>
      <c r="C86" s="85" t="s">
        <v>555</v>
      </c>
      <c r="D86" s="85" t="s">
        <v>249</v>
      </c>
      <c r="E86" s="85" t="s">
        <v>596</v>
      </c>
      <c r="F86" s="23" t="str">
        <f t="shared" si="23"/>
        <v>2050_TM151_PPA_CG_02_2201_BART_CoreCap_TEST_00</v>
      </c>
      <c r="G86" s="84">
        <f t="shared" si="24"/>
        <v>2201</v>
      </c>
      <c r="H86" s="23" t="str">
        <f t="shared" si="25"/>
        <v>2201_00_CG</v>
      </c>
      <c r="I86" s="23" t="str">
        <f>VLOOKUP(G86,'PPA IDs'!$A$2:$B$150,2,0)</f>
        <v>BART Core Capacity</v>
      </c>
      <c r="J86" s="23" t="str">
        <f>VLOOKUP($G86,'PPA IDs'!$A$2:$K$95,9,0)</f>
        <v>various</v>
      </c>
      <c r="K86" s="23" t="str">
        <f>VLOOKUP($G86,'PPA IDs'!$A$2:$K$95,10,0)</f>
        <v>transit</v>
      </c>
      <c r="L86" s="23" t="str">
        <f>VLOOKUP($G86,'PPA IDs'!$A$2:$K$95,11,0)</f>
        <v>hvy</v>
      </c>
      <c r="M86" s="23" t="str">
        <f t="shared" si="11"/>
        <v>CAG</v>
      </c>
      <c r="N86" s="23" t="str">
        <f t="shared" si="12"/>
        <v>2050_TM151_PPA_CG_02</v>
      </c>
      <c r="O86" s="23" t="str">
        <f>VLOOKUP($G86,'PPA IDs'!$A$2:$M$95,12,0)</f>
        <v>scenario-baseline</v>
      </c>
      <c r="P86" s="23" t="str">
        <f t="shared" si="3"/>
        <v>2201_BART_CoreCap_TEST\2050_TM151_PPA_CG_02_2201_BART_CoreCap_TEST_00</v>
      </c>
    </row>
    <row r="87" spans="1:16" x14ac:dyDescent="0.25">
      <c r="A87" s="85" t="s">
        <v>597</v>
      </c>
      <c r="B87" s="88" t="s">
        <v>616</v>
      </c>
      <c r="C87" s="85" t="s">
        <v>555</v>
      </c>
      <c r="D87" s="85" t="s">
        <v>251</v>
      </c>
      <c r="E87" s="85" t="s">
        <v>596</v>
      </c>
      <c r="F87" s="23" t="str">
        <f t="shared" si="23"/>
        <v>2050_TM151_PPA_BF_02_2201_BART_CoreCap_TEST_00</v>
      </c>
      <c r="G87" s="84">
        <f t="shared" si="24"/>
        <v>2201</v>
      </c>
      <c r="H87" s="23" t="str">
        <f t="shared" si="25"/>
        <v>2201_00_BF</v>
      </c>
      <c r="I87" s="23" t="str">
        <f>VLOOKUP(G87,'PPA IDs'!$A$2:$B$150,2,0)</f>
        <v>BART Core Capacity</v>
      </c>
      <c r="J87" s="23" t="str">
        <f>VLOOKUP($G87,'PPA IDs'!$A$2:$K$95,9,0)</f>
        <v>various</v>
      </c>
      <c r="K87" s="23" t="str">
        <f>VLOOKUP($G87,'PPA IDs'!$A$2:$K$95,10,0)</f>
        <v>transit</v>
      </c>
      <c r="L87" s="23" t="str">
        <f>VLOOKUP($G87,'PPA IDs'!$A$2:$K$95,11,0)</f>
        <v>hvy</v>
      </c>
      <c r="M87" s="23" t="str">
        <f t="shared" si="11"/>
        <v>BTTF</v>
      </c>
      <c r="N87" s="23" t="str">
        <f t="shared" si="12"/>
        <v>2050_TM151_PPA_BF_02</v>
      </c>
      <c r="O87" s="23" t="str">
        <f>VLOOKUP($G87,'PPA IDs'!$A$2:$M$95,12,0)</f>
        <v>scenario-baseline</v>
      </c>
      <c r="P87" s="23" t="str">
        <f t="shared" si="3"/>
        <v>2201_BART_CoreCap_TEST\2050_TM151_PPA_BF_02_2201_BART_CoreCap_TEST_00</v>
      </c>
    </row>
    <row r="88" spans="1:16" x14ac:dyDescent="0.25">
      <c r="A88" s="85" t="s">
        <v>597</v>
      </c>
      <c r="B88" s="88" t="s">
        <v>615</v>
      </c>
      <c r="C88" s="85" t="s">
        <v>647</v>
      </c>
      <c r="D88" s="85" t="s">
        <v>250</v>
      </c>
      <c r="E88" s="85" t="s">
        <v>596</v>
      </c>
      <c r="F88" s="23" t="str">
        <f t="shared" ref="F88:F90" si="26">A88&amp;"_"&amp;D88&amp;"_"&amp;B88&amp;"_"&amp;C88&amp;"_"&amp;E88</f>
        <v>2050_TM151_PPA_RT_04_2300_CaltrainDTX_00</v>
      </c>
      <c r="G88" s="84">
        <f t="shared" ref="G88:G90" si="27">_xlfn.NUMBERVALUE(LEFT(C88,4))</f>
        <v>2300</v>
      </c>
      <c r="H88" s="23" t="str">
        <f t="shared" ref="H88:H90" si="28">G88&amp;"_"&amp;E88&amp;"_"&amp;D88</f>
        <v>2300_00_RT</v>
      </c>
      <c r="I88" s="23" t="str">
        <f>VLOOKUP(G88,'PPA IDs'!$A$2:$B$150,2,0)</f>
        <v>Caltrain Downtown Extension</v>
      </c>
      <c r="J88" s="23" t="str">
        <f>VLOOKUP($G88,'PPA IDs'!$A$2:$K$95,9,0)</f>
        <v>sf</v>
      </c>
      <c r="K88" s="23" t="str">
        <f>VLOOKUP($G88,'PPA IDs'!$A$2:$K$95,10,0)</f>
        <v>transit</v>
      </c>
      <c r="L88" s="23" t="str">
        <f>VLOOKUP($G88,'PPA IDs'!$A$2:$K$95,11,0)</f>
        <v>com</v>
      </c>
      <c r="M88" s="23" t="str">
        <f t="shared" ref="M88:M90" si="29">IF(D88="RT","RTFF",IF(D88="CG","CAG","BTTF"))</f>
        <v>RTFF</v>
      </c>
      <c r="N88" s="23" t="str">
        <f t="shared" ref="N88:N90" si="30">A88&amp;"_"&amp;D88&amp;"_"&amp;B88</f>
        <v>2050_TM151_PPA_RT_04</v>
      </c>
      <c r="O88" s="23" t="str">
        <f>VLOOKUP($G88,'PPA IDs'!$A$2:$M$95,12,0)</f>
        <v>scenario-baseline</v>
      </c>
      <c r="P88" s="23" t="str">
        <f t="shared" ref="P88:P90" si="31">C88&amp;"\"&amp;F88</f>
        <v>2300_CaltrainDTX\2050_TM151_PPA_RT_04_2300_CaltrainDTX_00</v>
      </c>
    </row>
    <row r="89" spans="1:16" x14ac:dyDescent="0.25">
      <c r="A89" s="85" t="s">
        <v>597</v>
      </c>
      <c r="B89" s="88" t="s">
        <v>615</v>
      </c>
      <c r="C89" s="85" t="s">
        <v>647</v>
      </c>
      <c r="D89" s="85" t="s">
        <v>249</v>
      </c>
      <c r="E89" s="88" t="s">
        <v>618</v>
      </c>
      <c r="F89" s="23" t="str">
        <f t="shared" si="26"/>
        <v>2050_TM151_PPA_CG_04_2300_CaltrainDTX_01</v>
      </c>
      <c r="G89" s="84">
        <f t="shared" si="27"/>
        <v>2300</v>
      </c>
      <c r="H89" s="23" t="str">
        <f t="shared" si="28"/>
        <v>2300_01_CG</v>
      </c>
      <c r="I89" s="23" t="str">
        <f>VLOOKUP(G89,'PPA IDs'!$A$2:$B$150,2,0)</f>
        <v>Caltrain Downtown Extension</v>
      </c>
      <c r="J89" s="23" t="str">
        <f>VLOOKUP($G89,'PPA IDs'!$A$2:$K$95,9,0)</f>
        <v>sf</v>
      </c>
      <c r="K89" s="23" t="str">
        <f>VLOOKUP($G89,'PPA IDs'!$A$2:$K$95,10,0)</f>
        <v>transit</v>
      </c>
      <c r="L89" s="23" t="str">
        <f>VLOOKUP($G89,'PPA IDs'!$A$2:$K$95,11,0)</f>
        <v>com</v>
      </c>
      <c r="M89" s="23" t="str">
        <f t="shared" si="29"/>
        <v>CAG</v>
      </c>
      <c r="N89" s="23" t="str">
        <f t="shared" si="30"/>
        <v>2050_TM151_PPA_CG_04</v>
      </c>
      <c r="O89" s="23" t="str">
        <f>VLOOKUP($G89,'PPA IDs'!$A$2:$M$95,12,0)</f>
        <v>scenario-baseline</v>
      </c>
      <c r="P89" s="23" t="str">
        <f t="shared" si="31"/>
        <v>2300_CaltrainDTX\2050_TM151_PPA_CG_04_2300_CaltrainDTX_01</v>
      </c>
    </row>
    <row r="90" spans="1:16" x14ac:dyDescent="0.25">
      <c r="A90" s="85" t="s">
        <v>597</v>
      </c>
      <c r="B90" s="88" t="s">
        <v>615</v>
      </c>
      <c r="C90" s="85" t="s">
        <v>647</v>
      </c>
      <c r="D90" s="85" t="s">
        <v>251</v>
      </c>
      <c r="E90" s="88" t="s">
        <v>618</v>
      </c>
      <c r="F90" s="23" t="str">
        <f t="shared" si="26"/>
        <v>2050_TM151_PPA_BF_04_2300_CaltrainDTX_01</v>
      </c>
      <c r="G90" s="84">
        <f t="shared" si="27"/>
        <v>2300</v>
      </c>
      <c r="H90" s="23" t="str">
        <f t="shared" si="28"/>
        <v>2300_01_BF</v>
      </c>
      <c r="I90" s="23" t="str">
        <f>VLOOKUP(G90,'PPA IDs'!$A$2:$B$150,2,0)</f>
        <v>Caltrain Downtown Extension</v>
      </c>
      <c r="J90" s="23" t="str">
        <f>VLOOKUP($G90,'PPA IDs'!$A$2:$K$95,9,0)</f>
        <v>sf</v>
      </c>
      <c r="K90" s="23" t="str">
        <f>VLOOKUP($G90,'PPA IDs'!$A$2:$K$95,10,0)</f>
        <v>transit</v>
      </c>
      <c r="L90" s="23" t="str">
        <f>VLOOKUP($G90,'PPA IDs'!$A$2:$K$95,11,0)</f>
        <v>com</v>
      </c>
      <c r="M90" s="23" t="str">
        <f t="shared" si="29"/>
        <v>BTTF</v>
      </c>
      <c r="N90" s="23" t="str">
        <f t="shared" si="30"/>
        <v>2050_TM151_PPA_BF_04</v>
      </c>
      <c r="O90" s="23" t="str">
        <f>VLOOKUP($G90,'PPA IDs'!$A$2:$M$95,12,0)</f>
        <v>scenario-baseline</v>
      </c>
      <c r="P90" s="23" t="str">
        <f t="shared" si="31"/>
        <v>2300_CaltrainDTX\2050_TM151_PPA_BF_04_2300_CaltrainDTX_01</v>
      </c>
    </row>
    <row r="91" spans="1:16" x14ac:dyDescent="0.25">
      <c r="A91" s="85" t="s">
        <v>597</v>
      </c>
      <c r="B91" s="88" t="s">
        <v>615</v>
      </c>
      <c r="C91" s="85" t="s">
        <v>562</v>
      </c>
      <c r="D91" s="85" t="s">
        <v>250</v>
      </c>
      <c r="E91" s="85" t="s">
        <v>596</v>
      </c>
      <c r="F91" s="23" t="str">
        <f t="shared" si="23"/>
        <v>2050_TM151_PPA_RT_04_2301_Caltrain_10tph_00</v>
      </c>
      <c r="G91" s="84">
        <f t="shared" si="24"/>
        <v>2301</v>
      </c>
      <c r="H91" s="23" t="str">
        <f t="shared" si="25"/>
        <v>2301_00_RT</v>
      </c>
      <c r="I91" s="23" t="str">
        <f>VLOOKUP(G91,'PPA IDs'!$A$2:$B$150,2,0)</f>
        <v>Caltrain PCBB 10tphpd</v>
      </c>
      <c r="J91" s="23" t="str">
        <f>VLOOKUP($G91,'PPA IDs'!$A$2:$K$95,9,0)</f>
        <v>various</v>
      </c>
      <c r="K91" s="23" t="str">
        <f>VLOOKUP($G91,'PPA IDs'!$A$2:$K$95,10,0)</f>
        <v>transit</v>
      </c>
      <c r="L91" s="23" t="str">
        <f>VLOOKUP($G91,'PPA IDs'!$A$2:$K$95,11,0)</f>
        <v>com</v>
      </c>
      <c r="M91" s="23" t="str">
        <f t="shared" si="11"/>
        <v>RTFF</v>
      </c>
      <c r="N91" s="23" t="str">
        <f t="shared" si="12"/>
        <v>2050_TM151_PPA_RT_04</v>
      </c>
      <c r="O91" s="23" t="str">
        <f>VLOOKUP($G91,'PPA IDs'!$A$2:$M$95,12,0)</f>
        <v>scenario-baseline</v>
      </c>
      <c r="P91" s="23" t="str">
        <f t="shared" si="3"/>
        <v>2301_Caltrain_10tph\2050_TM151_PPA_RT_04_2301_Caltrain_10tph_00</v>
      </c>
    </row>
    <row r="92" spans="1:16" x14ac:dyDescent="0.25">
      <c r="A92" s="85" t="s">
        <v>597</v>
      </c>
      <c r="B92" s="88" t="s">
        <v>615</v>
      </c>
      <c r="C92" s="85" t="s">
        <v>562</v>
      </c>
      <c r="D92" s="85" t="s">
        <v>249</v>
      </c>
      <c r="E92" s="85" t="s">
        <v>596</v>
      </c>
      <c r="F92" s="23" t="str">
        <f t="shared" si="23"/>
        <v>2050_TM151_PPA_CG_04_2301_Caltrain_10tph_00</v>
      </c>
      <c r="G92" s="84">
        <f t="shared" si="24"/>
        <v>2301</v>
      </c>
      <c r="H92" s="23" t="str">
        <f t="shared" si="25"/>
        <v>2301_00_CG</v>
      </c>
      <c r="I92" s="23" t="str">
        <f>VLOOKUP(G92,'PPA IDs'!$A$2:$B$150,2,0)</f>
        <v>Caltrain PCBB 10tphpd</v>
      </c>
      <c r="J92" s="23" t="str">
        <f>VLOOKUP($G92,'PPA IDs'!$A$2:$K$95,9,0)</f>
        <v>various</v>
      </c>
      <c r="K92" s="23" t="str">
        <f>VLOOKUP($G92,'PPA IDs'!$A$2:$K$95,10,0)</f>
        <v>transit</v>
      </c>
      <c r="L92" s="23" t="str">
        <f>VLOOKUP($G92,'PPA IDs'!$A$2:$K$95,11,0)</f>
        <v>com</v>
      </c>
      <c r="M92" s="23" t="str">
        <f t="shared" si="11"/>
        <v>CAG</v>
      </c>
      <c r="N92" s="23" t="str">
        <f t="shared" si="12"/>
        <v>2050_TM151_PPA_CG_04</v>
      </c>
      <c r="O92" s="23" t="str">
        <f>VLOOKUP($G92,'PPA IDs'!$A$2:$M$95,12,0)</f>
        <v>scenario-baseline</v>
      </c>
      <c r="P92" s="23" t="str">
        <f t="shared" si="3"/>
        <v>2301_Caltrain_10tph\2050_TM151_PPA_CG_04_2301_Caltrain_10tph_00</v>
      </c>
    </row>
    <row r="93" spans="1:16" x14ac:dyDescent="0.25">
      <c r="A93" s="85" t="s">
        <v>597</v>
      </c>
      <c r="B93" s="88" t="s">
        <v>615</v>
      </c>
      <c r="C93" s="85" t="s">
        <v>562</v>
      </c>
      <c r="D93" s="85" t="s">
        <v>251</v>
      </c>
      <c r="E93" s="85" t="s">
        <v>596</v>
      </c>
      <c r="F93" s="23" t="str">
        <f t="shared" si="23"/>
        <v>2050_TM151_PPA_BF_04_2301_Caltrain_10tph_00</v>
      </c>
      <c r="G93" s="84">
        <f t="shared" si="24"/>
        <v>2301</v>
      </c>
      <c r="H93" s="23" t="str">
        <f t="shared" si="25"/>
        <v>2301_00_BF</v>
      </c>
      <c r="I93" s="23" t="str">
        <f>VLOOKUP(G93,'PPA IDs'!$A$2:$B$150,2,0)</f>
        <v>Caltrain PCBB 10tphpd</v>
      </c>
      <c r="J93" s="23" t="str">
        <f>VLOOKUP($G93,'PPA IDs'!$A$2:$K$95,9,0)</f>
        <v>various</v>
      </c>
      <c r="K93" s="23" t="str">
        <f>VLOOKUP($G93,'PPA IDs'!$A$2:$K$95,10,0)</f>
        <v>transit</v>
      </c>
      <c r="L93" s="23" t="str">
        <f>VLOOKUP($G93,'PPA IDs'!$A$2:$K$95,11,0)</f>
        <v>com</v>
      </c>
      <c r="M93" s="23" t="str">
        <f t="shared" si="11"/>
        <v>BTTF</v>
      </c>
      <c r="N93" s="23" t="str">
        <f t="shared" si="12"/>
        <v>2050_TM151_PPA_BF_04</v>
      </c>
      <c r="O93" s="23" t="str">
        <f>VLOOKUP($G93,'PPA IDs'!$A$2:$M$95,12,0)</f>
        <v>scenario-baseline</v>
      </c>
      <c r="P93" s="23" t="str">
        <f t="shared" si="3"/>
        <v>2301_Caltrain_10tph\2050_TM151_PPA_BF_04_2301_Caltrain_10tph_00</v>
      </c>
    </row>
    <row r="94" spans="1:16" x14ac:dyDescent="0.25">
      <c r="A94" s="85" t="s">
        <v>597</v>
      </c>
      <c r="B94" s="88" t="s">
        <v>615</v>
      </c>
      <c r="C94" s="85" t="s">
        <v>542</v>
      </c>
      <c r="D94" s="85" t="s">
        <v>250</v>
      </c>
      <c r="E94" s="85" t="s">
        <v>596</v>
      </c>
      <c r="F94" s="23" t="str">
        <f t="shared" si="23"/>
        <v>2050_TM151_PPA_RT_04_2302_Caltrain_12tph_00</v>
      </c>
      <c r="G94" s="84">
        <f t="shared" si="24"/>
        <v>2302</v>
      </c>
      <c r="H94" s="23" t="str">
        <f t="shared" si="25"/>
        <v>2302_00_RT</v>
      </c>
      <c r="I94" s="23" t="str">
        <f>VLOOKUP(G94,'PPA IDs'!$A$2:$B$150,2,0)</f>
        <v>Caltrain PCBB 12tphpd</v>
      </c>
      <c r="J94" s="23" t="str">
        <f>VLOOKUP($G94,'PPA IDs'!$A$2:$K$95,9,0)</f>
        <v>various</v>
      </c>
      <c r="K94" s="23" t="str">
        <f>VLOOKUP($G94,'PPA IDs'!$A$2:$K$95,10,0)</f>
        <v>transit</v>
      </c>
      <c r="L94" s="23" t="str">
        <f>VLOOKUP($G94,'PPA IDs'!$A$2:$K$95,11,0)</f>
        <v>com</v>
      </c>
      <c r="M94" s="23" t="str">
        <f t="shared" si="11"/>
        <v>RTFF</v>
      </c>
      <c r="N94" s="23" t="str">
        <f t="shared" si="12"/>
        <v>2050_TM151_PPA_RT_04</v>
      </c>
      <c r="O94" s="23" t="str">
        <f>VLOOKUP($G94,'PPA IDs'!$A$2:$M$95,12,0)</f>
        <v>scenario-baseline</v>
      </c>
      <c r="P94" s="23" t="str">
        <f t="shared" si="3"/>
        <v>2302_Caltrain_12tph\2050_TM151_PPA_RT_04_2302_Caltrain_12tph_00</v>
      </c>
    </row>
    <row r="95" spans="1:16" x14ac:dyDescent="0.25">
      <c r="A95" s="85" t="s">
        <v>597</v>
      </c>
      <c r="B95" s="88" t="s">
        <v>615</v>
      </c>
      <c r="C95" s="85" t="s">
        <v>542</v>
      </c>
      <c r="D95" s="85" t="s">
        <v>249</v>
      </c>
      <c r="E95" s="85" t="s">
        <v>596</v>
      </c>
      <c r="F95" s="23" t="str">
        <f t="shared" si="23"/>
        <v>2050_TM151_PPA_CG_04_2302_Caltrain_12tph_00</v>
      </c>
      <c r="G95" s="84">
        <f t="shared" si="24"/>
        <v>2302</v>
      </c>
      <c r="H95" s="23" t="str">
        <f t="shared" si="25"/>
        <v>2302_00_CG</v>
      </c>
      <c r="I95" s="23" t="str">
        <f>VLOOKUP(G95,'PPA IDs'!$A$2:$B$150,2,0)</f>
        <v>Caltrain PCBB 12tphpd</v>
      </c>
      <c r="J95" s="23" t="str">
        <f>VLOOKUP($G95,'PPA IDs'!$A$2:$K$95,9,0)</f>
        <v>various</v>
      </c>
      <c r="K95" s="23" t="str">
        <f>VLOOKUP($G95,'PPA IDs'!$A$2:$K$95,10,0)</f>
        <v>transit</v>
      </c>
      <c r="L95" s="23" t="str">
        <f>VLOOKUP($G95,'PPA IDs'!$A$2:$K$95,11,0)</f>
        <v>com</v>
      </c>
      <c r="M95" s="23" t="str">
        <f t="shared" si="11"/>
        <v>CAG</v>
      </c>
      <c r="N95" s="23" t="str">
        <f t="shared" si="12"/>
        <v>2050_TM151_PPA_CG_04</v>
      </c>
      <c r="O95" s="23" t="str">
        <f>VLOOKUP($G95,'PPA IDs'!$A$2:$M$95,12,0)</f>
        <v>scenario-baseline</v>
      </c>
      <c r="P95" s="23" t="str">
        <f t="shared" si="3"/>
        <v>2302_Caltrain_12tph\2050_TM151_PPA_CG_04_2302_Caltrain_12tph_00</v>
      </c>
    </row>
    <row r="96" spans="1:16" x14ac:dyDescent="0.25">
      <c r="A96" s="85" t="s">
        <v>597</v>
      </c>
      <c r="B96" s="88" t="s">
        <v>615</v>
      </c>
      <c r="C96" s="85" t="s">
        <v>542</v>
      </c>
      <c r="D96" s="85" t="s">
        <v>251</v>
      </c>
      <c r="E96" s="85" t="s">
        <v>596</v>
      </c>
      <c r="F96" s="23" t="str">
        <f t="shared" si="23"/>
        <v>2050_TM151_PPA_BF_04_2302_Caltrain_12tph_00</v>
      </c>
      <c r="G96" s="84">
        <f t="shared" si="24"/>
        <v>2302</v>
      </c>
      <c r="H96" s="23" t="str">
        <f t="shared" si="25"/>
        <v>2302_00_BF</v>
      </c>
      <c r="I96" s="23" t="str">
        <f>VLOOKUP(G96,'PPA IDs'!$A$2:$B$150,2,0)</f>
        <v>Caltrain PCBB 12tphpd</v>
      </c>
      <c r="J96" s="23" t="str">
        <f>VLOOKUP($G96,'PPA IDs'!$A$2:$K$95,9,0)</f>
        <v>various</v>
      </c>
      <c r="K96" s="23" t="str">
        <f>VLOOKUP($G96,'PPA IDs'!$A$2:$K$95,10,0)</f>
        <v>transit</v>
      </c>
      <c r="L96" s="23" t="str">
        <f>VLOOKUP($G96,'PPA IDs'!$A$2:$K$95,11,0)</f>
        <v>com</v>
      </c>
      <c r="M96" s="23" t="str">
        <f t="shared" si="11"/>
        <v>BTTF</v>
      </c>
      <c r="N96" s="23" t="str">
        <f t="shared" si="12"/>
        <v>2050_TM151_PPA_BF_04</v>
      </c>
      <c r="O96" s="23" t="str">
        <f>VLOOKUP($G96,'PPA IDs'!$A$2:$M$95,12,0)</f>
        <v>scenario-baseline</v>
      </c>
      <c r="P96" s="23" t="str">
        <f t="shared" si="3"/>
        <v>2302_Caltrain_12tph\2050_TM151_PPA_BF_04_2302_Caltrain_12tph_00</v>
      </c>
    </row>
    <row r="97" spans="1:16" x14ac:dyDescent="0.25">
      <c r="A97" s="85" t="s">
        <v>597</v>
      </c>
      <c r="B97" s="88" t="s">
        <v>615</v>
      </c>
      <c r="C97" s="85" t="s">
        <v>541</v>
      </c>
      <c r="D97" s="85" t="s">
        <v>250</v>
      </c>
      <c r="E97" s="85" t="s">
        <v>596</v>
      </c>
      <c r="F97" s="23" t="str">
        <f t="shared" si="23"/>
        <v>2050_TM151_PPA_RT_04_2303_Caltrain_16tph_00</v>
      </c>
      <c r="G97" s="84">
        <f t="shared" si="24"/>
        <v>2303</v>
      </c>
      <c r="H97" s="23" t="str">
        <f t="shared" si="25"/>
        <v>2303_00_RT</v>
      </c>
      <c r="I97" s="23" t="str">
        <f>VLOOKUP(G97,'PPA IDs'!$A$2:$B$150,2,0)</f>
        <v>Caltrain PCBB 16tphpd</v>
      </c>
      <c r="J97" s="23" t="str">
        <f>VLOOKUP($G97,'PPA IDs'!$A$2:$K$95,9,0)</f>
        <v>various</v>
      </c>
      <c r="K97" s="23" t="str">
        <f>VLOOKUP($G97,'PPA IDs'!$A$2:$K$95,10,0)</f>
        <v>transit</v>
      </c>
      <c r="L97" s="23" t="str">
        <f>VLOOKUP($G97,'PPA IDs'!$A$2:$K$95,11,0)</f>
        <v>com</v>
      </c>
      <c r="M97" s="23" t="str">
        <f t="shared" si="11"/>
        <v>RTFF</v>
      </c>
      <c r="N97" s="23" t="str">
        <f t="shared" si="12"/>
        <v>2050_TM151_PPA_RT_04</v>
      </c>
      <c r="O97" s="23" t="str">
        <f>VLOOKUP($G97,'PPA IDs'!$A$2:$M$95,12,0)</f>
        <v>scenario-baseline</v>
      </c>
      <c r="P97" s="23" t="str">
        <f t="shared" si="3"/>
        <v>2303_Caltrain_16tph\2050_TM151_PPA_RT_04_2303_Caltrain_16tph_00</v>
      </c>
    </row>
    <row r="98" spans="1:16" x14ac:dyDescent="0.25">
      <c r="A98" s="85" t="s">
        <v>597</v>
      </c>
      <c r="B98" s="88" t="s">
        <v>615</v>
      </c>
      <c r="C98" s="85" t="s">
        <v>541</v>
      </c>
      <c r="D98" s="85" t="s">
        <v>249</v>
      </c>
      <c r="E98" s="85" t="s">
        <v>596</v>
      </c>
      <c r="F98" s="23" t="str">
        <f t="shared" si="23"/>
        <v>2050_TM151_PPA_CG_04_2303_Caltrain_16tph_00</v>
      </c>
      <c r="G98" s="84">
        <f t="shared" si="24"/>
        <v>2303</v>
      </c>
      <c r="H98" s="23" t="str">
        <f t="shared" si="25"/>
        <v>2303_00_CG</v>
      </c>
      <c r="I98" s="23" t="str">
        <f>VLOOKUP(G98,'PPA IDs'!$A$2:$B$150,2,0)</f>
        <v>Caltrain PCBB 16tphpd</v>
      </c>
      <c r="J98" s="23" t="str">
        <f>VLOOKUP($G98,'PPA IDs'!$A$2:$K$95,9,0)</f>
        <v>various</v>
      </c>
      <c r="K98" s="23" t="str">
        <f>VLOOKUP($G98,'PPA IDs'!$A$2:$K$95,10,0)</f>
        <v>transit</v>
      </c>
      <c r="L98" s="23" t="str">
        <f>VLOOKUP($G98,'PPA IDs'!$A$2:$K$95,11,0)</f>
        <v>com</v>
      </c>
      <c r="M98" s="23" t="str">
        <f t="shared" si="11"/>
        <v>CAG</v>
      </c>
      <c r="N98" s="23" t="str">
        <f t="shared" si="12"/>
        <v>2050_TM151_PPA_CG_04</v>
      </c>
      <c r="O98" s="23" t="str">
        <f>VLOOKUP($G98,'PPA IDs'!$A$2:$M$95,12,0)</f>
        <v>scenario-baseline</v>
      </c>
      <c r="P98" s="23" t="str">
        <f t="shared" si="3"/>
        <v>2303_Caltrain_16tph\2050_TM151_PPA_CG_04_2303_Caltrain_16tph_00</v>
      </c>
    </row>
    <row r="99" spans="1:16" x14ac:dyDescent="0.25">
      <c r="A99" s="85" t="s">
        <v>597</v>
      </c>
      <c r="B99" s="88" t="s">
        <v>615</v>
      </c>
      <c r="C99" s="85" t="s">
        <v>541</v>
      </c>
      <c r="D99" s="85" t="s">
        <v>251</v>
      </c>
      <c r="E99" s="85" t="s">
        <v>596</v>
      </c>
      <c r="F99" s="23" t="str">
        <f t="shared" si="23"/>
        <v>2050_TM151_PPA_BF_04_2303_Caltrain_16tph_00</v>
      </c>
      <c r="G99" s="84">
        <f t="shared" si="24"/>
        <v>2303</v>
      </c>
      <c r="H99" s="23" t="str">
        <f t="shared" si="25"/>
        <v>2303_00_BF</v>
      </c>
      <c r="I99" s="23" t="str">
        <f>VLOOKUP(G99,'PPA IDs'!$A$2:$B$150,2,0)</f>
        <v>Caltrain PCBB 16tphpd</v>
      </c>
      <c r="J99" s="23" t="str">
        <f>VLOOKUP($G99,'PPA IDs'!$A$2:$K$95,9,0)</f>
        <v>various</v>
      </c>
      <c r="K99" s="23" t="str">
        <f>VLOOKUP($G99,'PPA IDs'!$A$2:$K$95,10,0)</f>
        <v>transit</v>
      </c>
      <c r="L99" s="23" t="str">
        <f>VLOOKUP($G99,'PPA IDs'!$A$2:$K$95,11,0)</f>
        <v>com</v>
      </c>
      <c r="M99" s="23" t="str">
        <f t="shared" si="11"/>
        <v>BTTF</v>
      </c>
      <c r="N99" s="23" t="str">
        <f t="shared" si="12"/>
        <v>2050_TM151_PPA_BF_04</v>
      </c>
      <c r="O99" s="23" t="str">
        <f>VLOOKUP($G99,'PPA IDs'!$A$2:$M$95,12,0)</f>
        <v>scenario-baseline</v>
      </c>
      <c r="P99" s="23" t="str">
        <f t="shared" ref="P99:P119" si="32">C99&amp;"\"&amp;F99</f>
        <v>2303_Caltrain_16tph\2050_TM151_PPA_BF_04_2303_Caltrain_16tph_00</v>
      </c>
    </row>
    <row r="100" spans="1:16" x14ac:dyDescent="0.25">
      <c r="A100" s="85" t="s">
        <v>597</v>
      </c>
      <c r="B100" s="88" t="s">
        <v>615</v>
      </c>
      <c r="C100" s="85" t="s">
        <v>550</v>
      </c>
      <c r="D100" s="85" t="s">
        <v>250</v>
      </c>
      <c r="E100" s="85" t="s">
        <v>596</v>
      </c>
      <c r="F100" s="23" t="str">
        <f t="shared" si="23"/>
        <v>2050_TM151_PPA_RT_04_2601_WETA_NetExpansion_00</v>
      </c>
      <c r="G100" s="84">
        <f t="shared" si="24"/>
        <v>2601</v>
      </c>
      <c r="H100" s="23" t="str">
        <f t="shared" si="25"/>
        <v>2601_00_RT</v>
      </c>
      <c r="I100" s="23" t="str">
        <f>VLOOKUP(G100,'PPA IDs'!$A$2:$B$150,2,0)</f>
        <v>WETA Ferry Network Expansion (Berkeley, Alameda Point, Redwood City, Mission Bay)</v>
      </c>
      <c r="J100" s="23" t="str">
        <f>VLOOKUP($G100,'PPA IDs'!$A$2:$K$95,9,0)</f>
        <v>various</v>
      </c>
      <c r="K100" s="23" t="str">
        <f>VLOOKUP($G100,'PPA IDs'!$A$2:$K$95,10,0)</f>
        <v>transit</v>
      </c>
      <c r="L100" s="23" t="str">
        <f>VLOOKUP($G100,'PPA IDs'!$A$2:$K$95,11,0)</f>
        <v>lrf</v>
      </c>
      <c r="M100" s="23" t="str">
        <f t="shared" si="11"/>
        <v>RTFF</v>
      </c>
      <c r="N100" s="23" t="str">
        <f t="shared" si="12"/>
        <v>2050_TM151_PPA_RT_04</v>
      </c>
      <c r="O100" s="23" t="str">
        <f>VLOOKUP($G100,'PPA IDs'!$A$2:$M$95,12,0)</f>
        <v>scenario-baseline</v>
      </c>
      <c r="P100" s="23" t="str">
        <f t="shared" si="32"/>
        <v>2601_WETA_NetExpansion\2050_TM151_PPA_RT_04_2601_WETA_NetExpansion_00</v>
      </c>
    </row>
    <row r="101" spans="1:16" x14ac:dyDescent="0.25">
      <c r="A101" s="85" t="s">
        <v>597</v>
      </c>
      <c r="B101" s="88" t="s">
        <v>615</v>
      </c>
      <c r="C101" s="85" t="s">
        <v>550</v>
      </c>
      <c r="D101" s="85" t="s">
        <v>249</v>
      </c>
      <c r="E101" s="85" t="s">
        <v>596</v>
      </c>
      <c r="F101" s="23" t="str">
        <f t="shared" si="23"/>
        <v>2050_TM151_PPA_CG_04_2601_WETA_NetExpansion_00</v>
      </c>
      <c r="G101" s="84">
        <f t="shared" si="24"/>
        <v>2601</v>
      </c>
      <c r="H101" s="23" t="str">
        <f t="shared" si="25"/>
        <v>2601_00_CG</v>
      </c>
      <c r="I101" s="23" t="str">
        <f>VLOOKUP(G101,'PPA IDs'!$A$2:$B$150,2,0)</f>
        <v>WETA Ferry Network Expansion (Berkeley, Alameda Point, Redwood City, Mission Bay)</v>
      </c>
      <c r="J101" s="23" t="str">
        <f>VLOOKUP($G101,'PPA IDs'!$A$2:$K$95,9,0)</f>
        <v>various</v>
      </c>
      <c r="K101" s="23" t="str">
        <f>VLOOKUP($G101,'PPA IDs'!$A$2:$K$95,10,0)</f>
        <v>transit</v>
      </c>
      <c r="L101" s="23" t="str">
        <f>VLOOKUP($G101,'PPA IDs'!$A$2:$K$95,11,0)</f>
        <v>lrf</v>
      </c>
      <c r="M101" s="23" t="str">
        <f t="shared" si="11"/>
        <v>CAG</v>
      </c>
      <c r="N101" s="23" t="str">
        <f t="shared" si="12"/>
        <v>2050_TM151_PPA_CG_04</v>
      </c>
      <c r="O101" s="23" t="str">
        <f>VLOOKUP($G101,'PPA IDs'!$A$2:$M$95,12,0)</f>
        <v>scenario-baseline</v>
      </c>
      <c r="P101" s="23" t="str">
        <f t="shared" si="32"/>
        <v>2601_WETA_NetExpansion\2050_TM151_PPA_CG_04_2601_WETA_NetExpansion_00</v>
      </c>
    </row>
    <row r="102" spans="1:16" x14ac:dyDescent="0.25">
      <c r="A102" s="86" t="s">
        <v>597</v>
      </c>
      <c r="B102" s="89" t="s">
        <v>615</v>
      </c>
      <c r="C102" s="86" t="s">
        <v>550</v>
      </c>
      <c r="D102" s="86" t="s">
        <v>251</v>
      </c>
      <c r="E102" s="86" t="s">
        <v>596</v>
      </c>
      <c r="F102" s="90" t="str">
        <f t="shared" si="23"/>
        <v>2050_TM151_PPA_BF_04_2601_WETA_NetExpansion_00</v>
      </c>
      <c r="G102" s="91">
        <f t="shared" si="24"/>
        <v>2601</v>
      </c>
      <c r="H102" s="90" t="str">
        <f t="shared" si="25"/>
        <v>2601_00_BF</v>
      </c>
      <c r="I102" s="90" t="str">
        <f>VLOOKUP(G102,'PPA IDs'!$A$2:$B$150,2,0)</f>
        <v>WETA Ferry Network Expansion (Berkeley, Alameda Point, Redwood City, Mission Bay)</v>
      </c>
      <c r="J102" s="90" t="str">
        <f>VLOOKUP($G102,'PPA IDs'!$A$2:$K$95,9,0)</f>
        <v>various</v>
      </c>
      <c r="K102" s="90" t="str">
        <f>VLOOKUP($G102,'PPA IDs'!$A$2:$K$95,10,0)</f>
        <v>transit</v>
      </c>
      <c r="L102" s="90" t="str">
        <f>VLOOKUP($G102,'PPA IDs'!$A$2:$K$95,11,0)</f>
        <v>lrf</v>
      </c>
      <c r="M102" s="90" t="str">
        <f t="shared" si="11"/>
        <v>BTTF</v>
      </c>
      <c r="N102" s="90" t="str">
        <f t="shared" si="12"/>
        <v>2050_TM151_PPA_BF_04</v>
      </c>
      <c r="O102" s="90" t="str">
        <f>VLOOKUP($G102,'PPA IDs'!$A$2:$M$95,12,0)</f>
        <v>scenario-baseline</v>
      </c>
      <c r="P102" s="90" t="str">
        <f t="shared" si="32"/>
        <v>2601_WETA_NetExpansion\2050_TM151_PPA_BF_04_2601_WETA_NetExpansion_00</v>
      </c>
    </row>
    <row r="103" spans="1:16" x14ac:dyDescent="0.25">
      <c r="A103" s="87" t="s">
        <v>597</v>
      </c>
      <c r="B103" s="88" t="s">
        <v>595</v>
      </c>
      <c r="C103" s="87" t="s">
        <v>585</v>
      </c>
      <c r="D103" s="87" t="s">
        <v>250</v>
      </c>
      <c r="E103" s="85" t="s">
        <v>596</v>
      </c>
      <c r="F103" s="23" t="str">
        <f t="shared" si="23"/>
        <v>2050_TM151_PPA_RT_05_2205_BARTtoSV_Phase2_00</v>
      </c>
      <c r="G103" s="84">
        <f t="shared" ref="G103:G105" si="33">_xlfn.NUMBERVALUE(LEFT(C103,4))</f>
        <v>2205</v>
      </c>
      <c r="H103" s="23" t="str">
        <f t="shared" si="25"/>
        <v>2205_00_RT</v>
      </c>
      <c r="I103" s="23" t="str">
        <f>VLOOKUP(G103,'PPA IDs'!$A$2:$B$150,2,0)</f>
        <v>BART to Silicon Valley (Phase 2)</v>
      </c>
      <c r="J103" s="23" t="str">
        <f>VLOOKUP($G103,'PPA IDs'!$A$2:$K$95,9,0)</f>
        <v>scl</v>
      </c>
      <c r="K103" s="23" t="str">
        <f>VLOOKUP($G103,'PPA IDs'!$A$2:$K$95,10,0)</f>
        <v>transit</v>
      </c>
      <c r="L103" s="23" t="str">
        <f>VLOOKUP($G103,'PPA IDs'!$A$2:$K$95,11,0)</f>
        <v>hvy</v>
      </c>
      <c r="M103" s="23" t="str">
        <f t="shared" si="11"/>
        <v>RTFF</v>
      </c>
      <c r="N103" s="23" t="str">
        <f t="shared" si="12"/>
        <v>2050_TM151_PPA_RT_05</v>
      </c>
      <c r="O103" s="23" t="str">
        <f>VLOOKUP($G103,'PPA IDs'!$A$2:$M$95,12,0)</f>
        <v>scenario-baseline</v>
      </c>
      <c r="P103" s="23" t="str">
        <f t="shared" si="32"/>
        <v>2205_BARTtoSV_Phase2\2050_TM151_PPA_RT_05_2205_BARTtoSV_Phase2_00</v>
      </c>
    </row>
    <row r="104" spans="1:16" x14ac:dyDescent="0.25">
      <c r="A104" s="87" t="s">
        <v>597</v>
      </c>
      <c r="B104" s="88" t="s">
        <v>595</v>
      </c>
      <c r="C104" s="87" t="s">
        <v>585</v>
      </c>
      <c r="D104" s="87" t="s">
        <v>249</v>
      </c>
      <c r="E104" s="85" t="s">
        <v>596</v>
      </c>
      <c r="F104" s="23" t="str">
        <f t="shared" si="23"/>
        <v>2050_TM151_PPA_CG_05_2205_BARTtoSV_Phase2_00</v>
      </c>
      <c r="G104" s="84">
        <f t="shared" si="33"/>
        <v>2205</v>
      </c>
      <c r="H104" s="23" t="str">
        <f t="shared" si="25"/>
        <v>2205_00_CG</v>
      </c>
      <c r="I104" s="23" t="str">
        <f>VLOOKUP(G104,'PPA IDs'!$A$2:$B$150,2,0)</f>
        <v>BART to Silicon Valley (Phase 2)</v>
      </c>
      <c r="J104" s="23" t="str">
        <f>VLOOKUP($G104,'PPA IDs'!$A$2:$K$95,9,0)</f>
        <v>scl</v>
      </c>
      <c r="K104" s="23" t="str">
        <f>VLOOKUP($G104,'PPA IDs'!$A$2:$K$95,10,0)</f>
        <v>transit</v>
      </c>
      <c r="L104" s="23" t="str">
        <f>VLOOKUP($G104,'PPA IDs'!$A$2:$K$95,11,0)</f>
        <v>hvy</v>
      </c>
      <c r="M104" s="23" t="str">
        <f t="shared" si="11"/>
        <v>CAG</v>
      </c>
      <c r="N104" s="23" t="str">
        <f t="shared" si="12"/>
        <v>2050_TM151_PPA_CG_05</v>
      </c>
      <c r="O104" s="23" t="str">
        <f>VLOOKUP($G104,'PPA IDs'!$A$2:$M$95,12,0)</f>
        <v>scenario-baseline</v>
      </c>
      <c r="P104" s="23" t="str">
        <f t="shared" si="32"/>
        <v>2205_BARTtoSV_Phase2\2050_TM151_PPA_CG_05_2205_BARTtoSV_Phase2_00</v>
      </c>
    </row>
    <row r="105" spans="1:16" x14ac:dyDescent="0.25">
      <c r="A105" s="87" t="s">
        <v>597</v>
      </c>
      <c r="B105" s="88" t="s">
        <v>595</v>
      </c>
      <c r="C105" s="87" t="s">
        <v>585</v>
      </c>
      <c r="D105" s="87" t="s">
        <v>251</v>
      </c>
      <c r="E105" s="85" t="s">
        <v>596</v>
      </c>
      <c r="F105" s="23" t="str">
        <f t="shared" si="23"/>
        <v>2050_TM151_PPA_BF_05_2205_BARTtoSV_Phase2_00</v>
      </c>
      <c r="G105" s="84">
        <f t="shared" si="33"/>
        <v>2205</v>
      </c>
      <c r="H105" s="23" t="str">
        <f t="shared" si="25"/>
        <v>2205_00_BF</v>
      </c>
      <c r="I105" s="23" t="str">
        <f>VLOOKUP(G105,'PPA IDs'!$A$2:$B$150,2,0)</f>
        <v>BART to Silicon Valley (Phase 2)</v>
      </c>
      <c r="J105" s="23" t="str">
        <f>VLOOKUP($G105,'PPA IDs'!$A$2:$K$95,9,0)</f>
        <v>scl</v>
      </c>
      <c r="K105" s="23" t="str">
        <f>VLOOKUP($G105,'PPA IDs'!$A$2:$K$95,10,0)</f>
        <v>transit</v>
      </c>
      <c r="L105" s="23" t="str">
        <f>VLOOKUP($G105,'PPA IDs'!$A$2:$K$95,11,0)</f>
        <v>hvy</v>
      </c>
      <c r="M105" s="23" t="str">
        <f t="shared" si="11"/>
        <v>BTTF</v>
      </c>
      <c r="N105" s="23" t="str">
        <f t="shared" si="12"/>
        <v>2050_TM151_PPA_BF_05</v>
      </c>
      <c r="O105" s="23" t="str">
        <f>VLOOKUP($G105,'PPA IDs'!$A$2:$M$95,12,0)</f>
        <v>scenario-baseline</v>
      </c>
      <c r="P105" s="23" t="str">
        <f t="shared" si="32"/>
        <v>2205_BARTtoSV_Phase2\2050_TM151_PPA_BF_05_2205_BARTtoSV_Phase2_00</v>
      </c>
    </row>
    <row r="106" spans="1:16" x14ac:dyDescent="0.25">
      <c r="A106" s="85" t="s">
        <v>597</v>
      </c>
      <c r="B106" s="88" t="s">
        <v>615</v>
      </c>
      <c r="C106" s="85" t="s">
        <v>591</v>
      </c>
      <c r="D106" s="85" t="s">
        <v>249</v>
      </c>
      <c r="E106" s="85" t="s">
        <v>596</v>
      </c>
      <c r="F106" s="23" t="str">
        <f t="shared" si="23"/>
        <v>2050_TM151_PPA_CG_04_3103_SR4_Widen_00</v>
      </c>
      <c r="G106" s="84">
        <f t="shared" ref="G106:G113" si="34">_xlfn.NUMBERVALUE(LEFT(C106,4))</f>
        <v>3103</v>
      </c>
      <c r="H106" s="23" t="str">
        <f t="shared" si="25"/>
        <v>3103_00_CG</v>
      </c>
      <c r="I106" s="23" t="str">
        <f>VLOOKUP(G106,'PPA IDs'!$A$2:$B$150,2,0)</f>
        <v>SR-4 Widening (Brentwood to Discovery Bay)</v>
      </c>
      <c r="J106" s="23" t="str">
        <f>VLOOKUP($G106,'PPA IDs'!$A$2:$K$95,9,0)</f>
        <v>cc</v>
      </c>
      <c r="K106" s="23" t="str">
        <f>VLOOKUP($G106,'PPA IDs'!$A$2:$K$95,10,0)</f>
        <v>road</v>
      </c>
      <c r="L106" s="23" t="str">
        <f>VLOOKUP($G106,'PPA IDs'!$A$2:$K$95,11,0)</f>
        <v>road</v>
      </c>
      <c r="M106" s="23" t="str">
        <f t="shared" si="11"/>
        <v>CAG</v>
      </c>
      <c r="N106" s="23" t="str">
        <f t="shared" si="12"/>
        <v>2050_TM151_PPA_CG_04</v>
      </c>
      <c r="O106" s="23" t="str">
        <f>VLOOKUP($G106,'PPA IDs'!$A$2:$M$95,12,0)</f>
        <v>scenario-baseline</v>
      </c>
      <c r="P106" s="23" t="str">
        <f t="shared" si="32"/>
        <v>3103_SR4_Widen\2050_TM151_PPA_CG_04_3103_SR4_Widen_00</v>
      </c>
    </row>
    <row r="107" spans="1:16" x14ac:dyDescent="0.25">
      <c r="A107" s="85" t="s">
        <v>597</v>
      </c>
      <c r="B107" s="88" t="s">
        <v>615</v>
      </c>
      <c r="C107" s="85" t="s">
        <v>592</v>
      </c>
      <c r="D107" s="87" t="s">
        <v>249</v>
      </c>
      <c r="E107" s="85" t="s">
        <v>596</v>
      </c>
      <c r="F107" s="23" t="str">
        <f t="shared" si="23"/>
        <v>2050_TM151_PPA_CG_04_3102_SR4_Op_00</v>
      </c>
      <c r="G107" s="84">
        <f t="shared" si="34"/>
        <v>3102</v>
      </c>
      <c r="H107" s="23" t="str">
        <f t="shared" si="25"/>
        <v>3102_00_CG</v>
      </c>
      <c r="I107" s="23" t="str">
        <f>VLOOKUP(G107,'PPA IDs'!$A$2:$B$150,2,0)</f>
        <v>SR-4 Operational Improvements</v>
      </c>
      <c r="J107" s="23" t="str">
        <f>VLOOKUP($G107,'PPA IDs'!$A$2:$K$95,9,0)</f>
        <v>cc</v>
      </c>
      <c r="K107" s="23" t="str">
        <f>VLOOKUP($G107,'PPA IDs'!$A$2:$K$95,10,0)</f>
        <v>road</v>
      </c>
      <c r="L107" s="23" t="str">
        <f>VLOOKUP($G107,'PPA IDs'!$A$2:$K$95,11,0)</f>
        <v>road</v>
      </c>
      <c r="M107" s="23" t="str">
        <f t="shared" si="11"/>
        <v>CAG</v>
      </c>
      <c r="N107" s="23" t="str">
        <f t="shared" si="12"/>
        <v>2050_TM151_PPA_CG_04</v>
      </c>
      <c r="O107" s="23" t="str">
        <f>VLOOKUP($G107,'PPA IDs'!$A$2:$M$95,12,0)</f>
        <v>scenario-baseline</v>
      </c>
      <c r="P107" s="23" t="str">
        <f t="shared" si="32"/>
        <v>3102_SR4_Op\2050_TM151_PPA_CG_04_3102_SR4_Op_00</v>
      </c>
    </row>
    <row r="108" spans="1:16" x14ac:dyDescent="0.25">
      <c r="A108" s="85" t="s">
        <v>597</v>
      </c>
      <c r="B108" s="88" t="s">
        <v>615</v>
      </c>
      <c r="C108" s="85" t="s">
        <v>592</v>
      </c>
      <c r="D108" s="87" t="s">
        <v>251</v>
      </c>
      <c r="E108" s="85" t="s">
        <v>596</v>
      </c>
      <c r="F108" s="23" t="str">
        <f t="shared" si="23"/>
        <v>2050_TM151_PPA_BF_04_3102_SR4_Op_00</v>
      </c>
      <c r="G108" s="84">
        <f t="shared" si="34"/>
        <v>3102</v>
      </c>
      <c r="H108" s="23" t="str">
        <f t="shared" si="25"/>
        <v>3102_00_BF</v>
      </c>
      <c r="I108" s="23" t="str">
        <f>VLOOKUP(G108,'PPA IDs'!$A$2:$B$150,2,0)</f>
        <v>SR-4 Operational Improvements</v>
      </c>
      <c r="J108" s="23" t="str">
        <f>VLOOKUP($G108,'PPA IDs'!$A$2:$K$95,9,0)</f>
        <v>cc</v>
      </c>
      <c r="K108" s="23" t="str">
        <f>VLOOKUP($G108,'PPA IDs'!$A$2:$K$95,10,0)</f>
        <v>road</v>
      </c>
      <c r="L108" s="23" t="str">
        <f>VLOOKUP($G108,'PPA IDs'!$A$2:$K$95,11,0)</f>
        <v>road</v>
      </c>
      <c r="M108" s="23" t="str">
        <f t="shared" si="11"/>
        <v>BTTF</v>
      </c>
      <c r="N108" s="23" t="str">
        <f t="shared" si="12"/>
        <v>2050_TM151_PPA_BF_04</v>
      </c>
      <c r="O108" s="23" t="str">
        <f>VLOOKUP($G108,'PPA IDs'!$A$2:$M$95,12,0)</f>
        <v>scenario-baseline</v>
      </c>
      <c r="P108" s="23" t="str">
        <f t="shared" si="32"/>
        <v>3102_SR4_Op\2050_TM151_PPA_BF_04_3102_SR4_Op_00</v>
      </c>
    </row>
    <row r="109" spans="1:16" x14ac:dyDescent="0.25">
      <c r="A109" s="85" t="s">
        <v>597</v>
      </c>
      <c r="B109" s="88" t="s">
        <v>615</v>
      </c>
      <c r="C109" s="85" t="s">
        <v>593</v>
      </c>
      <c r="D109" s="87" t="s">
        <v>249</v>
      </c>
      <c r="E109" s="85" t="s">
        <v>596</v>
      </c>
      <c r="F109" s="23" t="str">
        <f t="shared" si="23"/>
        <v>2050_TM151_PPA_CG_04_2202_BART_DMU_Brentwood_00</v>
      </c>
      <c r="G109" s="84">
        <f t="shared" si="34"/>
        <v>2202</v>
      </c>
      <c r="H109" s="23" t="str">
        <f t="shared" si="25"/>
        <v>2202_00_CG</v>
      </c>
      <c r="I109" s="23" t="str">
        <f>VLOOKUP(G109,'PPA IDs'!$A$2:$B$150,2,0)</f>
        <v>BART DMU to Brentwood</v>
      </c>
      <c r="J109" s="23" t="str">
        <f>VLOOKUP($G109,'PPA IDs'!$A$2:$K$95,9,0)</f>
        <v>cc</v>
      </c>
      <c r="K109" s="23" t="str">
        <f>VLOOKUP($G109,'PPA IDs'!$A$2:$K$95,10,0)</f>
        <v>transit</v>
      </c>
      <c r="L109" s="23" t="str">
        <f>VLOOKUP($G109,'PPA IDs'!$A$2:$K$95,11,0)</f>
        <v>hvy</v>
      </c>
      <c r="M109" s="23" t="str">
        <f t="shared" si="11"/>
        <v>CAG</v>
      </c>
      <c r="N109" s="23" t="str">
        <f t="shared" si="12"/>
        <v>2050_TM151_PPA_CG_04</v>
      </c>
      <c r="O109" s="23" t="str">
        <f>VLOOKUP($G109,'PPA IDs'!$A$2:$M$95,12,0)</f>
        <v>scenario-baseline</v>
      </c>
      <c r="P109" s="23" t="str">
        <f t="shared" si="32"/>
        <v>2202_BART_DMU_Brentwood\2050_TM151_PPA_CG_04_2202_BART_DMU_Brentwood_00</v>
      </c>
    </row>
    <row r="110" spans="1:16" x14ac:dyDescent="0.25">
      <c r="A110" s="85" t="s">
        <v>597</v>
      </c>
      <c r="B110" s="88" t="s">
        <v>615</v>
      </c>
      <c r="C110" s="85" t="s">
        <v>593</v>
      </c>
      <c r="D110" s="87" t="s">
        <v>251</v>
      </c>
      <c r="E110" s="85" t="s">
        <v>596</v>
      </c>
      <c r="F110" s="23" t="str">
        <f t="shared" si="23"/>
        <v>2050_TM151_PPA_BF_04_2202_BART_DMU_Brentwood_00</v>
      </c>
      <c r="G110" s="84">
        <f t="shared" si="34"/>
        <v>2202</v>
      </c>
      <c r="H110" s="23" t="str">
        <f t="shared" si="25"/>
        <v>2202_00_BF</v>
      </c>
      <c r="I110" s="23" t="str">
        <f>VLOOKUP(G110,'PPA IDs'!$A$2:$B$150,2,0)</f>
        <v>BART DMU to Brentwood</v>
      </c>
      <c r="J110" s="23" t="str">
        <f>VLOOKUP($G110,'PPA IDs'!$A$2:$K$95,9,0)</f>
        <v>cc</v>
      </c>
      <c r="K110" s="23" t="str">
        <f>VLOOKUP($G110,'PPA IDs'!$A$2:$K$95,10,0)</f>
        <v>transit</v>
      </c>
      <c r="L110" s="23" t="str">
        <f>VLOOKUP($G110,'PPA IDs'!$A$2:$K$95,11,0)</f>
        <v>hvy</v>
      </c>
      <c r="M110" s="23" t="str">
        <f t="shared" si="11"/>
        <v>BTTF</v>
      </c>
      <c r="N110" s="23" t="str">
        <f t="shared" si="12"/>
        <v>2050_TM151_PPA_BF_04</v>
      </c>
      <c r="O110" s="23" t="str">
        <f>VLOOKUP($G110,'PPA IDs'!$A$2:$M$95,12,0)</f>
        <v>scenario-baseline</v>
      </c>
      <c r="P110" s="23" t="str">
        <f t="shared" si="32"/>
        <v>2202_BART_DMU_Brentwood\2050_TM151_PPA_BF_04_2202_BART_DMU_Brentwood_00</v>
      </c>
    </row>
    <row r="111" spans="1:16" x14ac:dyDescent="0.25">
      <c r="A111" s="85" t="s">
        <v>597</v>
      </c>
      <c r="B111" s="88" t="s">
        <v>615</v>
      </c>
      <c r="C111" s="85" t="s">
        <v>555</v>
      </c>
      <c r="D111" s="87" t="s">
        <v>250</v>
      </c>
      <c r="E111" s="85" t="s">
        <v>596</v>
      </c>
      <c r="F111" s="23" t="str">
        <f t="shared" si="23"/>
        <v>2050_TM151_PPA_RT_04_2201_BART_CoreCap_TEST_00</v>
      </c>
      <c r="G111" s="84">
        <f t="shared" si="34"/>
        <v>2201</v>
      </c>
      <c r="H111" s="23" t="str">
        <f t="shared" si="25"/>
        <v>2201_00_RT</v>
      </c>
      <c r="I111" s="23" t="str">
        <f>VLOOKUP(G111,'PPA IDs'!$A$2:$B$150,2,0)</f>
        <v>BART Core Capacity</v>
      </c>
      <c r="J111" s="23" t="str">
        <f>VLOOKUP($G111,'PPA IDs'!$A$2:$K$95,9,0)</f>
        <v>various</v>
      </c>
      <c r="K111" s="23" t="str">
        <f>VLOOKUP($G111,'PPA IDs'!$A$2:$K$95,10,0)</f>
        <v>transit</v>
      </c>
      <c r="L111" s="23" t="str">
        <f>VLOOKUP($G111,'PPA IDs'!$A$2:$K$95,11,0)</f>
        <v>hvy</v>
      </c>
      <c r="M111" s="23" t="str">
        <f t="shared" si="11"/>
        <v>RTFF</v>
      </c>
      <c r="N111" s="23" t="str">
        <f t="shared" si="12"/>
        <v>2050_TM151_PPA_RT_04</v>
      </c>
      <c r="O111" s="23" t="str">
        <f>VLOOKUP($G111,'PPA IDs'!$A$2:$M$95,12,0)</f>
        <v>scenario-baseline</v>
      </c>
      <c r="P111" s="23" t="str">
        <f t="shared" si="32"/>
        <v>2201_BART_CoreCap_TEST\2050_TM151_PPA_RT_04_2201_BART_CoreCap_TEST_00</v>
      </c>
    </row>
    <row r="112" spans="1:16" x14ac:dyDescent="0.25">
      <c r="A112" s="85" t="s">
        <v>597</v>
      </c>
      <c r="B112" s="88" t="s">
        <v>615</v>
      </c>
      <c r="C112" s="85" t="s">
        <v>555</v>
      </c>
      <c r="D112" s="87" t="s">
        <v>250</v>
      </c>
      <c r="E112" s="85" t="s">
        <v>596</v>
      </c>
      <c r="F112" s="23" t="str">
        <f t="shared" si="23"/>
        <v>2050_TM151_PPA_RT_04_2201_BART_CoreCap_TEST_00</v>
      </c>
      <c r="G112" s="84">
        <f t="shared" si="34"/>
        <v>2201</v>
      </c>
      <c r="H112" s="23" t="str">
        <f t="shared" si="25"/>
        <v>2201_00_RT</v>
      </c>
      <c r="I112" s="23" t="str">
        <f>VLOOKUP(G112,'PPA IDs'!$A$2:$B$150,2,0)</f>
        <v>BART Core Capacity</v>
      </c>
      <c r="J112" s="23" t="str">
        <f>VLOOKUP($G112,'PPA IDs'!$A$2:$K$95,9,0)</f>
        <v>various</v>
      </c>
      <c r="K112" s="23" t="str">
        <f>VLOOKUP($G112,'PPA IDs'!$A$2:$K$95,10,0)</f>
        <v>transit</v>
      </c>
      <c r="L112" s="23" t="str">
        <f>VLOOKUP($G112,'PPA IDs'!$A$2:$K$95,11,0)</f>
        <v>hvy</v>
      </c>
      <c r="M112" s="23" t="str">
        <f t="shared" si="11"/>
        <v>RTFF</v>
      </c>
      <c r="N112" s="23" t="str">
        <f t="shared" si="12"/>
        <v>2050_TM151_PPA_RT_04</v>
      </c>
      <c r="O112" s="23" t="str">
        <f>VLOOKUP($G112,'PPA IDs'!$A$2:$M$95,12,0)</f>
        <v>scenario-baseline</v>
      </c>
      <c r="P112" s="23" t="str">
        <f t="shared" si="32"/>
        <v>2201_BART_CoreCap_TEST\2050_TM151_PPA_RT_04_2201_BART_CoreCap_TEST_00</v>
      </c>
    </row>
    <row r="113" spans="1:16" x14ac:dyDescent="0.25">
      <c r="A113" s="88" t="s">
        <v>597</v>
      </c>
      <c r="B113" s="88" t="s">
        <v>595</v>
      </c>
      <c r="C113" s="85" t="s">
        <v>555</v>
      </c>
      <c r="D113" s="88" t="s">
        <v>250</v>
      </c>
      <c r="E113" s="88" t="s">
        <v>596</v>
      </c>
      <c r="F113" s="23" t="str">
        <f t="shared" si="23"/>
        <v>2050_TM151_PPA_RT_05_2201_BART_CoreCap_TEST_00</v>
      </c>
      <c r="G113" s="84">
        <f t="shared" si="34"/>
        <v>2201</v>
      </c>
      <c r="H113" s="23" t="str">
        <f t="shared" si="25"/>
        <v>2201_00_RT</v>
      </c>
      <c r="I113" s="23" t="str">
        <f>VLOOKUP(G113,'PPA IDs'!$A$2:$B$150,2,0)</f>
        <v>BART Core Capacity</v>
      </c>
      <c r="J113" s="23" t="str">
        <f>VLOOKUP($G113,'PPA IDs'!$A$2:$K$95,9,0)</f>
        <v>various</v>
      </c>
      <c r="K113" s="23" t="str">
        <f>VLOOKUP($G113,'PPA IDs'!$A$2:$K$95,10,0)</f>
        <v>transit</v>
      </c>
      <c r="L113" s="23" t="str">
        <f>VLOOKUP($G113,'PPA IDs'!$A$2:$K$95,11,0)</f>
        <v>hvy</v>
      </c>
      <c r="M113" s="23" t="str">
        <f t="shared" si="11"/>
        <v>RTFF</v>
      </c>
      <c r="N113" s="23" t="str">
        <f t="shared" si="12"/>
        <v>2050_TM151_PPA_RT_05</v>
      </c>
      <c r="O113" s="23" t="str">
        <f>VLOOKUP($G113,'PPA IDs'!$A$2:$M$95,12,0)</f>
        <v>scenario-baseline</v>
      </c>
      <c r="P113" s="23" t="str">
        <f t="shared" si="32"/>
        <v>2201_BART_CoreCap_TEST\2050_TM151_PPA_RT_05_2201_BART_CoreCap_TEST_00</v>
      </c>
    </row>
    <row r="114" spans="1:16" x14ac:dyDescent="0.25">
      <c r="A114" s="88" t="s">
        <v>597</v>
      </c>
      <c r="B114" s="88" t="s">
        <v>595</v>
      </c>
      <c r="C114" s="85" t="s">
        <v>555</v>
      </c>
      <c r="D114" s="88" t="s">
        <v>249</v>
      </c>
      <c r="E114" s="88" t="s">
        <v>596</v>
      </c>
      <c r="F114" s="23" t="str">
        <f t="shared" si="23"/>
        <v>2050_TM151_PPA_CG_05_2201_BART_CoreCap_TEST_00</v>
      </c>
      <c r="G114" s="84">
        <f t="shared" ref="G114:G115" si="35">_xlfn.NUMBERVALUE(LEFT(C114,4))</f>
        <v>2201</v>
      </c>
      <c r="H114" s="23" t="str">
        <f t="shared" si="25"/>
        <v>2201_00_CG</v>
      </c>
      <c r="I114" s="23" t="str">
        <f>VLOOKUP(G114,'PPA IDs'!$A$2:$B$150,2,0)</f>
        <v>BART Core Capacity</v>
      </c>
      <c r="J114" s="23" t="str">
        <f>VLOOKUP($G114,'PPA IDs'!$A$2:$K$95,9,0)</f>
        <v>various</v>
      </c>
      <c r="K114" s="23" t="str">
        <f>VLOOKUP($G114,'PPA IDs'!$A$2:$K$95,10,0)</f>
        <v>transit</v>
      </c>
      <c r="L114" s="23" t="str">
        <f>VLOOKUP($G114,'PPA IDs'!$A$2:$K$95,11,0)</f>
        <v>hvy</v>
      </c>
      <c r="M114" s="23" t="str">
        <f t="shared" si="11"/>
        <v>CAG</v>
      </c>
      <c r="N114" s="23" t="str">
        <f t="shared" si="12"/>
        <v>2050_TM151_PPA_CG_05</v>
      </c>
      <c r="O114" s="23" t="str">
        <f>VLOOKUP($G114,'PPA IDs'!$A$2:$M$95,12,0)</f>
        <v>scenario-baseline</v>
      </c>
      <c r="P114" s="23" t="str">
        <f t="shared" si="32"/>
        <v>2201_BART_CoreCap_TEST\2050_TM151_PPA_CG_05_2201_BART_CoreCap_TEST_00</v>
      </c>
    </row>
    <row r="115" spans="1:16" x14ac:dyDescent="0.25">
      <c r="A115" s="88" t="s">
        <v>597</v>
      </c>
      <c r="B115" s="88" t="s">
        <v>595</v>
      </c>
      <c r="C115" s="85" t="s">
        <v>555</v>
      </c>
      <c r="D115" s="88" t="s">
        <v>251</v>
      </c>
      <c r="E115" s="88" t="s">
        <v>596</v>
      </c>
      <c r="F115" s="23" t="str">
        <f t="shared" si="23"/>
        <v>2050_TM151_PPA_BF_05_2201_BART_CoreCap_TEST_00</v>
      </c>
      <c r="G115" s="84">
        <f t="shared" si="35"/>
        <v>2201</v>
      </c>
      <c r="H115" s="23" t="str">
        <f t="shared" si="25"/>
        <v>2201_00_BF</v>
      </c>
      <c r="I115" s="23" t="str">
        <f>VLOOKUP(G115,'PPA IDs'!$A$2:$B$150,2,0)</f>
        <v>BART Core Capacity</v>
      </c>
      <c r="J115" s="23" t="str">
        <f>VLOOKUP($G115,'PPA IDs'!$A$2:$K$95,9,0)</f>
        <v>various</v>
      </c>
      <c r="K115" s="23" t="str">
        <f>VLOOKUP($G115,'PPA IDs'!$A$2:$K$95,10,0)</f>
        <v>transit</v>
      </c>
      <c r="L115" s="23" t="str">
        <f>VLOOKUP($G115,'PPA IDs'!$A$2:$K$95,11,0)</f>
        <v>hvy</v>
      </c>
      <c r="M115" s="23" t="str">
        <f t="shared" si="11"/>
        <v>BTTF</v>
      </c>
      <c r="N115" s="23" t="str">
        <f t="shared" si="12"/>
        <v>2050_TM151_PPA_BF_05</v>
      </c>
      <c r="O115" s="23" t="str">
        <f>VLOOKUP($G115,'PPA IDs'!$A$2:$M$95,12,0)</f>
        <v>scenario-baseline</v>
      </c>
      <c r="P115" s="23" t="str">
        <f t="shared" si="32"/>
        <v>2201_BART_CoreCap_TEST\2050_TM151_PPA_BF_05_2201_BART_CoreCap_TEST_00</v>
      </c>
    </row>
    <row r="116" spans="1:16" x14ac:dyDescent="0.25">
      <c r="A116" s="88" t="s">
        <v>597</v>
      </c>
      <c r="B116" s="88" t="s">
        <v>595</v>
      </c>
      <c r="C116" s="85" t="s">
        <v>628</v>
      </c>
      <c r="D116" s="88" t="s">
        <v>250</v>
      </c>
      <c r="E116" s="88" t="s">
        <v>596</v>
      </c>
      <c r="F116" s="23" t="str">
        <f t="shared" ref="F116:F119" si="36">A116&amp;"_"&amp;D116&amp;"_"&amp;B116&amp;"_"&amp;C116&amp;"_"&amp;E116</f>
        <v>2050_TM151_PPA_RT_05_2101_Geary_BRT_Phase2_00</v>
      </c>
      <c r="G116" s="84">
        <f t="shared" ref="G116:G119" si="37">_xlfn.NUMBERVALUE(LEFT(C116,4))</f>
        <v>2101</v>
      </c>
      <c r="H116" s="23" t="str">
        <f t="shared" ref="H116:H119" si="38">G116&amp;"_"&amp;E116&amp;"_"&amp;D116</f>
        <v>2101_00_RT</v>
      </c>
      <c r="I116" s="23" t="str">
        <f>VLOOKUP(G116,'PPA IDs'!$A$2:$B$150,2,0)</f>
        <v>Geary BRT (Phase 2)</v>
      </c>
      <c r="J116" s="23" t="str">
        <f>VLOOKUP($G116,'PPA IDs'!$A$2:$K$95,9,0)</f>
        <v>sf</v>
      </c>
      <c r="K116" s="23" t="str">
        <f>VLOOKUP($G116,'PPA IDs'!$A$2:$K$95,10,0)</f>
        <v>transit</v>
      </c>
      <c r="L116" s="23" t="str">
        <f>VLOOKUP($G116,'PPA IDs'!$A$2:$K$95,11,0)</f>
        <v>loc</v>
      </c>
      <c r="M116" s="23" t="str">
        <f t="shared" ref="M116:M119" si="39">IF(D116="RT","RTFF",IF(D116="CG","CAG","BTTF"))</f>
        <v>RTFF</v>
      </c>
      <c r="N116" s="23" t="str">
        <f t="shared" ref="N116:N119" si="40">A116&amp;"_"&amp;D116&amp;"_"&amp;B116</f>
        <v>2050_TM151_PPA_RT_05</v>
      </c>
      <c r="O116" s="23" t="str">
        <f>VLOOKUP($G116,'PPA IDs'!$A$2:$M$95,12,0)</f>
        <v>scenario-baseline</v>
      </c>
      <c r="P116" s="23" t="str">
        <f t="shared" si="32"/>
        <v>2101_Geary_BRT_Phase2\2050_TM151_PPA_RT_05_2101_Geary_BRT_Phase2_00</v>
      </c>
    </row>
    <row r="117" spans="1:16" x14ac:dyDescent="0.25">
      <c r="A117" s="88" t="s">
        <v>597</v>
      </c>
      <c r="B117" s="88" t="s">
        <v>595</v>
      </c>
      <c r="C117" s="66" t="s">
        <v>629</v>
      </c>
      <c r="D117" s="88" t="s">
        <v>250</v>
      </c>
      <c r="E117" s="88" t="s">
        <v>596</v>
      </c>
      <c r="F117" s="23" t="str">
        <f t="shared" si="36"/>
        <v>2050_TM151_PPA_RT_05_2102_ElCaminoReal_BRT_00</v>
      </c>
      <c r="G117" s="84">
        <f t="shared" si="37"/>
        <v>2102</v>
      </c>
      <c r="H117" s="23" t="str">
        <f t="shared" si="38"/>
        <v>2102_00_RT</v>
      </c>
      <c r="I117" s="23" t="str">
        <f>VLOOKUP(G117,'PPA IDs'!$A$2:$B$150,2,0)</f>
        <v>El Camino Real BRT</v>
      </c>
      <c r="J117" s="23" t="str">
        <f>VLOOKUP($G117,'PPA IDs'!$A$2:$K$95,9,0)</f>
        <v>various</v>
      </c>
      <c r="K117" s="23" t="str">
        <f>VLOOKUP($G117,'PPA IDs'!$A$2:$K$95,10,0)</f>
        <v>transit</v>
      </c>
      <c r="L117" s="23" t="str">
        <f>VLOOKUP($G117,'PPA IDs'!$A$2:$K$95,11,0)</f>
        <v>loc</v>
      </c>
      <c r="M117" s="23" t="str">
        <f t="shared" si="39"/>
        <v>RTFF</v>
      </c>
      <c r="N117" s="23" t="str">
        <f t="shared" si="40"/>
        <v>2050_TM151_PPA_RT_05</v>
      </c>
      <c r="O117" s="23" t="str">
        <f>VLOOKUP($G117,'PPA IDs'!$A$2:$M$95,12,0)</f>
        <v>scenario-baseline</v>
      </c>
      <c r="P117" s="23" t="str">
        <f t="shared" si="32"/>
        <v>2102_ElCaminoReal_BRT\2050_TM151_PPA_RT_05_2102_ElCaminoReal_BRT_00</v>
      </c>
    </row>
    <row r="118" spans="1:16" x14ac:dyDescent="0.25">
      <c r="A118" s="88" t="s">
        <v>597</v>
      </c>
      <c r="B118" s="88" t="s">
        <v>595</v>
      </c>
      <c r="C118" s="66" t="s">
        <v>630</v>
      </c>
      <c r="D118" s="88" t="s">
        <v>250</v>
      </c>
      <c r="E118" s="88" t="s">
        <v>596</v>
      </c>
      <c r="F118" s="23" t="str">
        <f t="shared" si="36"/>
        <v>2050_TM151_PPA_RT_05_2402_SJC_People_Mover_00</v>
      </c>
      <c r="G118" s="84">
        <f t="shared" si="37"/>
        <v>2402</v>
      </c>
      <c r="H118" s="23" t="str">
        <f t="shared" si="38"/>
        <v>2402_00_RT</v>
      </c>
      <c r="I118" s="23" t="str">
        <f>VLOOKUP(G118,'PPA IDs'!$A$2:$B$150,2,0)</f>
        <v>San Jose Airport People Mover</v>
      </c>
      <c r="J118" s="23" t="str">
        <f>VLOOKUP($G118,'PPA IDs'!$A$2:$K$95,9,0)</f>
        <v>scl</v>
      </c>
      <c r="K118" s="23" t="str">
        <f>VLOOKUP($G118,'PPA IDs'!$A$2:$K$95,10,0)</f>
        <v>transit</v>
      </c>
      <c r="L118" s="23" t="str">
        <f>VLOOKUP($G118,'PPA IDs'!$A$2:$K$95,11,0)</f>
        <v>lrf</v>
      </c>
      <c r="M118" s="23" t="str">
        <f t="shared" si="39"/>
        <v>RTFF</v>
      </c>
      <c r="N118" s="23" t="str">
        <f t="shared" si="40"/>
        <v>2050_TM151_PPA_RT_05</v>
      </c>
      <c r="O118" s="23" t="str">
        <f>VLOOKUP($G118,'PPA IDs'!$A$2:$M$95,12,0)</f>
        <v>scenario-baseline</v>
      </c>
      <c r="P118" s="23" t="str">
        <f t="shared" si="32"/>
        <v>2402_SJC_People_Mover\2050_TM151_PPA_RT_05_2402_SJC_People_Mover_00</v>
      </c>
    </row>
    <row r="119" spans="1:16" x14ac:dyDescent="0.25">
      <c r="A119" s="88" t="s">
        <v>597</v>
      </c>
      <c r="B119" s="88" t="s">
        <v>595</v>
      </c>
      <c r="C119" s="66" t="s">
        <v>631</v>
      </c>
      <c r="D119" s="88" t="s">
        <v>250</v>
      </c>
      <c r="E119" s="88" t="s">
        <v>596</v>
      </c>
      <c r="F119" s="23" t="str">
        <f t="shared" si="36"/>
        <v>2050_TM151_PPA_RT_05_2403_Vasona_LRT_Phase2_00</v>
      </c>
      <c r="G119" s="84">
        <f t="shared" si="37"/>
        <v>2403</v>
      </c>
      <c r="H119" s="23" t="str">
        <f t="shared" si="38"/>
        <v>2403_00_RT</v>
      </c>
      <c r="I119" s="23" t="str">
        <f>VLOOKUP(G119,'PPA IDs'!$A$2:$B$150,2,0)</f>
        <v>Vasona LRT (Phase 2)</v>
      </c>
      <c r="J119" s="23" t="str">
        <f>VLOOKUP($G119,'PPA IDs'!$A$2:$K$95,9,0)</f>
        <v>scl</v>
      </c>
      <c r="K119" s="23" t="str">
        <f>VLOOKUP($G119,'PPA IDs'!$A$2:$K$95,10,0)</f>
        <v>transit</v>
      </c>
      <c r="L119" s="23" t="str">
        <f>VLOOKUP($G119,'PPA IDs'!$A$2:$K$95,11,0)</f>
        <v>lrf</v>
      </c>
      <c r="M119" s="23" t="str">
        <f t="shared" si="39"/>
        <v>RTFF</v>
      </c>
      <c r="N119" s="23" t="str">
        <f t="shared" si="40"/>
        <v>2050_TM151_PPA_RT_05</v>
      </c>
      <c r="O119" s="23" t="str">
        <f>VLOOKUP($G119,'PPA IDs'!$A$2:$M$95,12,0)</f>
        <v>scenario-baseline</v>
      </c>
      <c r="P119" s="23" t="str">
        <f t="shared" si="32"/>
        <v>2403_Vasona_LRT_Phase2\2050_TM151_PPA_RT_05_2403_Vasona_LRT_Phase2_00</v>
      </c>
    </row>
    <row r="120" spans="1:16" x14ac:dyDescent="0.25">
      <c r="A120" s="89" t="s">
        <v>597</v>
      </c>
      <c r="B120" s="89" t="s">
        <v>595</v>
      </c>
      <c r="C120" s="86" t="s">
        <v>635</v>
      </c>
      <c r="D120" s="89" t="s">
        <v>250</v>
      </c>
      <c r="E120" s="89" t="s">
        <v>596</v>
      </c>
      <c r="F120" s="90" t="str">
        <f t="shared" ref="F120:F124" si="41">A120&amp;"_"&amp;D120&amp;"_"&amp;B120&amp;"_"&amp;C120&amp;"_"&amp;E120</f>
        <v>2050_TM151_PPA_RT_05_2201_BART_CoreCap_00</v>
      </c>
      <c r="G120" s="91">
        <f t="shared" ref="G120:G124" si="42">_xlfn.NUMBERVALUE(LEFT(C120,4))</f>
        <v>2201</v>
      </c>
      <c r="H120" s="90" t="str">
        <f t="shared" ref="H120:H124" si="43">G120&amp;"_"&amp;E120&amp;"_"&amp;D120</f>
        <v>2201_00_RT</v>
      </c>
      <c r="I120" s="90" t="str">
        <f>VLOOKUP(G120,'PPA IDs'!$A$2:$B$150,2,0)</f>
        <v>BART Core Capacity</v>
      </c>
      <c r="J120" s="90" t="str">
        <f>VLOOKUP($G120,'PPA IDs'!$A$2:$K$95,9,0)</f>
        <v>various</v>
      </c>
      <c r="K120" s="90" t="str">
        <f>VLOOKUP($G120,'PPA IDs'!$A$2:$K$95,10,0)</f>
        <v>transit</v>
      </c>
      <c r="L120" s="90" t="str">
        <f>VLOOKUP($G120,'PPA IDs'!$A$2:$K$95,11,0)</f>
        <v>hvy</v>
      </c>
      <c r="M120" s="90" t="str">
        <f t="shared" ref="M120:M124" si="44">IF(D120="RT","RTFF",IF(D120="CG","CAG","BTTF"))</f>
        <v>RTFF</v>
      </c>
      <c r="N120" s="90" t="str">
        <f t="shared" ref="N120:N124" si="45">A120&amp;"_"&amp;D120&amp;"_"&amp;B120</f>
        <v>2050_TM151_PPA_RT_05</v>
      </c>
      <c r="O120" s="90" t="str">
        <f>VLOOKUP($G120,'PPA IDs'!$A$2:$M$95,12,0)</f>
        <v>scenario-baseline</v>
      </c>
      <c r="P120" s="90" t="str">
        <f t="shared" ref="P120:P124" si="46">C120&amp;"\"&amp;F120</f>
        <v>2201_BART_CoreCap\2050_TM151_PPA_RT_05_2201_BART_CoreCap_00</v>
      </c>
    </row>
    <row r="121" spans="1:16" x14ac:dyDescent="0.25">
      <c r="A121" s="88" t="s">
        <v>597</v>
      </c>
      <c r="B121" s="88" t="s">
        <v>620</v>
      </c>
      <c r="C121" s="85" t="s">
        <v>647</v>
      </c>
      <c r="D121" s="85" t="s">
        <v>250</v>
      </c>
      <c r="E121" s="85" t="s">
        <v>596</v>
      </c>
      <c r="F121" s="23" t="str">
        <f t="shared" ref="F121" si="47">A121&amp;"_"&amp;D121&amp;"_"&amp;B121&amp;"_"&amp;C121&amp;"_"&amp;E121</f>
        <v>2050_TM151_PPA_RT_06_2300_CaltrainDTX_00</v>
      </c>
      <c r="G121" s="84">
        <f t="shared" ref="G121" si="48">_xlfn.NUMBERVALUE(LEFT(C121,4))</f>
        <v>2300</v>
      </c>
      <c r="H121" s="23" t="str">
        <f t="shared" ref="H121" si="49">G121&amp;"_"&amp;E121&amp;"_"&amp;D121</f>
        <v>2300_00_RT</v>
      </c>
      <c r="I121" s="23" t="str">
        <f>VLOOKUP(G121,'PPA IDs'!$A$2:$B$150,2,0)</f>
        <v>Caltrain Downtown Extension</v>
      </c>
      <c r="J121" s="23" t="str">
        <f>VLOOKUP($G121,'PPA IDs'!$A$2:$K$95,9,0)</f>
        <v>sf</v>
      </c>
      <c r="K121" s="23" t="str">
        <f>VLOOKUP($G121,'PPA IDs'!$A$2:$K$95,10,0)</f>
        <v>transit</v>
      </c>
      <c r="L121" s="23" t="str">
        <f>VLOOKUP($G121,'PPA IDs'!$A$2:$K$95,11,0)</f>
        <v>com</v>
      </c>
      <c r="M121" s="23" t="str">
        <f t="shared" ref="M121" si="50">IF(D121="RT","RTFF",IF(D121="CG","CAG","BTTF"))</f>
        <v>RTFF</v>
      </c>
      <c r="N121" s="23" t="str">
        <f t="shared" ref="N121" si="51">A121&amp;"_"&amp;D121&amp;"_"&amp;B121</f>
        <v>2050_TM151_PPA_RT_06</v>
      </c>
      <c r="O121" s="23" t="str">
        <f>VLOOKUP($G121,'PPA IDs'!$A$2:$M$95,12,0)</f>
        <v>scenario-baseline</v>
      </c>
      <c r="P121" s="23" t="str">
        <f t="shared" ref="P121" si="52">C121&amp;"\"&amp;F121</f>
        <v>2300_CaltrainDTX\2050_TM151_PPA_RT_06_2300_CaltrainDTX_00</v>
      </c>
    </row>
    <row r="122" spans="1:16" x14ac:dyDescent="0.25">
      <c r="A122" s="88" t="s">
        <v>597</v>
      </c>
      <c r="B122" s="88" t="s">
        <v>620</v>
      </c>
      <c r="C122" s="85" t="s">
        <v>562</v>
      </c>
      <c r="D122" s="85" t="s">
        <v>250</v>
      </c>
      <c r="E122" s="85" t="s">
        <v>596</v>
      </c>
      <c r="F122" s="23" t="str">
        <f t="shared" si="41"/>
        <v>2050_TM151_PPA_RT_06_2301_Caltrain_10tph_00</v>
      </c>
      <c r="G122" s="84">
        <f t="shared" si="42"/>
        <v>2301</v>
      </c>
      <c r="H122" s="23" t="str">
        <f t="shared" si="43"/>
        <v>2301_00_RT</v>
      </c>
      <c r="I122" s="23" t="str">
        <f>VLOOKUP(G122,'PPA IDs'!$A$2:$B$150,2,0)</f>
        <v>Caltrain PCBB 10tphpd</v>
      </c>
      <c r="J122" s="23" t="str">
        <f>VLOOKUP($G122,'PPA IDs'!$A$2:$K$95,9,0)</f>
        <v>various</v>
      </c>
      <c r="K122" s="23" t="str">
        <f>VLOOKUP($G122,'PPA IDs'!$A$2:$K$95,10,0)</f>
        <v>transit</v>
      </c>
      <c r="L122" s="23" t="str">
        <f>VLOOKUP($G122,'PPA IDs'!$A$2:$K$95,11,0)</f>
        <v>com</v>
      </c>
      <c r="M122" s="23" t="str">
        <f t="shared" si="44"/>
        <v>RTFF</v>
      </c>
      <c r="N122" s="23" t="str">
        <f t="shared" si="45"/>
        <v>2050_TM151_PPA_RT_06</v>
      </c>
      <c r="O122" s="23" t="str">
        <f>VLOOKUP($G122,'PPA IDs'!$A$2:$M$95,12,0)</f>
        <v>scenario-baseline</v>
      </c>
      <c r="P122" s="23" t="str">
        <f t="shared" si="46"/>
        <v>2301_Caltrain_10tph\2050_TM151_PPA_RT_06_2301_Caltrain_10tph_00</v>
      </c>
    </row>
    <row r="123" spans="1:16" x14ac:dyDescent="0.25">
      <c r="A123" s="88" t="s">
        <v>597</v>
      </c>
      <c r="B123" s="88" t="s">
        <v>620</v>
      </c>
      <c r="C123" s="85" t="s">
        <v>542</v>
      </c>
      <c r="D123" s="85" t="s">
        <v>250</v>
      </c>
      <c r="E123" s="85" t="s">
        <v>596</v>
      </c>
      <c r="F123" s="23" t="str">
        <f t="shared" si="41"/>
        <v>2050_TM151_PPA_RT_06_2302_Caltrain_12tph_00</v>
      </c>
      <c r="G123" s="84">
        <f t="shared" si="42"/>
        <v>2302</v>
      </c>
      <c r="H123" s="23" t="str">
        <f t="shared" si="43"/>
        <v>2302_00_RT</v>
      </c>
      <c r="I123" s="23" t="str">
        <f>VLOOKUP(G123,'PPA IDs'!$A$2:$B$150,2,0)</f>
        <v>Caltrain PCBB 12tphpd</v>
      </c>
      <c r="J123" s="23" t="str">
        <f>VLOOKUP($G123,'PPA IDs'!$A$2:$K$95,9,0)</f>
        <v>various</v>
      </c>
      <c r="K123" s="23" t="str">
        <f>VLOOKUP($G123,'PPA IDs'!$A$2:$K$95,10,0)</f>
        <v>transit</v>
      </c>
      <c r="L123" s="23" t="str">
        <f>VLOOKUP($G123,'PPA IDs'!$A$2:$K$95,11,0)</f>
        <v>com</v>
      </c>
      <c r="M123" s="23" t="str">
        <f t="shared" si="44"/>
        <v>RTFF</v>
      </c>
      <c r="N123" s="23" t="str">
        <f t="shared" si="45"/>
        <v>2050_TM151_PPA_RT_06</v>
      </c>
      <c r="O123" s="23" t="str">
        <f>VLOOKUP($G123,'PPA IDs'!$A$2:$M$95,12,0)</f>
        <v>scenario-baseline</v>
      </c>
      <c r="P123" s="23" t="str">
        <f t="shared" si="46"/>
        <v>2302_Caltrain_12tph\2050_TM151_PPA_RT_06_2302_Caltrain_12tph_00</v>
      </c>
    </row>
    <row r="124" spans="1:16" x14ac:dyDescent="0.25">
      <c r="A124" s="88" t="s">
        <v>597</v>
      </c>
      <c r="B124" s="88" t="s">
        <v>620</v>
      </c>
      <c r="C124" s="85" t="s">
        <v>541</v>
      </c>
      <c r="D124" s="85" t="s">
        <v>250</v>
      </c>
      <c r="E124" s="85" t="s">
        <v>596</v>
      </c>
      <c r="F124" s="23" t="str">
        <f t="shared" si="41"/>
        <v>2050_TM151_PPA_RT_06_2303_Caltrain_16tph_00</v>
      </c>
      <c r="G124" s="84">
        <f t="shared" si="42"/>
        <v>2303</v>
      </c>
      <c r="H124" s="23" t="str">
        <f t="shared" si="43"/>
        <v>2303_00_RT</v>
      </c>
      <c r="I124" s="23" t="str">
        <f>VLOOKUP(G124,'PPA IDs'!$A$2:$B$150,2,0)</f>
        <v>Caltrain PCBB 16tphpd</v>
      </c>
      <c r="J124" s="23" t="str">
        <f>VLOOKUP($G124,'PPA IDs'!$A$2:$K$95,9,0)</f>
        <v>various</v>
      </c>
      <c r="K124" s="23" t="str">
        <f>VLOOKUP($G124,'PPA IDs'!$A$2:$K$95,10,0)</f>
        <v>transit</v>
      </c>
      <c r="L124" s="23" t="str">
        <f>VLOOKUP($G124,'PPA IDs'!$A$2:$K$95,11,0)</f>
        <v>com</v>
      </c>
      <c r="M124" s="23" t="str">
        <f t="shared" si="44"/>
        <v>RTFF</v>
      </c>
      <c r="N124" s="23" t="str">
        <f t="shared" si="45"/>
        <v>2050_TM151_PPA_RT_06</v>
      </c>
      <c r="O124" s="23" t="str">
        <f>VLOOKUP($G124,'PPA IDs'!$A$2:$M$95,12,0)</f>
        <v>scenario-baseline</v>
      </c>
      <c r="P124" s="23" t="str">
        <f t="shared" si="46"/>
        <v>2303_Caltrain_16tph\2050_TM151_PPA_RT_06_2303_Caltrain_16tph_00</v>
      </c>
    </row>
    <row r="125" spans="1:16" x14ac:dyDescent="0.25">
      <c r="A125" s="88" t="s">
        <v>597</v>
      </c>
      <c r="B125" s="88" t="s">
        <v>620</v>
      </c>
      <c r="C125" s="85" t="s">
        <v>645</v>
      </c>
      <c r="D125" s="85" t="s">
        <v>250</v>
      </c>
      <c r="E125" s="85" t="s">
        <v>596</v>
      </c>
      <c r="F125" s="23" t="str">
        <f t="shared" ref="F125:F127" si="53">A125&amp;"_"&amp;D125&amp;"_"&amp;B125&amp;"_"&amp;C125&amp;"_"&amp;E125</f>
        <v>2050_TM151_PPA_RT_06_2101_GearyBRT_Phase2_00</v>
      </c>
      <c r="G125" s="84">
        <f t="shared" ref="G125:G127" si="54">_xlfn.NUMBERVALUE(LEFT(C125,4))</f>
        <v>2101</v>
      </c>
      <c r="H125" s="23" t="str">
        <f t="shared" ref="H125:H127" si="55">G125&amp;"_"&amp;E125&amp;"_"&amp;D125</f>
        <v>2101_00_RT</v>
      </c>
      <c r="I125" s="23" t="str">
        <f>VLOOKUP(G125,'PPA IDs'!$A$2:$B$150,2,0)</f>
        <v>Geary BRT (Phase 2)</v>
      </c>
      <c r="J125" s="23" t="str">
        <f>VLOOKUP($G125,'PPA IDs'!$A$2:$K$95,9,0)</f>
        <v>sf</v>
      </c>
      <c r="K125" s="23" t="str">
        <f>VLOOKUP($G125,'PPA IDs'!$A$2:$K$95,10,0)</f>
        <v>transit</v>
      </c>
      <c r="L125" s="23" t="str">
        <f>VLOOKUP($G125,'PPA IDs'!$A$2:$K$95,11,0)</f>
        <v>loc</v>
      </c>
      <c r="M125" s="23" t="str">
        <f t="shared" ref="M125:M127" si="56">IF(D125="RT","RTFF",IF(D125="CG","CAG","BTTF"))</f>
        <v>RTFF</v>
      </c>
      <c r="N125" s="23" t="str">
        <f t="shared" ref="N125:N127" si="57">A125&amp;"_"&amp;D125&amp;"_"&amp;B125</f>
        <v>2050_TM151_PPA_RT_06</v>
      </c>
      <c r="O125" s="23" t="str">
        <f>VLOOKUP($G125,'PPA IDs'!$A$2:$M$95,12,0)</f>
        <v>scenario-baseline</v>
      </c>
      <c r="P125" s="23" t="str">
        <f t="shared" ref="P125:P127" si="58">C125&amp;"\"&amp;F125</f>
        <v>2101_GearyBRT_Phase2\2050_TM151_PPA_RT_06_2101_GearyBRT_Phase2_00</v>
      </c>
    </row>
    <row r="126" spans="1:16" x14ac:dyDescent="0.25">
      <c r="A126" s="88" t="s">
        <v>597</v>
      </c>
      <c r="B126" s="88" t="s">
        <v>620</v>
      </c>
      <c r="C126" s="66" t="s">
        <v>644</v>
      </c>
      <c r="D126" s="85" t="s">
        <v>250</v>
      </c>
      <c r="E126" s="85" t="s">
        <v>596</v>
      </c>
      <c r="F126" s="23" t="str">
        <f t="shared" si="53"/>
        <v>2050_TM151_PPA_RT_06_2100_SanPablo_BRT_00</v>
      </c>
      <c r="G126" s="84">
        <f t="shared" si="54"/>
        <v>2100</v>
      </c>
      <c r="H126" s="23" t="str">
        <f t="shared" si="55"/>
        <v>2100_00_RT</v>
      </c>
      <c r="I126" s="23" t="str">
        <f>VLOOKUP(G126,'PPA IDs'!$A$2:$B$150,2,0)</f>
        <v>San Pablo BRT</v>
      </c>
      <c r="J126" s="23" t="str">
        <f>VLOOKUP($G126,'PPA IDs'!$A$2:$K$95,9,0)</f>
        <v>various</v>
      </c>
      <c r="K126" s="23" t="str">
        <f>VLOOKUP($G126,'PPA IDs'!$A$2:$K$95,10,0)</f>
        <v>transit</v>
      </c>
      <c r="L126" s="23" t="str">
        <f>VLOOKUP($G126,'PPA IDs'!$A$2:$K$95,11,0)</f>
        <v>loc</v>
      </c>
      <c r="M126" s="23" t="str">
        <f t="shared" si="56"/>
        <v>RTFF</v>
      </c>
      <c r="N126" s="23" t="str">
        <f t="shared" si="57"/>
        <v>2050_TM151_PPA_RT_06</v>
      </c>
      <c r="O126" s="23" t="str">
        <f>VLOOKUP($G126,'PPA IDs'!$A$2:$M$95,12,0)</f>
        <v>scenario-baseline</v>
      </c>
      <c r="P126" s="23" t="str">
        <f t="shared" si="58"/>
        <v>2100_SanPablo_BRT\2050_TM151_PPA_RT_06_2100_SanPablo_BRT_00</v>
      </c>
    </row>
    <row r="127" spans="1:16" x14ac:dyDescent="0.25">
      <c r="A127" s="88" t="s">
        <v>597</v>
      </c>
      <c r="B127" s="88" t="s">
        <v>620</v>
      </c>
      <c r="C127" s="85" t="s">
        <v>593</v>
      </c>
      <c r="D127" s="85" t="s">
        <v>250</v>
      </c>
      <c r="E127" s="85" t="s">
        <v>596</v>
      </c>
      <c r="F127" s="23" t="str">
        <f t="shared" si="53"/>
        <v>2050_TM151_PPA_RT_06_2202_BART_DMU_Brentwood_00</v>
      </c>
      <c r="G127" s="84">
        <f t="shared" si="54"/>
        <v>2202</v>
      </c>
      <c r="H127" s="23" t="str">
        <f t="shared" si="55"/>
        <v>2202_00_RT</v>
      </c>
      <c r="I127" s="23" t="str">
        <f>VLOOKUP(G127,'PPA IDs'!$A$2:$B$150,2,0)</f>
        <v>BART DMU to Brentwood</v>
      </c>
      <c r="J127" s="23" t="str">
        <f>VLOOKUP($G127,'PPA IDs'!$A$2:$K$95,9,0)</f>
        <v>cc</v>
      </c>
      <c r="K127" s="23" t="str">
        <f>VLOOKUP($G127,'PPA IDs'!$A$2:$K$95,10,0)</f>
        <v>transit</v>
      </c>
      <c r="L127" s="23" t="str">
        <f>VLOOKUP($G127,'PPA IDs'!$A$2:$K$95,11,0)</f>
        <v>hvy</v>
      </c>
      <c r="M127" s="23" t="str">
        <f t="shared" si="56"/>
        <v>RTFF</v>
      </c>
      <c r="N127" s="23" t="str">
        <f t="shared" si="57"/>
        <v>2050_TM151_PPA_RT_06</v>
      </c>
      <c r="O127" s="23" t="str">
        <f>VLOOKUP($G127,'PPA IDs'!$A$2:$M$95,12,0)</f>
        <v>scenario-baseline</v>
      </c>
      <c r="P127" s="23" t="str">
        <f t="shared" si="58"/>
        <v>2202_BART_DMU_Brentwood\2050_TM151_PPA_RT_06_2202_BART_DMU_Brentwood_00</v>
      </c>
    </row>
    <row r="128" spans="1:16" x14ac:dyDescent="0.25">
      <c r="A128" s="88" t="s">
        <v>597</v>
      </c>
      <c r="B128" s="88" t="s">
        <v>620</v>
      </c>
      <c r="C128" s="85" t="s">
        <v>635</v>
      </c>
      <c r="D128" s="88" t="s">
        <v>250</v>
      </c>
      <c r="E128" s="88" t="s">
        <v>596</v>
      </c>
      <c r="F128" s="23" t="str">
        <f t="shared" ref="F128" si="59">A128&amp;"_"&amp;D128&amp;"_"&amp;B128&amp;"_"&amp;C128&amp;"_"&amp;E128</f>
        <v>2050_TM151_PPA_RT_06_2201_BART_CoreCap_00</v>
      </c>
      <c r="G128" s="84">
        <f t="shared" ref="G128" si="60">_xlfn.NUMBERVALUE(LEFT(C128,4))</f>
        <v>2201</v>
      </c>
      <c r="H128" s="23" t="str">
        <f t="shared" ref="H128" si="61">G128&amp;"_"&amp;E128&amp;"_"&amp;D128</f>
        <v>2201_00_RT</v>
      </c>
      <c r="I128" s="23" t="str">
        <f>VLOOKUP(G128,'PPA IDs'!$A$2:$B$150,2,0)</f>
        <v>BART Core Capacity</v>
      </c>
      <c r="J128" s="23" t="str">
        <f>VLOOKUP($G128,'PPA IDs'!$A$2:$K$95,9,0)</f>
        <v>various</v>
      </c>
      <c r="K128" s="23" t="str">
        <f>VLOOKUP($G128,'PPA IDs'!$A$2:$K$95,10,0)</f>
        <v>transit</v>
      </c>
      <c r="L128" s="23" t="str">
        <f>VLOOKUP($G128,'PPA IDs'!$A$2:$K$95,11,0)</f>
        <v>hvy</v>
      </c>
      <c r="M128" s="23" t="str">
        <f t="shared" ref="M128" si="62">IF(D128="RT","RTFF",IF(D128="CG","CAG","BTTF"))</f>
        <v>RTFF</v>
      </c>
      <c r="N128" s="23" t="str">
        <f t="shared" ref="N128" si="63">A128&amp;"_"&amp;D128&amp;"_"&amp;B128</f>
        <v>2050_TM151_PPA_RT_06</v>
      </c>
      <c r="O128" s="23" t="str">
        <f>VLOOKUP($G128,'PPA IDs'!$A$2:$M$95,12,0)</f>
        <v>scenario-baseline</v>
      </c>
      <c r="P128" s="23" t="str">
        <f t="shared" ref="P128" si="64">C128&amp;"\"&amp;F128</f>
        <v>2201_BART_CoreCap\2050_TM151_PPA_RT_06_2201_BART_CoreCap_00</v>
      </c>
    </row>
    <row r="129" spans="1:16" x14ac:dyDescent="0.25">
      <c r="A129" s="88" t="s">
        <v>597</v>
      </c>
      <c r="B129" s="88" t="s">
        <v>620</v>
      </c>
      <c r="C129" s="66" t="s">
        <v>646</v>
      </c>
      <c r="D129" s="85" t="s">
        <v>250</v>
      </c>
      <c r="E129" s="85" t="s">
        <v>596</v>
      </c>
      <c r="F129" s="23" t="str">
        <f t="shared" ref="F129:F130" si="65">A129&amp;"_"&amp;D129&amp;"_"&amp;B129&amp;"_"&amp;C129&amp;"_"&amp;E129</f>
        <v>2050_TM151_PPA_RT_06_3100_SR_239_00</v>
      </c>
      <c r="G129" s="84">
        <f t="shared" ref="G129:G130" si="66">_xlfn.NUMBERVALUE(LEFT(C129,4))</f>
        <v>3100</v>
      </c>
      <c r="H129" s="23" t="str">
        <f t="shared" ref="H129:H130" si="67">G129&amp;"_"&amp;E129&amp;"_"&amp;D129</f>
        <v>3100_00_RT</v>
      </c>
      <c r="I129" s="23" t="str">
        <f>VLOOKUP(G129,'PPA IDs'!$A$2:$B$150,2,0)</f>
        <v>SR-239</v>
      </c>
      <c r="J129" s="23" t="str">
        <f>VLOOKUP($G129,'PPA IDs'!$A$2:$K$95,9,0)</f>
        <v>cc</v>
      </c>
      <c r="K129" s="23" t="str">
        <f>VLOOKUP($G129,'PPA IDs'!$A$2:$K$95,10,0)</f>
        <v>road</v>
      </c>
      <c r="L129" s="23" t="str">
        <f>VLOOKUP($G129,'PPA IDs'!$A$2:$K$95,11,0)</f>
        <v>road</v>
      </c>
      <c r="M129" s="23" t="str">
        <f t="shared" ref="M129:M130" si="68">IF(D129="RT","RTFF",IF(D129="CG","CAG","BTTF"))</f>
        <v>RTFF</v>
      </c>
      <c r="N129" s="23" t="str">
        <f t="shared" ref="N129:N130" si="69">A129&amp;"_"&amp;D129&amp;"_"&amp;B129</f>
        <v>2050_TM151_PPA_RT_06</v>
      </c>
      <c r="O129" s="23" t="str">
        <f>VLOOKUP($G129,'PPA IDs'!$A$2:$M$95,12,0)</f>
        <v>scenario-baseline</v>
      </c>
      <c r="P129" s="23" t="str">
        <f t="shared" ref="P129:P130" si="70">C129&amp;"\"&amp;F129</f>
        <v>3100_SR_239\2050_TM151_PPA_RT_06_3100_SR_239_00</v>
      </c>
    </row>
    <row r="130" spans="1:16" x14ac:dyDescent="0.25">
      <c r="A130" s="89" t="s">
        <v>597</v>
      </c>
      <c r="B130" s="89" t="s">
        <v>620</v>
      </c>
      <c r="C130" s="86" t="s">
        <v>592</v>
      </c>
      <c r="D130" s="86" t="s">
        <v>250</v>
      </c>
      <c r="E130" s="86" t="s">
        <v>596</v>
      </c>
      <c r="F130" s="90" t="str">
        <f t="shared" si="65"/>
        <v>2050_TM151_PPA_RT_06_3102_SR4_Op_00</v>
      </c>
      <c r="G130" s="91">
        <f t="shared" si="66"/>
        <v>3102</v>
      </c>
      <c r="H130" s="90" t="str">
        <f t="shared" si="67"/>
        <v>3102_00_RT</v>
      </c>
      <c r="I130" s="90" t="str">
        <f>VLOOKUP(G130,'PPA IDs'!$A$2:$B$150,2,0)</f>
        <v>SR-4 Operational Improvements</v>
      </c>
      <c r="J130" s="90" t="str">
        <f>VLOOKUP($G130,'PPA IDs'!$A$2:$K$95,9,0)</f>
        <v>cc</v>
      </c>
      <c r="K130" s="90" t="str">
        <f>VLOOKUP($G130,'PPA IDs'!$A$2:$K$95,10,0)</f>
        <v>road</v>
      </c>
      <c r="L130" s="90" t="str">
        <f>VLOOKUP($G130,'PPA IDs'!$A$2:$K$95,11,0)</f>
        <v>road</v>
      </c>
      <c r="M130" s="90" t="str">
        <f t="shared" si="68"/>
        <v>RTFF</v>
      </c>
      <c r="N130" s="90" t="str">
        <f t="shared" si="69"/>
        <v>2050_TM151_PPA_RT_06</v>
      </c>
      <c r="O130" s="90" t="str">
        <f>VLOOKUP($G130,'PPA IDs'!$A$2:$M$95,12,0)</f>
        <v>scenario-baseline</v>
      </c>
      <c r="P130" s="90" t="str">
        <f t="shared" si="70"/>
        <v>3102_SR4_Op\2050_TM151_PPA_RT_06_3102_SR4_Op_00</v>
      </c>
    </row>
  </sheetData>
  <pageMargins left="0.7" right="0.7" top="0.75" bottom="0.75" header="0.3" footer="0.3"/>
  <pageSetup orientation="portrait" verticalDpi="0" r:id="rId1"/>
  <ignoredErrors>
    <ignoredError sqref="E103:E115 E2:E43 B2:C48 B103:C115 E45:E48" numberStoredAsText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Y105"/>
  <sheetViews>
    <sheetView workbookViewId="0">
      <pane xSplit="4" ySplit="1" topLeftCell="E8" activePane="bottomRight" state="frozen"/>
      <selection pane="topRight"/>
      <selection pane="bottomLeft"/>
      <selection pane="bottomRight" activeCell="C43" sqref="C43"/>
    </sheetView>
  </sheetViews>
  <sheetFormatPr defaultColWidth="17.85546875" defaultRowHeight="15" x14ac:dyDescent="0.25"/>
  <cols>
    <col min="2" max="2" width="13.42578125" style="52" customWidth="1"/>
    <col min="3" max="3" width="11.85546875" customWidth="1"/>
  </cols>
  <sheetData>
    <row r="1" spans="1:25" s="19" customFormat="1" ht="55.5" customHeight="1" x14ac:dyDescent="0.25">
      <c r="A1" s="22" t="s">
        <v>158</v>
      </c>
      <c r="B1" s="22" t="s">
        <v>88</v>
      </c>
      <c r="C1" s="22" t="s">
        <v>154</v>
      </c>
      <c r="D1" s="22" t="s">
        <v>93</v>
      </c>
      <c r="E1" s="22" t="s">
        <v>97</v>
      </c>
      <c r="F1" s="22" t="s">
        <v>96</v>
      </c>
      <c r="G1" s="22" t="s">
        <v>326</v>
      </c>
      <c r="H1" s="22" t="s">
        <v>95</v>
      </c>
      <c r="I1" s="22" t="s">
        <v>324</v>
      </c>
      <c r="J1" s="22" t="s">
        <v>327</v>
      </c>
      <c r="K1" s="22" t="s">
        <v>322</v>
      </c>
      <c r="L1" s="22" t="s">
        <v>320</v>
      </c>
      <c r="M1" s="22" t="s">
        <v>321</v>
      </c>
      <c r="N1" s="22" t="s">
        <v>323</v>
      </c>
      <c r="O1" s="22" t="s">
        <v>98</v>
      </c>
      <c r="P1" s="22" t="s">
        <v>99</v>
      </c>
      <c r="Q1" s="22" t="s">
        <v>325</v>
      </c>
      <c r="R1" s="22" t="s">
        <v>101</v>
      </c>
      <c r="S1" s="22" t="s">
        <v>100</v>
      </c>
      <c r="T1" s="22" t="s">
        <v>104</v>
      </c>
      <c r="U1" s="22" t="s">
        <v>103</v>
      </c>
      <c r="V1" s="22" t="s">
        <v>102</v>
      </c>
      <c r="W1" s="22" t="s">
        <v>89</v>
      </c>
      <c r="X1" s="22" t="s">
        <v>90</v>
      </c>
      <c r="Y1" s="22" t="s">
        <v>94</v>
      </c>
    </row>
    <row r="2" spans="1:25" x14ac:dyDescent="0.25">
      <c r="A2" s="93" t="s">
        <v>634</v>
      </c>
      <c r="B2" s="51">
        <v>207</v>
      </c>
      <c r="C2" s="45">
        <v>4</v>
      </c>
      <c r="D2" s="48">
        <f t="shared" ref="D2:D9" si="0">SUM(E2:X2)</f>
        <v>333000000</v>
      </c>
      <c r="E2" s="21">
        <v>200000000</v>
      </c>
      <c r="F2" s="21">
        <v>0</v>
      </c>
      <c r="G2" s="21">
        <v>50000000</v>
      </c>
      <c r="H2" s="21">
        <v>0</v>
      </c>
      <c r="I2" s="21">
        <v>0</v>
      </c>
      <c r="J2" s="21">
        <v>0</v>
      </c>
      <c r="K2" s="21">
        <v>0</v>
      </c>
      <c r="L2" s="21">
        <v>0</v>
      </c>
      <c r="M2" s="21">
        <v>0</v>
      </c>
      <c r="N2" s="21">
        <v>25000000</v>
      </c>
      <c r="O2" s="21">
        <v>25000000</v>
      </c>
      <c r="P2" s="21">
        <v>33000000</v>
      </c>
      <c r="Q2" s="21">
        <v>0</v>
      </c>
      <c r="R2" s="21">
        <v>0</v>
      </c>
      <c r="S2" s="21">
        <v>0</v>
      </c>
      <c r="T2" s="21">
        <v>0</v>
      </c>
      <c r="U2" s="21">
        <v>0</v>
      </c>
      <c r="Y2" s="48">
        <v>0</v>
      </c>
    </row>
    <row r="3" spans="1:25" x14ac:dyDescent="0.25">
      <c r="A3" s="93" t="s">
        <v>634</v>
      </c>
      <c r="B3" s="51">
        <v>1101</v>
      </c>
      <c r="C3" s="45">
        <v>4</v>
      </c>
      <c r="D3" s="48">
        <f t="shared" si="0"/>
        <v>1523000000</v>
      </c>
      <c r="E3" s="21">
        <v>0</v>
      </c>
      <c r="F3" s="21">
        <v>0</v>
      </c>
      <c r="G3" s="21">
        <v>0</v>
      </c>
      <c r="H3" s="21">
        <v>700000000</v>
      </c>
      <c r="I3" s="21">
        <v>0</v>
      </c>
      <c r="J3" s="21">
        <v>0</v>
      </c>
      <c r="K3" s="21">
        <v>0</v>
      </c>
      <c r="L3" s="21">
        <v>0</v>
      </c>
      <c r="M3" s="21">
        <v>0</v>
      </c>
      <c r="N3" s="21">
        <v>0</v>
      </c>
      <c r="O3" s="21">
        <v>0</v>
      </c>
      <c r="P3" s="21">
        <v>365000000</v>
      </c>
      <c r="Q3" s="21">
        <v>0</v>
      </c>
      <c r="R3" s="21">
        <v>0</v>
      </c>
      <c r="S3" s="21">
        <v>458000000</v>
      </c>
      <c r="T3" s="21">
        <v>0</v>
      </c>
      <c r="U3" s="21">
        <v>0</v>
      </c>
      <c r="Y3" s="48">
        <v>15000000</v>
      </c>
    </row>
    <row r="4" spans="1:25" x14ac:dyDescent="0.25">
      <c r="A4" s="93" t="s">
        <v>634</v>
      </c>
      <c r="B4" s="51">
        <v>11011</v>
      </c>
      <c r="C4" s="45">
        <v>4</v>
      </c>
      <c r="D4" s="48">
        <f t="shared" si="0"/>
        <v>1538000000</v>
      </c>
      <c r="E4" s="21">
        <v>0</v>
      </c>
      <c r="F4" s="21">
        <v>0</v>
      </c>
      <c r="G4" s="21">
        <v>0</v>
      </c>
      <c r="H4" s="21">
        <v>1080000000</v>
      </c>
      <c r="I4" s="21">
        <v>0</v>
      </c>
      <c r="J4" s="21">
        <v>0</v>
      </c>
      <c r="K4" s="21">
        <v>0</v>
      </c>
      <c r="L4" s="21">
        <v>0</v>
      </c>
      <c r="M4" s="21">
        <v>0</v>
      </c>
      <c r="N4" s="21">
        <v>0</v>
      </c>
      <c r="O4" s="21">
        <v>0</v>
      </c>
      <c r="P4" s="21">
        <v>0</v>
      </c>
      <c r="Q4" s="21">
        <v>0</v>
      </c>
      <c r="R4" s="21">
        <v>0</v>
      </c>
      <c r="S4" s="21">
        <v>458000000</v>
      </c>
      <c r="T4" s="21">
        <v>0</v>
      </c>
      <c r="U4" s="21">
        <v>0</v>
      </c>
      <c r="Y4" s="48">
        <v>15000000</v>
      </c>
    </row>
    <row r="5" spans="1:25" x14ac:dyDescent="0.25">
      <c r="A5" s="93" t="s">
        <v>634</v>
      </c>
      <c r="B5" s="51">
        <v>1102</v>
      </c>
      <c r="C5" s="45">
        <v>4</v>
      </c>
      <c r="D5" s="48">
        <f t="shared" si="0"/>
        <v>253400000</v>
      </c>
      <c r="E5" s="21">
        <v>200000000</v>
      </c>
      <c r="F5" s="21">
        <v>200000</v>
      </c>
      <c r="G5" s="21">
        <v>50000000</v>
      </c>
      <c r="H5" s="21">
        <v>0</v>
      </c>
      <c r="I5" s="21">
        <v>0</v>
      </c>
      <c r="J5" s="21">
        <v>0</v>
      </c>
      <c r="K5" s="21">
        <v>0</v>
      </c>
      <c r="L5" s="21">
        <v>0</v>
      </c>
      <c r="M5" s="21">
        <v>0</v>
      </c>
      <c r="N5" s="21">
        <v>2000000</v>
      </c>
      <c r="O5" s="21">
        <v>200000</v>
      </c>
      <c r="P5" s="21">
        <v>1000000</v>
      </c>
      <c r="Q5" s="21">
        <v>0</v>
      </c>
      <c r="R5" s="21">
        <v>0</v>
      </c>
      <c r="S5" s="21">
        <v>0</v>
      </c>
      <c r="T5" s="21">
        <v>0</v>
      </c>
      <c r="U5" s="21">
        <v>0</v>
      </c>
      <c r="Y5" s="48">
        <v>1000000</v>
      </c>
    </row>
    <row r="6" spans="1:25" x14ac:dyDescent="0.25">
      <c r="A6" s="93" t="s">
        <v>634</v>
      </c>
      <c r="B6" s="51">
        <v>1103</v>
      </c>
      <c r="C6" s="45">
        <v>3</v>
      </c>
      <c r="D6" s="48">
        <f t="shared" si="0"/>
        <v>345000000</v>
      </c>
      <c r="E6" s="21">
        <v>270000000</v>
      </c>
      <c r="F6" s="21">
        <v>0</v>
      </c>
      <c r="G6" s="21">
        <v>35000000</v>
      </c>
      <c r="H6" s="21">
        <v>0</v>
      </c>
      <c r="I6" s="21">
        <v>0</v>
      </c>
      <c r="J6" s="21">
        <v>0</v>
      </c>
      <c r="K6" s="21">
        <v>0</v>
      </c>
      <c r="L6" s="21">
        <v>0</v>
      </c>
      <c r="M6" s="21">
        <v>0</v>
      </c>
      <c r="N6" s="21">
        <v>0</v>
      </c>
      <c r="O6" s="21">
        <v>20000000</v>
      </c>
      <c r="P6" s="21">
        <v>20000000</v>
      </c>
      <c r="Q6" s="21">
        <v>0</v>
      </c>
      <c r="R6" s="21">
        <v>0</v>
      </c>
      <c r="S6" s="21">
        <v>0</v>
      </c>
      <c r="T6" s="21">
        <v>0</v>
      </c>
      <c r="U6" s="21">
        <v>0</v>
      </c>
      <c r="Y6" s="48">
        <v>6000000</v>
      </c>
    </row>
    <row r="7" spans="1:25" x14ac:dyDescent="0.25">
      <c r="A7" s="93" t="s">
        <v>634</v>
      </c>
      <c r="B7" s="51">
        <v>4</v>
      </c>
      <c r="C7" s="45">
        <v>2</v>
      </c>
      <c r="D7" s="48">
        <f t="shared" si="0"/>
        <v>58200000</v>
      </c>
      <c r="E7" s="21">
        <v>200000</v>
      </c>
      <c r="F7" s="21">
        <v>200000</v>
      </c>
      <c r="G7" s="21">
        <v>55000000</v>
      </c>
      <c r="H7" s="21">
        <v>200000</v>
      </c>
      <c r="I7" s="21">
        <v>200000</v>
      </c>
      <c r="J7" s="21">
        <v>200000</v>
      </c>
      <c r="K7" s="21">
        <v>200000</v>
      </c>
      <c r="L7" s="21">
        <v>200000</v>
      </c>
      <c r="M7" s="21">
        <v>200000</v>
      </c>
      <c r="N7" s="21">
        <v>200000</v>
      </c>
      <c r="O7" s="21">
        <v>200000</v>
      </c>
      <c r="P7" s="21">
        <v>200000</v>
      </c>
      <c r="Q7" s="21">
        <v>200000</v>
      </c>
      <c r="R7" s="21">
        <v>200000</v>
      </c>
      <c r="S7" s="21">
        <v>200000</v>
      </c>
      <c r="T7" s="21">
        <v>200000</v>
      </c>
      <c r="U7" s="21">
        <v>200000</v>
      </c>
      <c r="Y7" s="48">
        <v>200000</v>
      </c>
    </row>
    <row r="8" spans="1:25" x14ac:dyDescent="0.25">
      <c r="A8" s="93" t="s">
        <v>634</v>
      </c>
      <c r="B8" s="49">
        <v>11</v>
      </c>
      <c r="C8" s="46">
        <v>10</v>
      </c>
      <c r="D8" s="48">
        <f t="shared" si="0"/>
        <v>15890480000</v>
      </c>
      <c r="E8" s="21">
        <v>0</v>
      </c>
      <c r="F8" s="21">
        <f xml:space="preserve"> 6933600000 + 303500000 +85680000</f>
        <v>7322780000</v>
      </c>
      <c r="G8" s="21">
        <v>0</v>
      </c>
      <c r="H8" s="21">
        <v>0</v>
      </c>
      <c r="I8" s="21">
        <v>0</v>
      </c>
      <c r="J8" s="21">
        <v>0</v>
      </c>
      <c r="K8" s="21">
        <v>0</v>
      </c>
      <c r="L8" s="21">
        <v>0</v>
      </c>
      <c r="M8" s="21">
        <v>0</v>
      </c>
      <c r="N8" s="21">
        <v>0</v>
      </c>
      <c r="O8" s="21">
        <v>0</v>
      </c>
      <c r="P8" s="21">
        <f>5638600000+ 1098400000+1830700000</f>
        <v>8567700000</v>
      </c>
      <c r="Q8" s="21">
        <v>0</v>
      </c>
      <c r="R8" s="21">
        <v>0</v>
      </c>
      <c r="S8" s="21">
        <v>0</v>
      </c>
      <c r="T8" s="21">
        <v>0</v>
      </c>
      <c r="U8" s="21">
        <v>0</v>
      </c>
      <c r="Y8" s="48">
        <v>41044180</v>
      </c>
    </row>
    <row r="9" spans="1:25" x14ac:dyDescent="0.25">
      <c r="A9" s="93" t="s">
        <v>634</v>
      </c>
      <c r="B9" s="49">
        <v>1105</v>
      </c>
      <c r="C9" s="46">
        <v>10</v>
      </c>
      <c r="D9" s="48">
        <f t="shared" si="0"/>
        <v>15890441300</v>
      </c>
      <c r="E9" s="21">
        <v>0</v>
      </c>
      <c r="F9" s="21">
        <v>15800290800</v>
      </c>
      <c r="G9" s="21">
        <v>0</v>
      </c>
      <c r="H9" s="21">
        <v>0</v>
      </c>
      <c r="I9" s="21">
        <v>0</v>
      </c>
      <c r="J9" s="21">
        <v>89577600</v>
      </c>
      <c r="K9" s="21">
        <v>572900</v>
      </c>
      <c r="L9" s="21">
        <v>0</v>
      </c>
      <c r="M9" s="21">
        <v>0</v>
      </c>
      <c r="N9" s="21">
        <v>0</v>
      </c>
      <c r="O9" s="21">
        <v>0</v>
      </c>
      <c r="P9" s="21">
        <v>0</v>
      </c>
      <c r="Q9" s="21">
        <v>0</v>
      </c>
      <c r="R9" s="21">
        <v>0</v>
      </c>
      <c r="S9" s="21">
        <v>0</v>
      </c>
      <c r="T9" s="21">
        <v>0</v>
      </c>
      <c r="U9" s="21">
        <v>0</v>
      </c>
      <c r="Y9" s="48">
        <v>41044200</v>
      </c>
    </row>
    <row r="10" spans="1:25" x14ac:dyDescent="0.25">
      <c r="A10" s="93" t="str">
        <f>VLOOKUP(B10,'PPA IDs'!$A$2:$B$117,2,0)</f>
        <v>Crossings 1 - BART New Markets + Highway Crossing</v>
      </c>
      <c r="B10" s="49">
        <v>1001</v>
      </c>
      <c r="C10" s="46">
        <f>VLOOKUP(B10,'PPA IDs'!$A$2:$O$127,15,0)</f>
        <v>10</v>
      </c>
      <c r="D10" s="48">
        <f>SUM(E10:X10)</f>
        <v>52711268200</v>
      </c>
      <c r="E10" s="21">
        <v>231060400</v>
      </c>
      <c r="F10" s="21">
        <v>347471300</v>
      </c>
      <c r="G10" s="21">
        <v>8022930200</v>
      </c>
      <c r="H10" s="21">
        <v>0</v>
      </c>
      <c r="I10" s="21">
        <v>0</v>
      </c>
      <c r="J10" s="21">
        <v>0</v>
      </c>
      <c r="K10" s="21">
        <v>15190000</v>
      </c>
      <c r="L10" s="21">
        <v>607600000</v>
      </c>
      <c r="M10" s="21">
        <v>24646666200</v>
      </c>
      <c r="N10" s="21">
        <v>2713770100</v>
      </c>
      <c r="O10" s="21">
        <v>217000000</v>
      </c>
      <c r="P10" s="21">
        <v>7473480000</v>
      </c>
      <c r="Q10" s="21">
        <v>1892000000</v>
      </c>
      <c r="R10" s="21">
        <v>629300000</v>
      </c>
      <c r="S10" s="21">
        <v>0</v>
      </c>
      <c r="T10" s="21">
        <v>0</v>
      </c>
      <c r="U10" s="21">
        <v>5914800000</v>
      </c>
      <c r="V10" s="21">
        <v>0</v>
      </c>
      <c r="W10" s="21">
        <v>0</v>
      </c>
      <c r="X10" s="21">
        <v>0</v>
      </c>
      <c r="Y10" s="48">
        <v>307100000</v>
      </c>
    </row>
    <row r="11" spans="1:25" x14ac:dyDescent="0.25">
      <c r="A11" s="93" t="str">
        <f>VLOOKUP(B11,'PPA IDs'!$A$2:$B$117,2,0)</f>
        <v>Crossings 2 - BART Mission St</v>
      </c>
      <c r="B11" s="49">
        <v>1002</v>
      </c>
      <c r="C11" s="46">
        <f>VLOOKUP(B11,'PPA IDs'!$A$2:$O$127,15,0)</f>
        <v>10</v>
      </c>
      <c r="D11" s="48">
        <f t="shared" ref="D11:D19" si="1">SUM(E11:X11)</f>
        <v>39598936300</v>
      </c>
      <c r="E11" s="21">
        <v>0</v>
      </c>
      <c r="F11" s="21">
        <v>0</v>
      </c>
      <c r="G11" s="21">
        <v>0</v>
      </c>
      <c r="H11" s="21">
        <v>0</v>
      </c>
      <c r="I11" s="21">
        <v>0</v>
      </c>
      <c r="J11" s="21">
        <v>0</v>
      </c>
      <c r="K11" s="21">
        <v>15190000</v>
      </c>
      <c r="L11" s="21">
        <v>607600000</v>
      </c>
      <c r="M11" s="21">
        <v>21655420800</v>
      </c>
      <c r="N11" s="21">
        <v>2381409500</v>
      </c>
      <c r="O11" s="21">
        <v>217000000</v>
      </c>
      <c r="P11" s="21">
        <v>6477016000</v>
      </c>
      <c r="Q11" s="21">
        <v>1892000000</v>
      </c>
      <c r="R11" s="21">
        <v>629300000</v>
      </c>
      <c r="S11" s="21">
        <v>0</v>
      </c>
      <c r="T11" s="21">
        <v>0</v>
      </c>
      <c r="U11" s="21">
        <v>5724000000</v>
      </c>
      <c r="V11" s="21">
        <v>0</v>
      </c>
      <c r="W11" s="21">
        <v>0</v>
      </c>
      <c r="X11" s="21">
        <v>0</v>
      </c>
      <c r="Y11" s="48">
        <v>258300000</v>
      </c>
    </row>
    <row r="12" spans="1:25" x14ac:dyDescent="0.25">
      <c r="A12" s="93" t="str">
        <f>VLOOKUP(B12,'PPA IDs'!$A$2:$B$117,2,0)</f>
        <v>Crossings 3 - BART New Markets</v>
      </c>
      <c r="B12" s="49">
        <v>1003</v>
      </c>
      <c r="C12" s="46">
        <f>VLOOKUP(B12,'PPA IDs'!$A$2:$O$127,15,0)</f>
        <v>10</v>
      </c>
      <c r="D12" s="48">
        <f t="shared" si="1"/>
        <v>40940102700</v>
      </c>
      <c r="E12" s="21">
        <v>0</v>
      </c>
      <c r="F12" s="21">
        <v>0</v>
      </c>
      <c r="G12" s="21">
        <v>0</v>
      </c>
      <c r="H12" s="21">
        <v>0</v>
      </c>
      <c r="I12" s="21">
        <v>0</v>
      </c>
      <c r="J12" s="21">
        <v>0</v>
      </c>
      <c r="K12" s="21">
        <v>15190000</v>
      </c>
      <c r="L12" s="21">
        <v>607600000</v>
      </c>
      <c r="M12" s="21">
        <v>22356821800</v>
      </c>
      <c r="N12" s="21">
        <v>2459342900</v>
      </c>
      <c r="O12" s="21">
        <v>217000000</v>
      </c>
      <c r="P12" s="21">
        <v>6975248000</v>
      </c>
      <c r="Q12" s="21">
        <v>1892000000</v>
      </c>
      <c r="R12" s="21">
        <v>629300000</v>
      </c>
      <c r="S12" s="21">
        <v>0</v>
      </c>
      <c r="T12" s="21">
        <v>0</v>
      </c>
      <c r="U12" s="21">
        <v>5787600000</v>
      </c>
      <c r="V12" s="21">
        <v>0</v>
      </c>
      <c r="W12" s="21">
        <v>0</v>
      </c>
      <c r="X12" s="21">
        <v>0</v>
      </c>
      <c r="Y12" s="48">
        <v>268000000</v>
      </c>
    </row>
    <row r="13" spans="1:25" x14ac:dyDescent="0.25">
      <c r="A13" s="93" t="str">
        <f>VLOOKUP(B13,'PPA IDs'!$A$2:$B$117,2,0)</f>
        <v>Crossings 4 - Regional Rail</v>
      </c>
      <c r="B13" s="49">
        <v>1004</v>
      </c>
      <c r="C13" s="46">
        <f>VLOOKUP(B13,'PPA IDs'!$A$2:$O$127,15,0)</f>
        <v>10</v>
      </c>
      <c r="D13" s="48">
        <f t="shared" si="1"/>
        <v>45903833300</v>
      </c>
      <c r="E13" s="21">
        <v>0</v>
      </c>
      <c r="F13" s="21">
        <v>0</v>
      </c>
      <c r="G13" s="21">
        <v>0</v>
      </c>
      <c r="H13" s="21">
        <v>0</v>
      </c>
      <c r="I13" s="21">
        <v>0</v>
      </c>
      <c r="J13" s="21">
        <v>0</v>
      </c>
      <c r="K13" s="21">
        <v>7595000</v>
      </c>
      <c r="L13" s="21">
        <v>1372679000</v>
      </c>
      <c r="M13" s="21">
        <v>24625257600</v>
      </c>
      <c r="N13" s="21">
        <v>9549474700</v>
      </c>
      <c r="O13" s="21">
        <v>4846286000</v>
      </c>
      <c r="P13" s="21">
        <v>696916000</v>
      </c>
      <c r="Q13" s="21">
        <v>1019575000</v>
      </c>
      <c r="R13" s="21">
        <v>979400000</v>
      </c>
      <c r="S13" s="21">
        <v>0</v>
      </c>
      <c r="T13" s="21">
        <v>0</v>
      </c>
      <c r="U13" s="21">
        <v>0</v>
      </c>
      <c r="V13" s="21">
        <v>2806650000</v>
      </c>
      <c r="W13" s="21">
        <v>0</v>
      </c>
      <c r="X13" s="21">
        <v>0</v>
      </c>
      <c r="Y13" s="48">
        <v>402300000</v>
      </c>
    </row>
    <row r="14" spans="1:25" x14ac:dyDescent="0.25">
      <c r="A14" s="93" t="str">
        <f>VLOOKUP(B14,'PPA IDs'!$A$2:$B$117,2,0)</f>
        <v>Crossings 5 - Mid-Bay Crossing</v>
      </c>
      <c r="B14" s="49">
        <v>1005</v>
      </c>
      <c r="C14" s="46">
        <f>VLOOKUP(B14,'PPA IDs'!$A$2:$O$127,15,0)</f>
        <v>10</v>
      </c>
      <c r="D14" s="48">
        <f t="shared" si="1"/>
        <v>17376757100</v>
      </c>
      <c r="E14" s="21">
        <v>48428200</v>
      </c>
      <c r="F14" s="21">
        <v>15918740300</v>
      </c>
      <c r="G14" s="21">
        <v>1401277500</v>
      </c>
      <c r="H14" s="21">
        <v>0</v>
      </c>
      <c r="I14" s="21">
        <v>0</v>
      </c>
      <c r="J14" s="21">
        <v>0</v>
      </c>
      <c r="K14" s="21">
        <v>8311100</v>
      </c>
      <c r="L14" s="21">
        <v>0</v>
      </c>
      <c r="M14" s="21">
        <v>0</v>
      </c>
      <c r="N14" s="21">
        <v>0</v>
      </c>
      <c r="O14" s="21">
        <v>0</v>
      </c>
      <c r="P14" s="21">
        <v>0</v>
      </c>
      <c r="Q14" s="21">
        <v>0</v>
      </c>
      <c r="R14" s="21">
        <v>0</v>
      </c>
      <c r="S14" s="21">
        <v>0</v>
      </c>
      <c r="T14" s="21">
        <v>0</v>
      </c>
      <c r="U14" s="21">
        <v>0</v>
      </c>
      <c r="V14" s="21">
        <v>0</v>
      </c>
      <c r="W14" s="21">
        <v>0</v>
      </c>
      <c r="X14" s="21">
        <v>0</v>
      </c>
      <c r="Y14" s="48">
        <v>42600000</v>
      </c>
    </row>
    <row r="15" spans="1:25" x14ac:dyDescent="0.25">
      <c r="A15" s="93" t="str">
        <f>VLOOKUP(B15,'PPA IDs'!$A$2:$B$117,2,0)</f>
        <v>Crossings 6 - San Mateo Bridge Widening</v>
      </c>
      <c r="B15" s="49">
        <v>1006</v>
      </c>
      <c r="C15" s="46">
        <f>VLOOKUP(B15,'PPA IDs'!$A$2:$O$127,15,0)</f>
        <v>10</v>
      </c>
      <c r="D15" s="48">
        <f t="shared" si="1"/>
        <v>13396746700</v>
      </c>
      <c r="E15" s="21">
        <v>5468400</v>
      </c>
      <c r="F15" s="21">
        <v>13283004000</v>
      </c>
      <c r="G15" s="21">
        <v>0</v>
      </c>
      <c r="H15" s="21">
        <v>0</v>
      </c>
      <c r="I15" s="21">
        <v>0</v>
      </c>
      <c r="J15" s="21">
        <v>0</v>
      </c>
      <c r="K15" s="21">
        <v>108274300</v>
      </c>
      <c r="L15" s="21">
        <v>0</v>
      </c>
      <c r="M15" s="21">
        <v>0</v>
      </c>
      <c r="N15" s="21">
        <v>0</v>
      </c>
      <c r="O15" s="21">
        <v>0</v>
      </c>
      <c r="P15" s="21">
        <v>0</v>
      </c>
      <c r="Q15" s="21">
        <v>0</v>
      </c>
      <c r="R15" s="21">
        <v>0</v>
      </c>
      <c r="S15" s="21">
        <v>0</v>
      </c>
      <c r="T15" s="21">
        <v>0</v>
      </c>
      <c r="U15" s="21">
        <v>0</v>
      </c>
      <c r="V15" s="21">
        <v>0</v>
      </c>
      <c r="W15" s="21">
        <v>0</v>
      </c>
      <c r="X15" s="21">
        <v>0</v>
      </c>
      <c r="Y15" s="48">
        <v>32800000</v>
      </c>
    </row>
    <row r="16" spans="1:25" x14ac:dyDescent="0.25">
      <c r="A16" s="93" t="str">
        <f>VLOOKUP(B16,'PPA IDs'!$A$2:$B$117,2,0)</f>
        <v>Crossings 7 - Regional Rail + BART New Markets</v>
      </c>
      <c r="B16" s="49">
        <v>1007</v>
      </c>
      <c r="C16" s="46">
        <f>VLOOKUP(B16,'PPA IDs'!$A$2:$O$127,15,0)</f>
        <v>10</v>
      </c>
      <c r="D16" s="48">
        <f t="shared" si="1"/>
        <v>86843936000</v>
      </c>
      <c r="E16" s="21">
        <v>0</v>
      </c>
      <c r="F16" s="21">
        <v>0</v>
      </c>
      <c r="G16" s="21">
        <v>0</v>
      </c>
      <c r="H16" s="21">
        <v>0</v>
      </c>
      <c r="I16" s="21">
        <v>0</v>
      </c>
      <c r="J16" s="21">
        <v>0</v>
      </c>
      <c r="K16" s="21">
        <v>22785000</v>
      </c>
      <c r="L16" s="21">
        <v>1980279000</v>
      </c>
      <c r="M16" s="21">
        <v>46982079400</v>
      </c>
      <c r="N16" s="21">
        <v>12008817600</v>
      </c>
      <c r="O16" s="21">
        <v>5063286000</v>
      </c>
      <c r="P16" s="21">
        <v>7672164000</v>
      </c>
      <c r="Q16" s="21">
        <v>2911575000</v>
      </c>
      <c r="R16" s="21">
        <v>1608700000</v>
      </c>
      <c r="S16" s="21">
        <v>0</v>
      </c>
      <c r="T16" s="21">
        <v>0</v>
      </c>
      <c r="U16" s="21">
        <v>5787600000</v>
      </c>
      <c r="V16" s="21">
        <v>2806650000</v>
      </c>
      <c r="W16" s="21">
        <v>0</v>
      </c>
      <c r="X16" s="21">
        <v>0</v>
      </c>
      <c r="Y16" s="48">
        <v>670300000</v>
      </c>
    </row>
    <row r="17" spans="1:25" x14ac:dyDescent="0.25">
      <c r="A17" s="93" t="str">
        <f>VLOOKUP(B17,'PPA IDs'!$A$2:$B$117,2,0)</f>
        <v>Crossings 8 - Southern Crossing Bridge</v>
      </c>
      <c r="B17" s="49">
        <v>1008</v>
      </c>
      <c r="C17" s="46">
        <f>VLOOKUP(B17,'PPA IDs'!$A$2:$O$127,15,0)</f>
        <v>10</v>
      </c>
      <c r="D17" s="48">
        <f t="shared" si="1"/>
        <v>8601461900</v>
      </c>
      <c r="E17" s="21">
        <v>231060400</v>
      </c>
      <c r="F17" s="21">
        <v>347471300</v>
      </c>
      <c r="G17" s="21">
        <v>8022930200</v>
      </c>
      <c r="H17" s="21">
        <v>0</v>
      </c>
      <c r="I17" s="21">
        <v>0</v>
      </c>
      <c r="J17" s="21">
        <v>0</v>
      </c>
      <c r="K17" s="21">
        <v>0</v>
      </c>
      <c r="L17" s="21">
        <v>0</v>
      </c>
      <c r="M17" s="21">
        <v>0</v>
      </c>
      <c r="N17" s="21">
        <v>0</v>
      </c>
      <c r="O17" s="21">
        <v>0</v>
      </c>
      <c r="P17" s="21">
        <v>0</v>
      </c>
      <c r="Q17" s="21">
        <v>0</v>
      </c>
      <c r="R17" s="21">
        <v>0</v>
      </c>
      <c r="S17" s="21">
        <v>0</v>
      </c>
      <c r="T17" s="21">
        <v>0</v>
      </c>
      <c r="U17" s="21">
        <v>0</v>
      </c>
      <c r="V17" s="21">
        <v>0</v>
      </c>
      <c r="W17" s="21">
        <v>0</v>
      </c>
      <c r="X17" s="21">
        <v>0</v>
      </c>
      <c r="Y17" s="48">
        <v>26600000</v>
      </c>
    </row>
    <row r="18" spans="1:25" x14ac:dyDescent="0.25">
      <c r="A18" s="93" t="str">
        <f>VLOOKUP(B18,'PPA IDs'!$A$2:$B$117,2,0)</f>
        <v>Caltrain Downtown Extension</v>
      </c>
      <c r="B18" s="49">
        <v>2300</v>
      </c>
      <c r="C18" s="46">
        <f>VLOOKUP(B18,'PPA IDs'!$A$2:$O$127,15,0)</f>
        <v>6</v>
      </c>
      <c r="D18" s="48">
        <f t="shared" si="1"/>
        <v>4817178000</v>
      </c>
      <c r="E18" s="21">
        <v>0</v>
      </c>
      <c r="F18" s="21">
        <v>0</v>
      </c>
      <c r="G18" s="21">
        <v>0</v>
      </c>
      <c r="H18" s="21">
        <v>0</v>
      </c>
      <c r="I18" s="21">
        <v>0</v>
      </c>
      <c r="J18" s="21">
        <v>0</v>
      </c>
      <c r="K18" s="21">
        <v>0</v>
      </c>
      <c r="L18" s="21">
        <v>3319465000</v>
      </c>
      <c r="M18" s="21">
        <v>0</v>
      </c>
      <c r="N18" s="21">
        <v>379967000</v>
      </c>
      <c r="O18" s="21">
        <v>420830000</v>
      </c>
      <c r="P18" s="21">
        <v>696916000</v>
      </c>
      <c r="Q18" s="21">
        <v>0</v>
      </c>
      <c r="R18" s="21">
        <v>0</v>
      </c>
      <c r="S18" s="21">
        <v>0</v>
      </c>
      <c r="T18" s="21">
        <v>0</v>
      </c>
      <c r="U18" s="21">
        <v>0</v>
      </c>
      <c r="V18" s="21">
        <v>0</v>
      </c>
      <c r="W18" s="21">
        <v>0</v>
      </c>
      <c r="X18" s="21">
        <v>0</v>
      </c>
      <c r="Y18" s="48">
        <v>4000000</v>
      </c>
    </row>
    <row r="19" spans="1:25" x14ac:dyDescent="0.25">
      <c r="A19" s="93" t="str">
        <f>VLOOKUP(B19,'PPA IDs'!$A$2:$B$117,2,0)</f>
        <v>Caltrain PCBB 10tphpd</v>
      </c>
      <c r="B19" s="49">
        <v>2301</v>
      </c>
      <c r="C19" s="46">
        <f>VLOOKUP(B19,'PPA IDs'!$A$2:$O$127,15,0)</f>
        <v>11</v>
      </c>
      <c r="D19" s="48">
        <f t="shared" si="1"/>
        <v>16953447300</v>
      </c>
      <c r="E19" s="21">
        <v>0</v>
      </c>
      <c r="F19" s="21">
        <v>0</v>
      </c>
      <c r="G19" s="21">
        <v>0</v>
      </c>
      <c r="H19" s="21">
        <v>0</v>
      </c>
      <c r="I19" s="21">
        <v>0</v>
      </c>
      <c r="J19" s="21">
        <v>0</v>
      </c>
      <c r="K19" s="21">
        <v>0</v>
      </c>
      <c r="L19" s="21">
        <v>3692144000</v>
      </c>
      <c r="M19" s="21">
        <v>5123176100</v>
      </c>
      <c r="N19" s="21">
        <v>878300200</v>
      </c>
      <c r="O19" s="21">
        <v>2846286000</v>
      </c>
      <c r="P19" s="21">
        <v>696916000</v>
      </c>
      <c r="Q19" s="21">
        <v>1019575000</v>
      </c>
      <c r="R19" s="21">
        <v>979400000</v>
      </c>
      <c r="S19" s="21">
        <v>0</v>
      </c>
      <c r="T19" s="21">
        <v>0</v>
      </c>
      <c r="U19" s="21">
        <v>0</v>
      </c>
      <c r="V19" s="21">
        <v>1717650000</v>
      </c>
      <c r="W19" s="21">
        <v>0</v>
      </c>
      <c r="X19" s="21">
        <v>0</v>
      </c>
      <c r="Y19" s="48">
        <f>Y20</f>
        <v>145038382.05828518</v>
      </c>
    </row>
    <row r="20" spans="1:25" x14ac:dyDescent="0.25">
      <c r="A20" s="93" t="str">
        <f>VLOOKUP(B20,'PPA IDs'!$A$2:$B$117,2,0)</f>
        <v>Caltrain PCBB 12tphpd</v>
      </c>
      <c r="B20" s="49">
        <v>2302</v>
      </c>
      <c r="C20" s="46">
        <f>VLOOKUP(B20,'PPA IDs'!$A$2:$O$127,15,0)</f>
        <v>11</v>
      </c>
      <c r="D20" s="48">
        <f t="shared" ref="D20" si="2">SUM(E20:X20)</f>
        <v>19953447300</v>
      </c>
      <c r="E20" s="21">
        <v>0</v>
      </c>
      <c r="F20" s="21">
        <v>0</v>
      </c>
      <c r="G20" s="21">
        <v>0</v>
      </c>
      <c r="H20" s="21">
        <v>0</v>
      </c>
      <c r="I20" s="21">
        <v>0</v>
      </c>
      <c r="J20" s="21">
        <v>0</v>
      </c>
      <c r="K20" s="21">
        <v>0</v>
      </c>
      <c r="L20" s="21">
        <v>3692144000</v>
      </c>
      <c r="M20" s="21">
        <v>7123176100</v>
      </c>
      <c r="N20" s="21">
        <v>878300200</v>
      </c>
      <c r="O20" s="21">
        <v>3846286000</v>
      </c>
      <c r="P20" s="21">
        <v>696916000</v>
      </c>
      <c r="Q20" s="21">
        <v>1019575000</v>
      </c>
      <c r="R20" s="21">
        <v>979400000</v>
      </c>
      <c r="S20" s="21">
        <v>0</v>
      </c>
      <c r="T20" s="21">
        <v>0</v>
      </c>
      <c r="U20" s="21">
        <v>0</v>
      </c>
      <c r="V20" s="21">
        <v>1717650000</v>
      </c>
      <c r="W20" s="21">
        <v>0</v>
      </c>
      <c r="X20" s="21">
        <v>0</v>
      </c>
      <c r="Y20" s="48">
        <f>Y21/2</f>
        <v>145038382.05828518</v>
      </c>
    </row>
    <row r="21" spans="1:25" x14ac:dyDescent="0.25">
      <c r="A21" s="93" t="str">
        <f>VLOOKUP(B21,'PPA IDs'!$A$2:$B$117,2,0)</f>
        <v>Caltrain PCBB 16tphpd</v>
      </c>
      <c r="B21" s="49">
        <v>2303</v>
      </c>
      <c r="C21" s="46">
        <f>VLOOKUP(B21,'PPA IDs'!$A$2:$O$127,15,0)</f>
        <v>2</v>
      </c>
      <c r="D21" s="48">
        <f t="shared" ref="D21:D24" si="3">SUM(E21:X21)</f>
        <v>25953447300</v>
      </c>
      <c r="E21" s="21">
        <v>0</v>
      </c>
      <c r="F21" s="21">
        <v>0</v>
      </c>
      <c r="G21" s="21">
        <v>0</v>
      </c>
      <c r="H21" s="21">
        <v>0</v>
      </c>
      <c r="I21" s="21">
        <v>0</v>
      </c>
      <c r="J21" s="21">
        <v>0</v>
      </c>
      <c r="K21" s="21">
        <v>0</v>
      </c>
      <c r="L21" s="21">
        <v>4692144000</v>
      </c>
      <c r="M21" s="21">
        <v>11123176100</v>
      </c>
      <c r="N21" s="21">
        <v>878300200</v>
      </c>
      <c r="O21" s="21">
        <v>4846286000</v>
      </c>
      <c r="P21" s="21">
        <v>696916000</v>
      </c>
      <c r="Q21" s="21">
        <v>1019575000</v>
      </c>
      <c r="R21" s="21">
        <v>979400000</v>
      </c>
      <c r="S21" s="21">
        <v>0</v>
      </c>
      <c r="T21" s="21">
        <v>0</v>
      </c>
      <c r="U21" s="21">
        <v>0</v>
      </c>
      <c r="V21" s="21">
        <v>1717650000</v>
      </c>
      <c r="W21" s="21">
        <v>0</v>
      </c>
      <c r="X21" s="21">
        <v>0</v>
      </c>
      <c r="Y21" s="48">
        <v>290076764.11657035</v>
      </c>
    </row>
    <row r="22" spans="1:25" x14ac:dyDescent="0.25">
      <c r="A22" s="93" t="str">
        <f>VLOOKUP(B22,'PPA IDs'!$A$2:$B$117,2,0)</f>
        <v>BART Core Capacity</v>
      </c>
      <c r="B22" s="49">
        <v>2201</v>
      </c>
      <c r="C22" s="46">
        <f>VLOOKUP(B22,'PPA IDs'!$A$2:$O$127,15,0)</f>
        <v>9</v>
      </c>
      <c r="D22" s="48">
        <f t="shared" si="3"/>
        <v>3510400000</v>
      </c>
      <c r="E22" s="21">
        <v>0</v>
      </c>
      <c r="F22" s="21">
        <v>0</v>
      </c>
      <c r="G22" s="21">
        <v>0</v>
      </c>
      <c r="H22" s="21">
        <v>0</v>
      </c>
      <c r="I22" s="21">
        <v>0</v>
      </c>
      <c r="J22" s="21">
        <v>0</v>
      </c>
      <c r="K22" s="21">
        <v>0</v>
      </c>
      <c r="L22" s="21">
        <v>0</v>
      </c>
      <c r="M22" s="21">
        <v>0</v>
      </c>
      <c r="N22" s="21">
        <v>0</v>
      </c>
      <c r="O22" s="21">
        <v>0</v>
      </c>
      <c r="P22" s="21">
        <v>0</v>
      </c>
      <c r="Q22" s="21">
        <v>1892000000</v>
      </c>
      <c r="R22" s="21">
        <v>0</v>
      </c>
      <c r="S22" s="21">
        <v>0</v>
      </c>
      <c r="T22" s="21">
        <v>0</v>
      </c>
      <c r="U22" s="21">
        <v>0</v>
      </c>
      <c r="V22" s="21">
        <v>1618400000</v>
      </c>
      <c r="W22" s="21">
        <v>0</v>
      </c>
      <c r="X22" s="21">
        <v>0</v>
      </c>
      <c r="Y22" s="48">
        <v>75000000</v>
      </c>
    </row>
    <row r="23" spans="1:25" x14ac:dyDescent="0.25">
      <c r="A23" s="93" t="str">
        <f>VLOOKUP(B23,'PPA IDs'!$A$2:$B$117,2,0)</f>
        <v>El Camino Real BRT</v>
      </c>
      <c r="B23" s="49">
        <v>2102</v>
      </c>
      <c r="C23" s="46">
        <f>VLOOKUP(B23,'PPA IDs'!$A$2:$O$127,15,0)</f>
        <v>3</v>
      </c>
      <c r="D23" s="48">
        <f>SUM(E23:X23)</f>
        <v>233000000</v>
      </c>
      <c r="E23" s="21">
        <v>20000000</v>
      </c>
      <c r="F23" s="21">
        <v>0</v>
      </c>
      <c r="G23" s="21">
        <v>50000000</v>
      </c>
      <c r="H23" s="21">
        <v>0</v>
      </c>
      <c r="I23" s="21">
        <v>0</v>
      </c>
      <c r="J23" s="21">
        <v>0</v>
      </c>
      <c r="K23" s="21">
        <v>0</v>
      </c>
      <c r="L23" s="21">
        <v>0</v>
      </c>
      <c r="M23" s="21">
        <v>0</v>
      </c>
      <c r="N23" s="21">
        <v>25000000</v>
      </c>
      <c r="O23" s="21">
        <v>25000000</v>
      </c>
      <c r="P23" s="21">
        <v>33000000</v>
      </c>
      <c r="Q23" s="21">
        <v>0</v>
      </c>
      <c r="R23" s="21">
        <v>0</v>
      </c>
      <c r="S23" s="21">
        <v>0</v>
      </c>
      <c r="T23" s="21">
        <v>0</v>
      </c>
      <c r="U23" s="21">
        <v>0</v>
      </c>
      <c r="V23" s="21">
        <v>0</v>
      </c>
      <c r="W23" s="21">
        <v>80000000</v>
      </c>
      <c r="X23" s="21">
        <v>0</v>
      </c>
      <c r="Y23" s="48">
        <v>-8000000</v>
      </c>
    </row>
    <row r="24" spans="1:25" x14ac:dyDescent="0.25">
      <c r="A24" s="93" t="str">
        <f>VLOOKUP(B24,'PPA IDs'!$A$2:$B$117,2,0)</f>
        <v>WETA Ferry Network Expansion (Berkeley, Alameda Point, Redwood City, Mission Bay)</v>
      </c>
      <c r="B24" s="49">
        <v>2601</v>
      </c>
      <c r="C24" s="46">
        <f>VLOOKUP(B24,'PPA IDs'!$A$2:$O$127,15,0)</f>
        <v>9</v>
      </c>
      <c r="D24" s="48">
        <f t="shared" si="3"/>
        <v>217000000</v>
      </c>
      <c r="E24" s="21">
        <v>0</v>
      </c>
      <c r="F24" s="21">
        <v>0</v>
      </c>
      <c r="G24" s="21">
        <v>0</v>
      </c>
      <c r="H24" s="21">
        <v>0</v>
      </c>
      <c r="I24" s="21">
        <v>0</v>
      </c>
      <c r="J24" s="21">
        <v>0</v>
      </c>
      <c r="K24" s="21">
        <v>0</v>
      </c>
      <c r="L24" s="21">
        <v>0</v>
      </c>
      <c r="M24" s="21">
        <v>0</v>
      </c>
      <c r="N24" s="21">
        <v>0</v>
      </c>
      <c r="O24" s="21">
        <v>87000000</v>
      </c>
      <c r="P24" s="21">
        <v>0</v>
      </c>
      <c r="Q24" s="21">
        <v>0</v>
      </c>
      <c r="R24" s="21">
        <v>0</v>
      </c>
      <c r="S24" s="21">
        <v>0</v>
      </c>
      <c r="T24" s="21">
        <v>0</v>
      </c>
      <c r="U24" s="21">
        <v>0</v>
      </c>
      <c r="V24" s="21">
        <v>0</v>
      </c>
      <c r="W24" s="21">
        <v>0</v>
      </c>
      <c r="X24" s="21">
        <v>130000000</v>
      </c>
      <c r="Y24" s="48">
        <v>28000000</v>
      </c>
    </row>
    <row r="25" spans="1:25" x14ac:dyDescent="0.25">
      <c r="A25" s="93" t="str">
        <f>VLOOKUP(B25,'PPA IDs'!$A$2:$B$117,2,0)</f>
        <v>BART to Silicon Valley (Phase 2)</v>
      </c>
      <c r="B25" s="49">
        <v>2205</v>
      </c>
      <c r="C25" s="46">
        <f>VLOOKUP(B25,'PPA IDs'!$A$2:$O$127,15,0)</f>
        <v>6</v>
      </c>
      <c r="D25" s="48">
        <f t="shared" ref="D25:D33" si="4">SUM(E25:X25)</f>
        <v>4780000000</v>
      </c>
      <c r="E25" s="21">
        <v>0</v>
      </c>
      <c r="F25" s="21">
        <v>0</v>
      </c>
      <c r="G25" s="21">
        <v>0</v>
      </c>
      <c r="H25" s="21">
        <v>0</v>
      </c>
      <c r="I25" s="21">
        <v>0</v>
      </c>
      <c r="J25" s="21">
        <v>0</v>
      </c>
      <c r="K25" s="21">
        <v>0</v>
      </c>
      <c r="L25" s="21">
        <v>0</v>
      </c>
      <c r="M25" s="21">
        <v>2000000000</v>
      </c>
      <c r="N25" s="21">
        <v>0</v>
      </c>
      <c r="O25" s="21">
        <v>0</v>
      </c>
      <c r="P25" s="21">
        <v>2000000000</v>
      </c>
      <c r="Q25" s="21">
        <v>0</v>
      </c>
      <c r="R25" s="21">
        <v>0</v>
      </c>
      <c r="S25" s="21">
        <v>0</v>
      </c>
      <c r="T25" s="21">
        <v>0</v>
      </c>
      <c r="U25" s="21">
        <v>780000000</v>
      </c>
      <c r="V25" s="21">
        <v>0</v>
      </c>
      <c r="W25" s="21">
        <v>0</v>
      </c>
      <c r="X25" s="21">
        <v>0</v>
      </c>
      <c r="Y25" s="48">
        <v>75000000</v>
      </c>
    </row>
    <row r="26" spans="1:25" x14ac:dyDescent="0.25">
      <c r="A26" s="93" t="str">
        <f>VLOOKUP(B26,'PPA IDs'!$A$2:$B$117,2,0)</f>
        <v>BART DMU to Brentwood</v>
      </c>
      <c r="B26" s="49">
        <v>2202</v>
      </c>
      <c r="C26" s="46">
        <f>VLOOKUP(B26,'PPA IDs'!$A$2:$O$127,15,0)</f>
        <v>5</v>
      </c>
      <c r="D26" s="48">
        <f t="shared" si="4"/>
        <v>513000000</v>
      </c>
      <c r="E26" s="21">
        <v>0</v>
      </c>
      <c r="F26" s="21">
        <v>0</v>
      </c>
      <c r="G26" s="21">
        <v>0</v>
      </c>
      <c r="H26" s="21">
        <v>0</v>
      </c>
      <c r="I26" s="21">
        <v>0</v>
      </c>
      <c r="J26" s="21">
        <v>0</v>
      </c>
      <c r="K26" s="21">
        <v>0</v>
      </c>
      <c r="L26" s="21">
        <v>350000000</v>
      </c>
      <c r="M26" s="21">
        <v>0</v>
      </c>
      <c r="N26" s="21">
        <v>0</v>
      </c>
      <c r="O26" s="21">
        <v>100000000</v>
      </c>
      <c r="P26" s="21">
        <v>0</v>
      </c>
      <c r="Q26" s="21">
        <v>0</v>
      </c>
      <c r="R26" s="21">
        <v>0</v>
      </c>
      <c r="S26" s="21">
        <v>0</v>
      </c>
      <c r="T26" s="21">
        <v>0</v>
      </c>
      <c r="U26" s="21">
        <v>63000000</v>
      </c>
      <c r="V26" s="21">
        <v>0</v>
      </c>
      <c r="W26" s="21">
        <v>0</v>
      </c>
      <c r="X26" s="21">
        <v>0</v>
      </c>
      <c r="Y26" s="48">
        <v>7000000</v>
      </c>
    </row>
    <row r="27" spans="1:25" x14ac:dyDescent="0.25">
      <c r="A27" s="93" t="str">
        <f>VLOOKUP(B27,'PPA IDs'!$A$2:$B$117,2,0)</f>
        <v>SR-239</v>
      </c>
      <c r="B27" s="49">
        <v>3100</v>
      </c>
      <c r="C27" s="46">
        <f>VLOOKUP(B27,'PPA IDs'!$A$2:$O$127,15,0)</f>
        <v>8</v>
      </c>
      <c r="D27" s="48">
        <f t="shared" si="4"/>
        <v>1400000000</v>
      </c>
      <c r="E27" s="21">
        <v>400000000</v>
      </c>
      <c r="F27" s="21">
        <v>1000000000</v>
      </c>
      <c r="G27" s="21">
        <v>0</v>
      </c>
      <c r="H27" s="21">
        <v>0</v>
      </c>
      <c r="I27" s="21">
        <v>0</v>
      </c>
      <c r="J27" s="21">
        <v>0</v>
      </c>
      <c r="K27" s="21">
        <v>0</v>
      </c>
      <c r="L27" s="21">
        <v>0</v>
      </c>
      <c r="M27" s="21">
        <v>0</v>
      </c>
      <c r="N27" s="21">
        <v>0</v>
      </c>
      <c r="O27" s="21">
        <v>0</v>
      </c>
      <c r="P27" s="21">
        <v>0</v>
      </c>
      <c r="Q27" s="21">
        <v>0</v>
      </c>
      <c r="R27" s="21">
        <v>0</v>
      </c>
      <c r="S27" s="21">
        <v>0</v>
      </c>
      <c r="T27" s="21">
        <v>0</v>
      </c>
      <c r="U27" s="21">
        <v>0</v>
      </c>
      <c r="V27" s="21">
        <v>0</v>
      </c>
      <c r="W27" s="21">
        <v>0</v>
      </c>
      <c r="X27" s="21">
        <v>0</v>
      </c>
      <c r="Y27" s="48">
        <v>2000000</v>
      </c>
    </row>
    <row r="28" spans="1:25" x14ac:dyDescent="0.25">
      <c r="A28" s="93" t="str">
        <f>VLOOKUP(B28,'PPA IDs'!$A$2:$B$117,2,0)</f>
        <v>SR-4 Operational Improvements</v>
      </c>
      <c r="B28" s="49">
        <v>3102</v>
      </c>
      <c r="C28" s="46">
        <f>VLOOKUP(B28,'PPA IDs'!$A$2:$O$127,15,0)</f>
        <v>6</v>
      </c>
      <c r="D28" s="48">
        <f t="shared" si="4"/>
        <v>434000000</v>
      </c>
      <c r="E28" s="21">
        <v>200000000</v>
      </c>
      <c r="F28" s="21">
        <v>234000000</v>
      </c>
      <c r="G28" s="21">
        <v>0</v>
      </c>
      <c r="H28" s="21">
        <v>0</v>
      </c>
      <c r="I28" s="21">
        <v>0</v>
      </c>
      <c r="J28" s="21">
        <v>0</v>
      </c>
      <c r="K28" s="21">
        <v>0</v>
      </c>
      <c r="L28" s="21">
        <v>0</v>
      </c>
      <c r="M28" s="21">
        <v>0</v>
      </c>
      <c r="N28" s="21">
        <v>0</v>
      </c>
      <c r="O28" s="21">
        <v>0</v>
      </c>
      <c r="P28" s="21">
        <v>0</v>
      </c>
      <c r="Q28" s="21">
        <v>0</v>
      </c>
      <c r="R28" s="21">
        <v>0</v>
      </c>
      <c r="S28" s="21">
        <v>0</v>
      </c>
      <c r="T28" s="21">
        <v>0</v>
      </c>
      <c r="U28" s="21">
        <v>0</v>
      </c>
      <c r="V28" s="21">
        <v>0</v>
      </c>
      <c r="W28" s="21">
        <v>0</v>
      </c>
      <c r="X28" s="21">
        <v>0</v>
      </c>
      <c r="Y28" s="48">
        <v>2000000</v>
      </c>
    </row>
    <row r="29" spans="1:25" x14ac:dyDescent="0.25">
      <c r="A29" s="93" t="str">
        <f>VLOOKUP(B29,'PPA IDs'!$A$2:$B$117,2,0)</f>
        <v>SR-4 Widening (Brentwood to Discovery Bay)</v>
      </c>
      <c r="B29" s="49">
        <v>3103</v>
      </c>
      <c r="C29" s="46">
        <f>VLOOKUP(B29,'PPA IDs'!$A$2:$O$127,15,0)</f>
        <v>6</v>
      </c>
      <c r="D29" s="48">
        <f t="shared" si="4"/>
        <v>360000000</v>
      </c>
      <c r="E29" s="21">
        <v>210000000</v>
      </c>
      <c r="F29" s="21">
        <v>150000000</v>
      </c>
      <c r="G29" s="21">
        <v>0</v>
      </c>
      <c r="H29" s="21">
        <v>0</v>
      </c>
      <c r="I29" s="21">
        <v>0</v>
      </c>
      <c r="J29" s="21">
        <v>0</v>
      </c>
      <c r="K29" s="21">
        <v>0</v>
      </c>
      <c r="L29" s="21">
        <v>0</v>
      </c>
      <c r="M29" s="21">
        <v>0</v>
      </c>
      <c r="N29" s="21">
        <v>0</v>
      </c>
      <c r="O29" s="21">
        <v>0</v>
      </c>
      <c r="P29" s="21">
        <v>0</v>
      </c>
      <c r="Q29" s="21">
        <v>0</v>
      </c>
      <c r="R29" s="21">
        <v>0</v>
      </c>
      <c r="S29" s="21">
        <v>0</v>
      </c>
      <c r="T29" s="21">
        <v>0</v>
      </c>
      <c r="U29" s="21">
        <v>0</v>
      </c>
      <c r="V29" s="21">
        <v>0</v>
      </c>
      <c r="W29" s="21">
        <v>0</v>
      </c>
      <c r="X29" s="21">
        <v>0</v>
      </c>
      <c r="Y29" s="48">
        <v>2000000</v>
      </c>
    </row>
    <row r="30" spans="1:25" x14ac:dyDescent="0.25">
      <c r="A30" s="93" t="str">
        <f>VLOOKUP(B30,'PPA IDs'!$A$2:$B$117,2,0)</f>
        <v>Geary BRT (Phase 2)</v>
      </c>
      <c r="B30" s="49">
        <v>2101</v>
      </c>
      <c r="C30" s="46">
        <f>VLOOKUP(B30,'PPA IDs'!$A$2:$O$127,15,0)</f>
        <v>2</v>
      </c>
      <c r="D30" s="48">
        <f t="shared" si="4"/>
        <v>231000000</v>
      </c>
      <c r="E30" s="21">
        <v>150000000</v>
      </c>
      <c r="F30" s="21">
        <v>31000000</v>
      </c>
      <c r="G30" s="21">
        <v>0</v>
      </c>
      <c r="H30" s="21">
        <v>50000000</v>
      </c>
      <c r="I30" s="21">
        <v>0</v>
      </c>
      <c r="J30" s="21">
        <v>0</v>
      </c>
      <c r="K30" s="21">
        <v>0</v>
      </c>
      <c r="L30" s="21">
        <v>0</v>
      </c>
      <c r="M30" s="21">
        <v>0</v>
      </c>
      <c r="N30" s="21">
        <v>0</v>
      </c>
      <c r="O30" s="21">
        <v>0</v>
      </c>
      <c r="P30" s="21">
        <v>0</v>
      </c>
      <c r="Q30" s="21">
        <v>0</v>
      </c>
      <c r="R30" s="21">
        <v>0</v>
      </c>
      <c r="S30" s="21">
        <v>0</v>
      </c>
      <c r="T30" s="21">
        <v>0</v>
      </c>
      <c r="U30" s="21">
        <v>0</v>
      </c>
      <c r="V30" s="21">
        <v>0</v>
      </c>
      <c r="W30" s="21">
        <v>0</v>
      </c>
      <c r="X30" s="21">
        <v>0</v>
      </c>
      <c r="Y30" s="48">
        <v>11000000</v>
      </c>
    </row>
    <row r="31" spans="1:25" x14ac:dyDescent="0.25">
      <c r="A31" s="93" t="str">
        <f>VLOOKUP(B31,'PPA IDs'!$A$2:$B$117,2,0)</f>
        <v>San Jose Airport People Mover</v>
      </c>
      <c r="B31" s="49">
        <v>2402</v>
      </c>
      <c r="C31" s="46">
        <f>VLOOKUP(B31,'PPA IDs'!$A$2:$O$127,15,0)</f>
        <v>4</v>
      </c>
      <c r="D31" s="48">
        <f t="shared" si="4"/>
        <v>800000000</v>
      </c>
      <c r="E31" s="21">
        <v>0</v>
      </c>
      <c r="F31" s="21">
        <v>0</v>
      </c>
      <c r="G31" s="21">
        <v>0</v>
      </c>
      <c r="H31" s="21">
        <v>0</v>
      </c>
      <c r="I31" s="21">
        <v>0</v>
      </c>
      <c r="J31" s="21">
        <v>0</v>
      </c>
      <c r="K31" s="21">
        <v>0</v>
      </c>
      <c r="L31" s="21">
        <v>400000000</v>
      </c>
      <c r="M31" s="21">
        <v>0</v>
      </c>
      <c r="N31" s="21">
        <v>250000000</v>
      </c>
      <c r="O31" s="21">
        <v>50000000</v>
      </c>
      <c r="P31" s="21">
        <v>0</v>
      </c>
      <c r="Q31" s="21">
        <v>50000000</v>
      </c>
      <c r="R31" s="21">
        <v>0</v>
      </c>
      <c r="S31" s="21">
        <v>0</v>
      </c>
      <c r="T31" s="21">
        <v>50000000</v>
      </c>
      <c r="U31" s="21">
        <v>0</v>
      </c>
      <c r="V31" s="21">
        <v>0</v>
      </c>
      <c r="W31" s="21">
        <v>0</v>
      </c>
      <c r="X31" s="21">
        <v>0</v>
      </c>
      <c r="Y31" s="48">
        <v>5000000</v>
      </c>
    </row>
    <row r="32" spans="1:25" x14ac:dyDescent="0.25">
      <c r="A32" s="93" t="str">
        <f>VLOOKUP(B32,'PPA IDs'!$A$2:$B$117,2,0)</f>
        <v>Vasona LRT (Phase 2)</v>
      </c>
      <c r="B32" s="49">
        <v>2403</v>
      </c>
      <c r="C32" s="46">
        <f>VLOOKUP(B32,'PPA IDs'!$A$2:$O$127,15,0)</f>
        <v>3</v>
      </c>
      <c r="D32" s="48">
        <f t="shared" si="4"/>
        <v>315000000</v>
      </c>
      <c r="E32" s="21">
        <v>0</v>
      </c>
      <c r="F32" s="21">
        <v>0</v>
      </c>
      <c r="G32" s="21">
        <v>0</v>
      </c>
      <c r="H32" s="21">
        <v>0</v>
      </c>
      <c r="I32" s="21">
        <v>0</v>
      </c>
      <c r="J32" s="21">
        <v>0</v>
      </c>
      <c r="K32" s="21">
        <v>0</v>
      </c>
      <c r="L32" s="21">
        <v>100000000</v>
      </c>
      <c r="M32" s="21">
        <v>0</v>
      </c>
      <c r="N32" s="21">
        <v>150000000</v>
      </c>
      <c r="O32" s="21">
        <v>50000000</v>
      </c>
      <c r="P32" s="21">
        <v>0</v>
      </c>
      <c r="Q32" s="21">
        <v>0</v>
      </c>
      <c r="R32" s="21">
        <v>0</v>
      </c>
      <c r="S32" s="21">
        <v>0</v>
      </c>
      <c r="T32" s="21">
        <v>15000000</v>
      </c>
      <c r="U32" s="21">
        <v>0</v>
      </c>
      <c r="V32" s="21">
        <v>0</v>
      </c>
      <c r="W32" s="21">
        <v>0</v>
      </c>
      <c r="X32" s="21">
        <v>0</v>
      </c>
      <c r="Y32" s="48">
        <v>1000000</v>
      </c>
    </row>
    <row r="33" spans="1:25" x14ac:dyDescent="0.25">
      <c r="A33" s="93" t="str">
        <f>VLOOKUP(B33,'PPA IDs'!$A$2:$B$117,2,0)</f>
        <v>San Pablo BRT</v>
      </c>
      <c r="B33" s="49">
        <v>2100</v>
      </c>
      <c r="C33" s="46">
        <f>VLOOKUP(B33,'PPA IDs'!$A$2:$O$127,15,0)</f>
        <v>4</v>
      </c>
      <c r="D33" s="48">
        <f t="shared" si="4"/>
        <v>330000000</v>
      </c>
      <c r="E33" s="21">
        <v>180000000</v>
      </c>
      <c r="F33" s="21">
        <v>150000000</v>
      </c>
      <c r="G33" s="21">
        <v>0</v>
      </c>
      <c r="H33" s="21">
        <v>0</v>
      </c>
      <c r="I33" s="21">
        <v>0</v>
      </c>
      <c r="J33" s="21">
        <v>0</v>
      </c>
      <c r="K33" s="21">
        <v>0</v>
      </c>
      <c r="L33" s="21">
        <v>0</v>
      </c>
      <c r="M33" s="21">
        <v>0</v>
      </c>
      <c r="N33" s="21">
        <v>0</v>
      </c>
      <c r="O33" s="21">
        <v>0</v>
      </c>
      <c r="P33" s="21">
        <v>0</v>
      </c>
      <c r="Q33" s="21">
        <v>0</v>
      </c>
      <c r="R33" s="21">
        <v>0</v>
      </c>
      <c r="S33" s="21">
        <v>0</v>
      </c>
      <c r="T33" s="21">
        <v>0</v>
      </c>
      <c r="U33" s="21">
        <v>0</v>
      </c>
      <c r="V33" s="21">
        <v>0</v>
      </c>
      <c r="W33" s="21">
        <v>0</v>
      </c>
      <c r="X33" s="21">
        <v>0</v>
      </c>
      <c r="Y33" s="48">
        <v>2000000</v>
      </c>
    </row>
    <row r="34" spans="1:25" x14ac:dyDescent="0.25">
      <c r="B34" s="49"/>
      <c r="C34" s="46"/>
    </row>
    <row r="35" spans="1:25" x14ac:dyDescent="0.25">
      <c r="B35" s="49"/>
      <c r="C35" s="46"/>
    </row>
    <row r="36" spans="1:25" x14ac:dyDescent="0.25">
      <c r="B36" s="49"/>
      <c r="C36" s="46"/>
    </row>
    <row r="37" spans="1:25" x14ac:dyDescent="0.25">
      <c r="B37" s="49"/>
      <c r="C37" s="46"/>
    </row>
    <row r="38" spans="1:25" x14ac:dyDescent="0.25">
      <c r="B38" s="49"/>
      <c r="C38" s="46"/>
    </row>
    <row r="39" spans="1:25" x14ac:dyDescent="0.25">
      <c r="B39" s="49"/>
      <c r="C39" s="46"/>
    </row>
    <row r="40" spans="1:25" x14ac:dyDescent="0.25">
      <c r="B40" s="49"/>
      <c r="C40" s="46"/>
    </row>
    <row r="41" spans="1:25" x14ac:dyDescent="0.25">
      <c r="B41" s="49"/>
      <c r="C41" s="46"/>
    </row>
    <row r="42" spans="1:25" x14ac:dyDescent="0.25">
      <c r="B42" s="49"/>
      <c r="C42" s="46"/>
    </row>
    <row r="43" spans="1:25" x14ac:dyDescent="0.25">
      <c r="B43" s="49"/>
      <c r="C43" s="46"/>
    </row>
    <row r="44" spans="1:25" x14ac:dyDescent="0.25">
      <c r="B44" s="49"/>
      <c r="C44" s="46"/>
    </row>
    <row r="45" spans="1:25" x14ac:dyDescent="0.25">
      <c r="B45" s="49"/>
      <c r="C45" s="46"/>
    </row>
    <row r="46" spans="1:25" x14ac:dyDescent="0.25">
      <c r="B46" s="49"/>
      <c r="C46" s="46"/>
    </row>
    <row r="47" spans="1:25" x14ac:dyDescent="0.25">
      <c r="B47" s="49"/>
      <c r="C47" s="46"/>
    </row>
    <row r="48" spans="1:25" x14ac:dyDescent="0.25">
      <c r="B48" s="49"/>
      <c r="C48" s="46"/>
    </row>
    <row r="49" spans="2:3" x14ac:dyDescent="0.25">
      <c r="B49" s="49"/>
      <c r="C49" s="46"/>
    </row>
    <row r="50" spans="2:3" x14ac:dyDescent="0.25">
      <c r="B50" s="49"/>
      <c r="C50" s="46"/>
    </row>
    <row r="51" spans="2:3" x14ac:dyDescent="0.25">
      <c r="B51" s="49"/>
      <c r="C51" s="46"/>
    </row>
    <row r="52" spans="2:3" x14ac:dyDescent="0.25">
      <c r="B52" s="49"/>
      <c r="C52" s="46"/>
    </row>
    <row r="53" spans="2:3" x14ac:dyDescent="0.25">
      <c r="B53" s="49"/>
      <c r="C53" s="46"/>
    </row>
    <row r="54" spans="2:3" x14ac:dyDescent="0.25">
      <c r="B54" s="49"/>
      <c r="C54" s="46"/>
    </row>
    <row r="55" spans="2:3" x14ac:dyDescent="0.25">
      <c r="B55" s="49"/>
      <c r="C55" s="46"/>
    </row>
    <row r="56" spans="2:3" x14ac:dyDescent="0.25">
      <c r="B56" s="49"/>
      <c r="C56" s="46"/>
    </row>
    <row r="57" spans="2:3" x14ac:dyDescent="0.25">
      <c r="B57" s="49"/>
      <c r="C57" s="46"/>
    </row>
    <row r="58" spans="2:3" x14ac:dyDescent="0.25">
      <c r="B58" s="49"/>
      <c r="C58" s="46"/>
    </row>
    <row r="59" spans="2:3" x14ac:dyDescent="0.25">
      <c r="B59" s="49"/>
      <c r="C59" s="46"/>
    </row>
    <row r="60" spans="2:3" x14ac:dyDescent="0.25">
      <c r="B60" s="49"/>
      <c r="C60" s="46"/>
    </row>
    <row r="61" spans="2:3" x14ac:dyDescent="0.25">
      <c r="B61" s="49"/>
      <c r="C61" s="46"/>
    </row>
    <row r="62" spans="2:3" x14ac:dyDescent="0.25">
      <c r="B62" s="49"/>
      <c r="C62" s="46"/>
    </row>
    <row r="63" spans="2:3" x14ac:dyDescent="0.25">
      <c r="B63" s="49"/>
      <c r="C63" s="46"/>
    </row>
    <row r="64" spans="2:3" x14ac:dyDescent="0.25">
      <c r="B64" s="49"/>
      <c r="C64" s="46"/>
    </row>
    <row r="65" spans="2:3" x14ac:dyDescent="0.25">
      <c r="B65" s="49"/>
      <c r="C65" s="46"/>
    </row>
    <row r="66" spans="2:3" x14ac:dyDescent="0.25">
      <c r="B66" s="49"/>
      <c r="C66" s="46"/>
    </row>
    <row r="67" spans="2:3" x14ac:dyDescent="0.25">
      <c r="B67" s="49"/>
      <c r="C67" s="46"/>
    </row>
    <row r="68" spans="2:3" x14ac:dyDescent="0.25">
      <c r="B68" s="49"/>
      <c r="C68" s="46"/>
    </row>
    <row r="69" spans="2:3" x14ac:dyDescent="0.25">
      <c r="B69" s="49"/>
      <c r="C69" s="46"/>
    </row>
    <row r="70" spans="2:3" x14ac:dyDescent="0.25">
      <c r="B70" s="49"/>
      <c r="C70" s="46"/>
    </row>
    <row r="71" spans="2:3" x14ac:dyDescent="0.25">
      <c r="B71" s="49"/>
      <c r="C71" s="46"/>
    </row>
    <row r="72" spans="2:3" x14ac:dyDescent="0.25">
      <c r="B72" s="49"/>
      <c r="C72" s="46"/>
    </row>
    <row r="73" spans="2:3" x14ac:dyDescent="0.25">
      <c r="B73" s="49"/>
      <c r="C73" s="46"/>
    </row>
    <row r="74" spans="2:3" x14ac:dyDescent="0.25">
      <c r="B74" s="49"/>
      <c r="C74" s="46"/>
    </row>
    <row r="75" spans="2:3" x14ac:dyDescent="0.25">
      <c r="B75" s="49"/>
      <c r="C75" s="46"/>
    </row>
    <row r="76" spans="2:3" x14ac:dyDescent="0.25">
      <c r="B76" s="49"/>
      <c r="C76" s="46"/>
    </row>
    <row r="77" spans="2:3" x14ac:dyDescent="0.25">
      <c r="B77" s="49"/>
      <c r="C77" s="46"/>
    </row>
    <row r="78" spans="2:3" x14ac:dyDescent="0.25">
      <c r="B78" s="49"/>
      <c r="C78" s="46"/>
    </row>
    <row r="79" spans="2:3" x14ac:dyDescent="0.25">
      <c r="B79" s="49"/>
      <c r="C79" s="46"/>
    </row>
    <row r="80" spans="2:3" x14ac:dyDescent="0.25">
      <c r="B80" s="49"/>
      <c r="C80" s="46"/>
    </row>
    <row r="81" spans="2:3" x14ac:dyDescent="0.25">
      <c r="B81" s="49"/>
      <c r="C81" s="46"/>
    </row>
    <row r="82" spans="2:3" x14ac:dyDescent="0.25">
      <c r="B82" s="49"/>
      <c r="C82" s="46"/>
    </row>
    <row r="83" spans="2:3" x14ac:dyDescent="0.25">
      <c r="B83" s="49"/>
      <c r="C83" s="46"/>
    </row>
    <row r="84" spans="2:3" x14ac:dyDescent="0.25">
      <c r="B84" s="49"/>
      <c r="C84" s="46"/>
    </row>
    <row r="85" spans="2:3" x14ac:dyDescent="0.25">
      <c r="B85" s="49"/>
      <c r="C85" s="46"/>
    </row>
    <row r="86" spans="2:3" x14ac:dyDescent="0.25">
      <c r="B86" s="49"/>
      <c r="C86" s="46"/>
    </row>
    <row r="87" spans="2:3" x14ac:dyDescent="0.25">
      <c r="B87" s="49"/>
      <c r="C87" s="46"/>
    </row>
    <row r="88" spans="2:3" x14ac:dyDescent="0.25">
      <c r="B88" s="49"/>
      <c r="C88" s="46"/>
    </row>
    <row r="89" spans="2:3" x14ac:dyDescent="0.25">
      <c r="B89" s="49"/>
      <c r="C89" s="46"/>
    </row>
    <row r="90" spans="2:3" x14ac:dyDescent="0.25">
      <c r="B90" s="49"/>
      <c r="C90" s="46"/>
    </row>
    <row r="91" spans="2:3" x14ac:dyDescent="0.25">
      <c r="B91" s="49"/>
      <c r="C91" s="46"/>
    </row>
    <row r="92" spans="2:3" x14ac:dyDescent="0.25">
      <c r="B92" s="49"/>
      <c r="C92" s="46"/>
    </row>
    <row r="93" spans="2:3" x14ac:dyDescent="0.25">
      <c r="B93" s="49"/>
      <c r="C93" s="46"/>
    </row>
    <row r="94" spans="2:3" x14ac:dyDescent="0.25">
      <c r="B94" s="49"/>
      <c r="C94" s="46"/>
    </row>
    <row r="95" spans="2:3" x14ac:dyDescent="0.25">
      <c r="B95" s="49"/>
      <c r="C95" s="46"/>
    </row>
    <row r="96" spans="2:3" x14ac:dyDescent="0.25">
      <c r="B96" s="49"/>
      <c r="C96" s="46"/>
    </row>
    <row r="97" spans="2:3" x14ac:dyDescent="0.25">
      <c r="B97" s="49"/>
      <c r="C97" s="46"/>
    </row>
    <row r="98" spans="2:3" x14ac:dyDescent="0.25">
      <c r="B98" s="49"/>
      <c r="C98" s="46"/>
    </row>
    <row r="99" spans="2:3" x14ac:dyDescent="0.25">
      <c r="B99" s="49"/>
      <c r="C99" s="46"/>
    </row>
    <row r="100" spans="2:3" x14ac:dyDescent="0.25">
      <c r="B100" s="49"/>
      <c r="C100" s="46"/>
    </row>
    <row r="101" spans="2:3" x14ac:dyDescent="0.25">
      <c r="B101" s="49"/>
      <c r="C101" s="46"/>
    </row>
    <row r="102" spans="2:3" x14ac:dyDescent="0.25">
      <c r="B102" s="49"/>
      <c r="C102" s="46"/>
    </row>
    <row r="103" spans="2:3" x14ac:dyDescent="0.25">
      <c r="B103" s="49"/>
      <c r="C103" s="46"/>
    </row>
    <row r="104" spans="2:3" x14ac:dyDescent="0.25">
      <c r="B104" s="49"/>
      <c r="C104" s="46"/>
    </row>
    <row r="105" spans="2:3" x14ac:dyDescent="0.25">
      <c r="B105" s="49"/>
      <c r="C105" s="46"/>
    </row>
  </sheetData>
  <pageMargins left="0.7" right="0.7" top="0.75" bottom="0.75" header="0.3" footer="0.3"/>
  <pageSetup orientation="portrait" verticalDpi="1200" r:id="rId1"/>
  <ignoredErrors>
    <ignoredError sqref="D2:D16" formulaRange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79998168889431442"/>
  </sheetPr>
  <dimension ref="A1:AI46"/>
  <sheetViews>
    <sheetView zoomScale="80" zoomScaleNormal="80" workbookViewId="0">
      <selection activeCell="B2" sqref="B2:B6"/>
    </sheetView>
  </sheetViews>
  <sheetFormatPr defaultRowHeight="15" x14ac:dyDescent="0.25"/>
  <cols>
    <col min="1" max="1" width="45.85546875" bestFit="1" customWidth="1"/>
    <col min="2" max="2" width="24.140625" bestFit="1" customWidth="1"/>
    <col min="3" max="3" width="28.7109375" bestFit="1" customWidth="1"/>
    <col min="4" max="15" width="10.140625" customWidth="1"/>
    <col min="16" max="16" width="10.140625" style="4" customWidth="1"/>
    <col min="17" max="27" width="10.140625" customWidth="1"/>
  </cols>
  <sheetData>
    <row r="1" spans="1:35" x14ac:dyDescent="0.25">
      <c r="A1" s="6" t="s">
        <v>57</v>
      </c>
      <c r="B1" s="6" t="s">
        <v>136</v>
      </c>
      <c r="C1" s="7" t="s">
        <v>72</v>
      </c>
      <c r="D1" s="8">
        <v>2019</v>
      </c>
      <c r="E1" s="13">
        <v>2020</v>
      </c>
      <c r="F1" s="8">
        <v>2021</v>
      </c>
      <c r="G1" s="7">
        <v>2022</v>
      </c>
      <c r="H1" s="7">
        <v>2023</v>
      </c>
      <c r="I1" s="7">
        <v>2024</v>
      </c>
      <c r="J1" s="13">
        <v>2025</v>
      </c>
      <c r="K1" s="8">
        <v>2026</v>
      </c>
      <c r="L1" s="7">
        <v>2027</v>
      </c>
      <c r="M1" s="7">
        <v>2028</v>
      </c>
      <c r="N1" s="7">
        <v>2029</v>
      </c>
      <c r="O1" s="13">
        <v>2030</v>
      </c>
      <c r="P1" s="8">
        <v>2031</v>
      </c>
      <c r="Q1" s="7">
        <v>2032</v>
      </c>
      <c r="R1" s="7">
        <v>2033</v>
      </c>
      <c r="S1" s="7">
        <v>2034</v>
      </c>
      <c r="T1" s="13">
        <v>2035</v>
      </c>
      <c r="U1" s="8">
        <v>2036</v>
      </c>
      <c r="V1" s="7">
        <v>2037</v>
      </c>
      <c r="W1" s="7">
        <v>2038</v>
      </c>
      <c r="X1" s="7">
        <v>2039</v>
      </c>
      <c r="Y1" s="13">
        <v>2040</v>
      </c>
      <c r="Z1" s="8">
        <v>2041</v>
      </c>
      <c r="AA1" s="7">
        <v>2042</v>
      </c>
      <c r="AB1" s="7">
        <v>2043</v>
      </c>
      <c r="AC1" s="7">
        <v>2044</v>
      </c>
      <c r="AD1" s="13">
        <v>2045</v>
      </c>
      <c r="AE1" s="7">
        <v>2046</v>
      </c>
      <c r="AF1" s="7">
        <v>2047</v>
      </c>
      <c r="AG1" s="7">
        <v>2048</v>
      </c>
      <c r="AH1" s="7">
        <v>2049</v>
      </c>
      <c r="AI1" s="13">
        <v>2050</v>
      </c>
    </row>
    <row r="2" spans="1:35" x14ac:dyDescent="0.25">
      <c r="A2" s="5" t="s">
        <v>140</v>
      </c>
      <c r="B2" s="9" t="s">
        <v>59</v>
      </c>
      <c r="C2" s="14" t="s">
        <v>137</v>
      </c>
      <c r="D2" s="10">
        <v>1.0670731707317074</v>
      </c>
      <c r="E2" s="15">
        <v>1.0670731707317074</v>
      </c>
      <c r="F2" s="10">
        <v>1.0658536585365854</v>
      </c>
      <c r="G2" s="11">
        <v>1.0646341463414635</v>
      </c>
      <c r="H2" s="11">
        <v>1.0634146341463415</v>
      </c>
      <c r="I2" s="11">
        <v>1.0621951219512196</v>
      </c>
      <c r="J2" s="15">
        <v>1.0609756097560976</v>
      </c>
      <c r="K2" s="10">
        <v>1.0304878048780488</v>
      </c>
      <c r="L2" s="11">
        <v>1</v>
      </c>
      <c r="M2" s="11">
        <v>0.96951219512195119</v>
      </c>
      <c r="N2" s="11">
        <v>0.93902439024390238</v>
      </c>
      <c r="O2" s="15">
        <v>0.90853658536585369</v>
      </c>
      <c r="P2" s="10">
        <v>0.89634146341463417</v>
      </c>
      <c r="Q2" s="11">
        <v>0.88414634146341464</v>
      </c>
      <c r="R2" s="11">
        <v>0.87195121951219512</v>
      </c>
      <c r="S2" s="11">
        <v>0.8597560975609756</v>
      </c>
      <c r="T2" s="15">
        <v>0.84756097560975607</v>
      </c>
      <c r="U2" s="10">
        <v>0.85365853658536583</v>
      </c>
      <c r="V2" s="11">
        <v>0.8597560975609756</v>
      </c>
      <c r="W2" s="11">
        <v>0.86585365853658536</v>
      </c>
      <c r="X2" s="11">
        <v>0.87195121951219512</v>
      </c>
      <c r="Y2" s="15">
        <v>0.87804878048780488</v>
      </c>
      <c r="Z2" s="10">
        <v>0.8902439024390244</v>
      </c>
      <c r="AA2" s="11">
        <v>0.90243902439024393</v>
      </c>
      <c r="AB2" s="11">
        <v>0.91463414634146345</v>
      </c>
      <c r="AC2" s="11">
        <v>0.92682926829268297</v>
      </c>
      <c r="AD2" s="15">
        <v>0.93902439024390238</v>
      </c>
      <c r="AE2" s="10">
        <v>0.95121951219512191</v>
      </c>
      <c r="AF2" s="11">
        <v>0.96341463414634143</v>
      </c>
      <c r="AG2" s="11">
        <v>0.97560975609756095</v>
      </c>
      <c r="AH2" s="11">
        <v>0.98780487804878048</v>
      </c>
      <c r="AI2" s="15">
        <v>1</v>
      </c>
    </row>
    <row r="3" spans="1:35" x14ac:dyDescent="0.25">
      <c r="A3" s="5" t="s">
        <v>140</v>
      </c>
      <c r="B3" s="9" t="s">
        <v>60</v>
      </c>
      <c r="C3" s="14" t="s">
        <v>137</v>
      </c>
      <c r="D3" s="10">
        <v>1.0670731707317074</v>
      </c>
      <c r="E3" s="15">
        <v>1.0670731707317074</v>
      </c>
      <c r="F3" s="10">
        <v>1.0658536585365854</v>
      </c>
      <c r="G3" s="11">
        <v>1.0646341463414635</v>
      </c>
      <c r="H3" s="11">
        <v>1.0634146341463415</v>
      </c>
      <c r="I3" s="11">
        <v>1.0621951219512196</v>
      </c>
      <c r="J3" s="15">
        <v>1.0609756097560976</v>
      </c>
      <c r="K3" s="10">
        <v>1.0304878048780488</v>
      </c>
      <c r="L3" s="11">
        <v>1</v>
      </c>
      <c r="M3" s="11">
        <v>0.96951219512195119</v>
      </c>
      <c r="N3" s="11">
        <v>0.93902439024390238</v>
      </c>
      <c r="O3" s="15">
        <v>0.90853658536585369</v>
      </c>
      <c r="P3" s="10">
        <v>0.89634146341463417</v>
      </c>
      <c r="Q3" s="11">
        <v>0.88414634146341464</v>
      </c>
      <c r="R3" s="11">
        <v>0.87195121951219512</v>
      </c>
      <c r="S3" s="11">
        <v>0.8597560975609756</v>
      </c>
      <c r="T3" s="15">
        <v>0.84756097560975607</v>
      </c>
      <c r="U3" s="10">
        <v>0.85365853658536583</v>
      </c>
      <c r="V3" s="11">
        <v>0.8597560975609756</v>
      </c>
      <c r="W3" s="11">
        <v>0.86585365853658536</v>
      </c>
      <c r="X3" s="11">
        <v>0.87195121951219512</v>
      </c>
      <c r="Y3" s="15">
        <v>0.87804878048780488</v>
      </c>
      <c r="Z3" s="10">
        <v>0.8902439024390244</v>
      </c>
      <c r="AA3" s="11">
        <v>0.90243902439024393</v>
      </c>
      <c r="AB3" s="11">
        <v>0.91463414634146345</v>
      </c>
      <c r="AC3" s="11">
        <v>0.92682926829268297</v>
      </c>
      <c r="AD3" s="15">
        <v>0.93902439024390238</v>
      </c>
      <c r="AE3" s="10">
        <v>0.95121951219512191</v>
      </c>
      <c r="AF3" s="11">
        <v>0.96341463414634143</v>
      </c>
      <c r="AG3" s="11">
        <v>0.97560975609756095</v>
      </c>
      <c r="AH3" s="11">
        <v>0.98780487804878048</v>
      </c>
      <c r="AI3" s="15">
        <v>1</v>
      </c>
    </row>
    <row r="4" spans="1:35" x14ac:dyDescent="0.25">
      <c r="A4" s="5" t="s">
        <v>140</v>
      </c>
      <c r="B4" s="9" t="s">
        <v>91</v>
      </c>
      <c r="C4" s="14" t="s">
        <v>137</v>
      </c>
      <c r="D4" s="10">
        <v>1.0670731707317074</v>
      </c>
      <c r="E4" s="15">
        <v>1.0670731707317074</v>
      </c>
      <c r="F4" s="10">
        <v>1.0658536585365854</v>
      </c>
      <c r="G4" s="11">
        <v>1.0646341463414635</v>
      </c>
      <c r="H4" s="11">
        <v>1.0634146341463415</v>
      </c>
      <c r="I4" s="11">
        <v>1.0621951219512196</v>
      </c>
      <c r="J4" s="15">
        <v>1.0609756097560976</v>
      </c>
      <c r="K4" s="10">
        <v>1.0304878048780488</v>
      </c>
      <c r="L4" s="11">
        <v>1</v>
      </c>
      <c r="M4" s="11">
        <v>0.96951219512195119</v>
      </c>
      <c r="N4" s="11">
        <v>0.93902439024390238</v>
      </c>
      <c r="O4" s="15">
        <v>0.90853658536585369</v>
      </c>
      <c r="P4" s="10">
        <v>0.89634146341463417</v>
      </c>
      <c r="Q4" s="11">
        <v>0.88414634146341464</v>
      </c>
      <c r="R4" s="11">
        <v>0.87195121951219512</v>
      </c>
      <c r="S4" s="11">
        <v>0.8597560975609756</v>
      </c>
      <c r="T4" s="15">
        <v>0.84756097560975607</v>
      </c>
      <c r="U4" s="10">
        <v>0.85365853658536583</v>
      </c>
      <c r="V4" s="11">
        <v>0.8597560975609756</v>
      </c>
      <c r="W4" s="11">
        <v>0.86585365853658536</v>
      </c>
      <c r="X4" s="11">
        <v>0.87195121951219512</v>
      </c>
      <c r="Y4" s="15">
        <v>0.87804878048780488</v>
      </c>
      <c r="Z4" s="10">
        <v>0.8902439024390244</v>
      </c>
      <c r="AA4" s="11">
        <v>0.90243902439024393</v>
      </c>
      <c r="AB4" s="11">
        <v>0.91463414634146345</v>
      </c>
      <c r="AC4" s="11">
        <v>0.92682926829268297</v>
      </c>
      <c r="AD4" s="15">
        <v>0.93902439024390238</v>
      </c>
      <c r="AE4" s="10">
        <v>0.95121951219512191</v>
      </c>
      <c r="AF4" s="11">
        <v>0.96341463414634143</v>
      </c>
      <c r="AG4" s="11">
        <v>0.97560975609756095</v>
      </c>
      <c r="AH4" s="11">
        <v>0.98780487804878048</v>
      </c>
      <c r="AI4" s="15">
        <v>1</v>
      </c>
    </row>
    <row r="5" spans="1:35" x14ac:dyDescent="0.25">
      <c r="A5" s="5" t="s">
        <v>140</v>
      </c>
      <c r="B5" s="9" t="s">
        <v>61</v>
      </c>
      <c r="C5" s="14" t="s">
        <v>137</v>
      </c>
      <c r="D5" s="10">
        <v>1.0670731707317074</v>
      </c>
      <c r="E5" s="15">
        <v>1.0670731707317074</v>
      </c>
      <c r="F5" s="10">
        <v>1.0658536585365854</v>
      </c>
      <c r="G5" s="11">
        <v>1.0646341463414635</v>
      </c>
      <c r="H5" s="11">
        <v>1.0634146341463415</v>
      </c>
      <c r="I5" s="11">
        <v>1.0621951219512196</v>
      </c>
      <c r="J5" s="15">
        <v>1.0609756097560976</v>
      </c>
      <c r="K5" s="10">
        <v>1.0304878048780488</v>
      </c>
      <c r="L5" s="11">
        <v>1</v>
      </c>
      <c r="M5" s="11">
        <v>0.96951219512195119</v>
      </c>
      <c r="N5" s="11">
        <v>0.93902439024390238</v>
      </c>
      <c r="O5" s="15">
        <v>0.90853658536585369</v>
      </c>
      <c r="P5" s="10">
        <v>0.89634146341463417</v>
      </c>
      <c r="Q5" s="11">
        <v>0.88414634146341464</v>
      </c>
      <c r="R5" s="11">
        <v>0.87195121951219512</v>
      </c>
      <c r="S5" s="11">
        <v>0.8597560975609756</v>
      </c>
      <c r="T5" s="15">
        <v>0.84756097560975607</v>
      </c>
      <c r="U5" s="10">
        <v>0.85365853658536583</v>
      </c>
      <c r="V5" s="11">
        <v>0.8597560975609756</v>
      </c>
      <c r="W5" s="11">
        <v>0.86585365853658536</v>
      </c>
      <c r="X5" s="11">
        <v>0.87195121951219512</v>
      </c>
      <c r="Y5" s="15">
        <v>0.87804878048780488</v>
      </c>
      <c r="Z5" s="10">
        <v>0.8902439024390244</v>
      </c>
      <c r="AA5" s="11">
        <v>0.90243902439024393</v>
      </c>
      <c r="AB5" s="11">
        <v>0.91463414634146345</v>
      </c>
      <c r="AC5" s="11">
        <v>0.92682926829268297</v>
      </c>
      <c r="AD5" s="15">
        <v>0.93902439024390238</v>
      </c>
      <c r="AE5" s="10">
        <v>0.95121951219512191</v>
      </c>
      <c r="AF5" s="11">
        <v>0.96341463414634143</v>
      </c>
      <c r="AG5" s="11">
        <v>0.97560975609756095</v>
      </c>
      <c r="AH5" s="11">
        <v>0.98780487804878048</v>
      </c>
      <c r="AI5" s="15">
        <v>1</v>
      </c>
    </row>
    <row r="6" spans="1:35" x14ac:dyDescent="0.25">
      <c r="A6" s="5" t="s">
        <v>140</v>
      </c>
      <c r="B6" s="9" t="s">
        <v>62</v>
      </c>
      <c r="C6" s="14" t="s">
        <v>137</v>
      </c>
      <c r="D6" s="10">
        <v>1.0670731707317074</v>
      </c>
      <c r="E6" s="15">
        <v>1.0670731707317074</v>
      </c>
      <c r="F6" s="10">
        <v>1.0658536585365854</v>
      </c>
      <c r="G6" s="11">
        <v>1.0646341463414635</v>
      </c>
      <c r="H6" s="11">
        <v>1.0634146341463415</v>
      </c>
      <c r="I6" s="11">
        <v>1.0621951219512196</v>
      </c>
      <c r="J6" s="15">
        <v>1.0609756097560976</v>
      </c>
      <c r="K6" s="10">
        <v>1.0304878048780488</v>
      </c>
      <c r="L6" s="11">
        <v>1</v>
      </c>
      <c r="M6" s="11">
        <v>0.96951219512195119</v>
      </c>
      <c r="N6" s="11">
        <v>0.93902439024390238</v>
      </c>
      <c r="O6" s="15">
        <v>0.90853658536585369</v>
      </c>
      <c r="P6" s="10">
        <v>0.89634146341463417</v>
      </c>
      <c r="Q6" s="11">
        <v>0.88414634146341464</v>
      </c>
      <c r="R6" s="11">
        <v>0.87195121951219512</v>
      </c>
      <c r="S6" s="11">
        <v>0.8597560975609756</v>
      </c>
      <c r="T6" s="15">
        <v>0.84756097560975607</v>
      </c>
      <c r="U6" s="10">
        <v>0.85365853658536583</v>
      </c>
      <c r="V6" s="11">
        <v>0.8597560975609756</v>
      </c>
      <c r="W6" s="11">
        <v>0.86585365853658536</v>
      </c>
      <c r="X6" s="11">
        <v>0.87195121951219512</v>
      </c>
      <c r="Y6" s="15">
        <v>0.87804878048780488</v>
      </c>
      <c r="Z6" s="10">
        <v>0.8902439024390244</v>
      </c>
      <c r="AA6" s="11">
        <v>0.90243902439024393</v>
      </c>
      <c r="AB6" s="11">
        <v>0.91463414634146345</v>
      </c>
      <c r="AC6" s="11">
        <v>0.92682926829268297</v>
      </c>
      <c r="AD6" s="15">
        <v>0.93902439024390238</v>
      </c>
      <c r="AE6" s="10">
        <v>0.95121951219512191</v>
      </c>
      <c r="AF6" s="11">
        <v>0.96341463414634143</v>
      </c>
      <c r="AG6" s="11">
        <v>0.97560975609756095</v>
      </c>
      <c r="AH6" s="11">
        <v>0.98780487804878048</v>
      </c>
      <c r="AI6" s="15">
        <v>1</v>
      </c>
    </row>
    <row r="7" spans="1:35" x14ac:dyDescent="0.25">
      <c r="A7" s="1" t="s">
        <v>127</v>
      </c>
      <c r="B7" s="9" t="s">
        <v>64</v>
      </c>
      <c r="C7" s="14" t="s">
        <v>137</v>
      </c>
      <c r="D7" s="10">
        <v>1.0670731707317074</v>
      </c>
      <c r="E7" s="15">
        <v>1.0670731707317074</v>
      </c>
      <c r="F7" s="10">
        <v>1.0658536585365854</v>
      </c>
      <c r="G7" s="11">
        <v>1.0646341463414635</v>
      </c>
      <c r="H7" s="11">
        <v>1.0634146341463415</v>
      </c>
      <c r="I7" s="11">
        <v>1.0621951219512196</v>
      </c>
      <c r="J7" s="15">
        <v>1.0609756097560976</v>
      </c>
      <c r="K7" s="10">
        <v>1.0304878048780488</v>
      </c>
      <c r="L7" s="11">
        <v>1</v>
      </c>
      <c r="M7" s="11">
        <v>0.96951219512195119</v>
      </c>
      <c r="N7" s="11">
        <v>0.93902439024390238</v>
      </c>
      <c r="O7" s="15">
        <v>0.90853658536585369</v>
      </c>
      <c r="P7" s="10">
        <v>0.89634146341463417</v>
      </c>
      <c r="Q7" s="11">
        <v>0.88414634146341464</v>
      </c>
      <c r="R7" s="11">
        <v>0.87195121951219512</v>
      </c>
      <c r="S7" s="11">
        <v>0.8597560975609756</v>
      </c>
      <c r="T7" s="15">
        <v>0.84756097560975607</v>
      </c>
      <c r="U7" s="10">
        <v>0.85365853658536583</v>
      </c>
      <c r="V7" s="11">
        <v>0.8597560975609756</v>
      </c>
      <c r="W7" s="11">
        <v>0.86585365853658536</v>
      </c>
      <c r="X7" s="11">
        <v>0.87195121951219512</v>
      </c>
      <c r="Y7" s="15">
        <v>0.87804878048780488</v>
      </c>
      <c r="Z7" s="10">
        <v>0.8902439024390244</v>
      </c>
      <c r="AA7" s="11">
        <v>0.90243902439024393</v>
      </c>
      <c r="AB7" s="11">
        <v>0.91463414634146345</v>
      </c>
      <c r="AC7" s="11">
        <v>0.92682926829268297</v>
      </c>
      <c r="AD7" s="15">
        <v>0.93902439024390238</v>
      </c>
      <c r="AE7" s="10">
        <v>0.95121951219512191</v>
      </c>
      <c r="AF7" s="11">
        <v>0.96341463414634143</v>
      </c>
      <c r="AG7" s="11">
        <v>0.97560975609756095</v>
      </c>
      <c r="AH7" s="11">
        <v>0.98780487804878048</v>
      </c>
      <c r="AI7" s="15">
        <v>1</v>
      </c>
    </row>
    <row r="8" spans="1:35" x14ac:dyDescent="0.25">
      <c r="A8" s="1" t="s">
        <v>127</v>
      </c>
      <c r="B8" s="9" t="s">
        <v>64</v>
      </c>
      <c r="C8" s="14" t="s">
        <v>137</v>
      </c>
      <c r="D8" s="10">
        <v>1.0670731707317074</v>
      </c>
      <c r="E8" s="15">
        <v>1.0670731707317074</v>
      </c>
      <c r="F8" s="10">
        <v>1.0658536585365854</v>
      </c>
      <c r="G8" s="11">
        <v>1.0646341463414635</v>
      </c>
      <c r="H8" s="11">
        <v>1.0634146341463415</v>
      </c>
      <c r="I8" s="11">
        <v>1.0621951219512196</v>
      </c>
      <c r="J8" s="15">
        <v>1.0609756097560976</v>
      </c>
      <c r="K8" s="10">
        <v>1.0304878048780488</v>
      </c>
      <c r="L8" s="11">
        <v>1</v>
      </c>
      <c r="M8" s="11">
        <v>0.96951219512195119</v>
      </c>
      <c r="N8" s="11">
        <v>0.93902439024390238</v>
      </c>
      <c r="O8" s="15">
        <v>0.90853658536585369</v>
      </c>
      <c r="P8" s="10">
        <v>0.89634146341463417</v>
      </c>
      <c r="Q8" s="11">
        <v>0.88414634146341464</v>
      </c>
      <c r="R8" s="11">
        <v>0.87195121951219512</v>
      </c>
      <c r="S8" s="11">
        <v>0.8597560975609756</v>
      </c>
      <c r="T8" s="15">
        <v>0.84756097560975607</v>
      </c>
      <c r="U8" s="10">
        <v>0.85365853658536583</v>
      </c>
      <c r="V8" s="11">
        <v>0.8597560975609756</v>
      </c>
      <c r="W8" s="11">
        <v>0.86585365853658536</v>
      </c>
      <c r="X8" s="11">
        <v>0.87195121951219512</v>
      </c>
      <c r="Y8" s="15">
        <v>0.87804878048780488</v>
      </c>
      <c r="Z8" s="10">
        <v>0.8902439024390244</v>
      </c>
      <c r="AA8" s="11">
        <v>0.90243902439024393</v>
      </c>
      <c r="AB8" s="11">
        <v>0.91463414634146345</v>
      </c>
      <c r="AC8" s="11">
        <v>0.92682926829268297</v>
      </c>
      <c r="AD8" s="15">
        <v>0.93902439024390238</v>
      </c>
      <c r="AE8" s="10">
        <v>0.95121951219512191</v>
      </c>
      <c r="AF8" s="11">
        <v>0.96341463414634143</v>
      </c>
      <c r="AG8" s="11">
        <v>0.97560975609756095</v>
      </c>
      <c r="AH8" s="11">
        <v>0.98780487804878048</v>
      </c>
      <c r="AI8" s="15">
        <v>1</v>
      </c>
    </row>
    <row r="9" spans="1:35" x14ac:dyDescent="0.25">
      <c r="A9" s="1" t="s">
        <v>127</v>
      </c>
      <c r="B9" s="9" t="s">
        <v>64</v>
      </c>
      <c r="C9" s="14" t="s">
        <v>137</v>
      </c>
      <c r="D9" s="10">
        <v>1.0670731707317074</v>
      </c>
      <c r="E9" s="15">
        <v>1.0670731707317074</v>
      </c>
      <c r="F9" s="10">
        <v>1.0658536585365854</v>
      </c>
      <c r="G9" s="11">
        <v>1.0646341463414635</v>
      </c>
      <c r="H9" s="11">
        <v>1.0634146341463415</v>
      </c>
      <c r="I9" s="11">
        <v>1.0621951219512196</v>
      </c>
      <c r="J9" s="15">
        <v>1.0609756097560976</v>
      </c>
      <c r="K9" s="10">
        <v>1.0304878048780488</v>
      </c>
      <c r="L9" s="11">
        <v>1</v>
      </c>
      <c r="M9" s="11">
        <v>0.96951219512195119</v>
      </c>
      <c r="N9" s="11">
        <v>0.93902439024390238</v>
      </c>
      <c r="O9" s="15">
        <v>0.90853658536585369</v>
      </c>
      <c r="P9" s="10">
        <v>0.89634146341463417</v>
      </c>
      <c r="Q9" s="11">
        <v>0.88414634146341464</v>
      </c>
      <c r="R9" s="11">
        <v>0.87195121951219512</v>
      </c>
      <c r="S9" s="11">
        <v>0.8597560975609756</v>
      </c>
      <c r="T9" s="15">
        <v>0.84756097560975607</v>
      </c>
      <c r="U9" s="10">
        <v>0.85365853658536583</v>
      </c>
      <c r="V9" s="11">
        <v>0.8597560975609756</v>
      </c>
      <c r="W9" s="11">
        <v>0.86585365853658536</v>
      </c>
      <c r="X9" s="11">
        <v>0.87195121951219512</v>
      </c>
      <c r="Y9" s="15">
        <v>0.87804878048780488</v>
      </c>
      <c r="Z9" s="10">
        <v>0.8902439024390244</v>
      </c>
      <c r="AA9" s="11">
        <v>0.90243902439024393</v>
      </c>
      <c r="AB9" s="11">
        <v>0.91463414634146345</v>
      </c>
      <c r="AC9" s="11">
        <v>0.92682926829268297</v>
      </c>
      <c r="AD9" s="15">
        <v>0.93902439024390238</v>
      </c>
      <c r="AE9" s="10">
        <v>0.95121951219512191</v>
      </c>
      <c r="AF9" s="11">
        <v>0.96341463414634143</v>
      </c>
      <c r="AG9" s="11">
        <v>0.97560975609756095</v>
      </c>
      <c r="AH9" s="11">
        <v>0.98780487804878048</v>
      </c>
      <c r="AI9" s="15">
        <v>1</v>
      </c>
    </row>
    <row r="10" spans="1:35" x14ac:dyDescent="0.25">
      <c r="A10" s="6" t="s">
        <v>55</v>
      </c>
      <c r="B10" s="9" t="s">
        <v>64</v>
      </c>
      <c r="C10" s="14" t="s">
        <v>137</v>
      </c>
      <c r="D10" s="10">
        <v>1.0670731707317074</v>
      </c>
      <c r="E10" s="15">
        <v>1.0670731707317074</v>
      </c>
      <c r="F10" s="10">
        <v>1.0658536585365854</v>
      </c>
      <c r="G10" s="11">
        <v>1.0646341463414635</v>
      </c>
      <c r="H10" s="11">
        <v>1.0634146341463415</v>
      </c>
      <c r="I10" s="11">
        <v>1.0621951219512196</v>
      </c>
      <c r="J10" s="15">
        <v>1.0609756097560976</v>
      </c>
      <c r="K10" s="10">
        <v>1.0304878048780488</v>
      </c>
      <c r="L10" s="11">
        <v>1</v>
      </c>
      <c r="M10" s="11">
        <v>0.96951219512195119</v>
      </c>
      <c r="N10" s="11">
        <v>0.93902439024390238</v>
      </c>
      <c r="O10" s="15">
        <v>0.90853658536585369</v>
      </c>
      <c r="P10" s="10">
        <v>0.89634146341463417</v>
      </c>
      <c r="Q10" s="11">
        <v>0.88414634146341464</v>
      </c>
      <c r="R10" s="11">
        <v>0.87195121951219512</v>
      </c>
      <c r="S10" s="11">
        <v>0.8597560975609756</v>
      </c>
      <c r="T10" s="15">
        <v>0.84756097560975607</v>
      </c>
      <c r="U10" s="10">
        <v>0.85365853658536583</v>
      </c>
      <c r="V10" s="11">
        <v>0.8597560975609756</v>
      </c>
      <c r="W10" s="11">
        <v>0.86585365853658536</v>
      </c>
      <c r="X10" s="11">
        <v>0.87195121951219512</v>
      </c>
      <c r="Y10" s="15">
        <v>0.87804878048780488</v>
      </c>
      <c r="Z10" s="10">
        <v>0.8902439024390244</v>
      </c>
      <c r="AA10" s="11">
        <v>0.90243902439024393</v>
      </c>
      <c r="AB10" s="11">
        <v>0.91463414634146345</v>
      </c>
      <c r="AC10" s="11">
        <v>0.92682926829268297</v>
      </c>
      <c r="AD10" s="15">
        <v>0.93902439024390238</v>
      </c>
      <c r="AE10" s="10">
        <v>0.95121951219512191</v>
      </c>
      <c r="AF10" s="11">
        <v>0.96341463414634143</v>
      </c>
      <c r="AG10" s="11">
        <v>0.97560975609756095</v>
      </c>
      <c r="AH10" s="11">
        <v>0.98780487804878048</v>
      </c>
      <c r="AI10" s="15">
        <v>1</v>
      </c>
    </row>
    <row r="11" spans="1:35" x14ac:dyDescent="0.25">
      <c r="A11" s="6" t="s">
        <v>67</v>
      </c>
      <c r="B11" s="9" t="s">
        <v>64</v>
      </c>
      <c r="C11" s="14" t="s">
        <v>137</v>
      </c>
      <c r="D11" s="10">
        <v>1.0670731707317074</v>
      </c>
      <c r="E11" s="15">
        <v>1.0670731707317074</v>
      </c>
      <c r="F11" s="10">
        <v>1.0658536585365854</v>
      </c>
      <c r="G11" s="11">
        <v>1.0646341463414635</v>
      </c>
      <c r="H11" s="11">
        <v>1.0634146341463415</v>
      </c>
      <c r="I11" s="11">
        <v>1.0621951219512196</v>
      </c>
      <c r="J11" s="15">
        <v>1.0609756097560976</v>
      </c>
      <c r="K11" s="10">
        <v>1.0304878048780488</v>
      </c>
      <c r="L11" s="11">
        <v>1</v>
      </c>
      <c r="M11" s="11">
        <v>0.96951219512195119</v>
      </c>
      <c r="N11" s="11">
        <v>0.93902439024390238</v>
      </c>
      <c r="O11" s="15">
        <v>0.90853658536585369</v>
      </c>
      <c r="P11" s="10">
        <v>0.89634146341463417</v>
      </c>
      <c r="Q11" s="11">
        <v>0.88414634146341464</v>
      </c>
      <c r="R11" s="11">
        <v>0.87195121951219512</v>
      </c>
      <c r="S11" s="11">
        <v>0.8597560975609756</v>
      </c>
      <c r="T11" s="15">
        <v>0.84756097560975607</v>
      </c>
      <c r="U11" s="10">
        <v>0.85365853658536583</v>
      </c>
      <c r="V11" s="11">
        <v>0.8597560975609756</v>
      </c>
      <c r="W11" s="11">
        <v>0.86585365853658536</v>
      </c>
      <c r="X11" s="11">
        <v>0.87195121951219512</v>
      </c>
      <c r="Y11" s="15">
        <v>0.87804878048780488</v>
      </c>
      <c r="Z11" s="10">
        <v>0.8902439024390244</v>
      </c>
      <c r="AA11" s="11">
        <v>0.90243902439024393</v>
      </c>
      <c r="AB11" s="11">
        <v>0.91463414634146345</v>
      </c>
      <c r="AC11" s="11">
        <v>0.92682926829268297</v>
      </c>
      <c r="AD11" s="15">
        <v>0.93902439024390238</v>
      </c>
      <c r="AE11" s="10">
        <v>0.95121951219512191</v>
      </c>
      <c r="AF11" s="11">
        <v>0.96341463414634143</v>
      </c>
      <c r="AG11" s="11">
        <v>0.97560975609756095</v>
      </c>
      <c r="AH11" s="11">
        <v>0.98780487804878048</v>
      </c>
      <c r="AI11" s="15">
        <v>1</v>
      </c>
    </row>
    <row r="12" spans="1:35" x14ac:dyDescent="0.25">
      <c r="A12" s="6" t="s">
        <v>68</v>
      </c>
      <c r="B12" s="9" t="s">
        <v>64</v>
      </c>
      <c r="C12" s="14" t="s">
        <v>137</v>
      </c>
      <c r="D12" s="10">
        <v>1.0670731707317074</v>
      </c>
      <c r="E12" s="15">
        <v>1.0670731707317074</v>
      </c>
      <c r="F12" s="10">
        <v>1.0658536585365854</v>
      </c>
      <c r="G12" s="11">
        <v>1.0646341463414635</v>
      </c>
      <c r="H12" s="11">
        <v>1.0634146341463415</v>
      </c>
      <c r="I12" s="11">
        <v>1.0621951219512196</v>
      </c>
      <c r="J12" s="15">
        <v>1.0609756097560976</v>
      </c>
      <c r="K12" s="10">
        <v>1.0304878048780488</v>
      </c>
      <c r="L12" s="11">
        <v>1</v>
      </c>
      <c r="M12" s="11">
        <v>0.96951219512195119</v>
      </c>
      <c r="N12" s="11">
        <v>0.93902439024390238</v>
      </c>
      <c r="O12" s="15">
        <v>0.90853658536585369</v>
      </c>
      <c r="P12" s="10">
        <v>0.89634146341463417</v>
      </c>
      <c r="Q12" s="11">
        <v>0.88414634146341464</v>
      </c>
      <c r="R12" s="11">
        <v>0.87195121951219512</v>
      </c>
      <c r="S12" s="11">
        <v>0.8597560975609756</v>
      </c>
      <c r="T12" s="15">
        <v>0.84756097560975607</v>
      </c>
      <c r="U12" s="10">
        <v>0.85365853658536583</v>
      </c>
      <c r="V12" s="11">
        <v>0.8597560975609756</v>
      </c>
      <c r="W12" s="11">
        <v>0.86585365853658536</v>
      </c>
      <c r="X12" s="11">
        <v>0.87195121951219512</v>
      </c>
      <c r="Y12" s="15">
        <v>0.87804878048780488</v>
      </c>
      <c r="Z12" s="10">
        <v>0.8902439024390244</v>
      </c>
      <c r="AA12" s="11">
        <v>0.90243902439024393</v>
      </c>
      <c r="AB12" s="11">
        <v>0.91463414634146345</v>
      </c>
      <c r="AC12" s="11">
        <v>0.92682926829268297</v>
      </c>
      <c r="AD12" s="15">
        <v>0.93902439024390238</v>
      </c>
      <c r="AE12" s="10">
        <v>0.95121951219512191</v>
      </c>
      <c r="AF12" s="11">
        <v>0.96341463414634143</v>
      </c>
      <c r="AG12" s="11">
        <v>0.97560975609756095</v>
      </c>
      <c r="AH12" s="11">
        <v>0.98780487804878048</v>
      </c>
      <c r="AI12" s="15">
        <v>1</v>
      </c>
    </row>
    <row r="13" spans="1:35" x14ac:dyDescent="0.25">
      <c r="A13" s="6" t="s">
        <v>69</v>
      </c>
      <c r="B13" s="9" t="s">
        <v>64</v>
      </c>
      <c r="C13" s="14" t="s">
        <v>137</v>
      </c>
      <c r="D13" s="10">
        <v>1.0670731707317074</v>
      </c>
      <c r="E13" s="15">
        <v>1.0670731707317074</v>
      </c>
      <c r="F13" s="10">
        <v>1.0658536585365854</v>
      </c>
      <c r="G13" s="11">
        <v>1.0646341463414635</v>
      </c>
      <c r="H13" s="11">
        <v>1.0634146341463415</v>
      </c>
      <c r="I13" s="11">
        <v>1.0621951219512196</v>
      </c>
      <c r="J13" s="15">
        <v>1.0609756097560976</v>
      </c>
      <c r="K13" s="10">
        <v>1.0304878048780488</v>
      </c>
      <c r="L13" s="11">
        <v>1</v>
      </c>
      <c r="M13" s="11">
        <v>0.96951219512195119</v>
      </c>
      <c r="N13" s="11">
        <v>0.93902439024390238</v>
      </c>
      <c r="O13" s="15">
        <v>0.90853658536585369</v>
      </c>
      <c r="P13" s="10">
        <v>0.89634146341463417</v>
      </c>
      <c r="Q13" s="11">
        <v>0.88414634146341464</v>
      </c>
      <c r="R13" s="11">
        <v>0.87195121951219512</v>
      </c>
      <c r="S13" s="11">
        <v>0.8597560975609756</v>
      </c>
      <c r="T13" s="15">
        <v>0.84756097560975607</v>
      </c>
      <c r="U13" s="10">
        <v>0.85365853658536583</v>
      </c>
      <c r="V13" s="11">
        <v>0.8597560975609756</v>
      </c>
      <c r="W13" s="11">
        <v>0.86585365853658536</v>
      </c>
      <c r="X13" s="11">
        <v>0.87195121951219512</v>
      </c>
      <c r="Y13" s="15">
        <v>0.87804878048780488</v>
      </c>
      <c r="Z13" s="10">
        <v>0.8902439024390244</v>
      </c>
      <c r="AA13" s="11">
        <v>0.90243902439024393</v>
      </c>
      <c r="AB13" s="11">
        <v>0.91463414634146345</v>
      </c>
      <c r="AC13" s="11">
        <v>0.92682926829268297</v>
      </c>
      <c r="AD13" s="15">
        <v>0.93902439024390238</v>
      </c>
      <c r="AE13" s="10">
        <v>0.95121951219512191</v>
      </c>
      <c r="AF13" s="11">
        <v>0.96341463414634143</v>
      </c>
      <c r="AG13" s="11">
        <v>0.97560975609756095</v>
      </c>
      <c r="AH13" s="11">
        <v>0.98780487804878048</v>
      </c>
      <c r="AI13" s="15">
        <v>1</v>
      </c>
    </row>
    <row r="14" spans="1:35" x14ac:dyDescent="0.25">
      <c r="A14" s="6" t="s">
        <v>70</v>
      </c>
      <c r="B14" s="9" t="s">
        <v>64</v>
      </c>
      <c r="C14" s="14" t="s">
        <v>137</v>
      </c>
      <c r="D14" s="10">
        <v>1.0670731707317074</v>
      </c>
      <c r="E14" s="15">
        <v>1.0670731707317074</v>
      </c>
      <c r="F14" s="10">
        <v>1.0658536585365854</v>
      </c>
      <c r="G14" s="11">
        <v>1.0646341463414635</v>
      </c>
      <c r="H14" s="11">
        <v>1.0634146341463415</v>
      </c>
      <c r="I14" s="11">
        <v>1.0621951219512196</v>
      </c>
      <c r="J14" s="15">
        <v>1.0609756097560976</v>
      </c>
      <c r="K14" s="10">
        <v>1.0304878048780488</v>
      </c>
      <c r="L14" s="11">
        <v>1</v>
      </c>
      <c r="M14" s="11">
        <v>0.96951219512195119</v>
      </c>
      <c r="N14" s="11">
        <v>0.93902439024390238</v>
      </c>
      <c r="O14" s="15">
        <v>0.90853658536585369</v>
      </c>
      <c r="P14" s="10">
        <v>0.89634146341463417</v>
      </c>
      <c r="Q14" s="11">
        <v>0.88414634146341464</v>
      </c>
      <c r="R14" s="11">
        <v>0.87195121951219512</v>
      </c>
      <c r="S14" s="11">
        <v>0.8597560975609756</v>
      </c>
      <c r="T14" s="15">
        <v>0.84756097560975607</v>
      </c>
      <c r="U14" s="10">
        <v>0.85365853658536583</v>
      </c>
      <c r="V14" s="11">
        <v>0.8597560975609756</v>
      </c>
      <c r="W14" s="11">
        <v>0.86585365853658536</v>
      </c>
      <c r="X14" s="11">
        <v>0.87195121951219512</v>
      </c>
      <c r="Y14" s="15">
        <v>0.87804878048780488</v>
      </c>
      <c r="Z14" s="10">
        <v>0.8902439024390244</v>
      </c>
      <c r="AA14" s="11">
        <v>0.90243902439024393</v>
      </c>
      <c r="AB14" s="11">
        <v>0.91463414634146345</v>
      </c>
      <c r="AC14" s="11">
        <v>0.92682926829268297</v>
      </c>
      <c r="AD14" s="15">
        <v>0.93902439024390238</v>
      </c>
      <c r="AE14" s="10">
        <v>0.95121951219512191</v>
      </c>
      <c r="AF14" s="11">
        <v>0.96341463414634143</v>
      </c>
      <c r="AG14" s="11">
        <v>0.97560975609756095</v>
      </c>
      <c r="AH14" s="11">
        <v>0.98780487804878048</v>
      </c>
      <c r="AI14" s="15">
        <v>1</v>
      </c>
    </row>
    <row r="15" spans="1:35" x14ac:dyDescent="0.25">
      <c r="A15" s="6" t="s">
        <v>48</v>
      </c>
      <c r="B15" s="9" t="s">
        <v>64</v>
      </c>
      <c r="C15" s="14" t="s">
        <v>137</v>
      </c>
      <c r="D15" s="10">
        <v>1.0670731707317074</v>
      </c>
      <c r="E15" s="15">
        <v>1.0670731707317074</v>
      </c>
      <c r="F15" s="10">
        <v>1.0658536585365854</v>
      </c>
      <c r="G15" s="11">
        <v>1.0646341463414635</v>
      </c>
      <c r="H15" s="11">
        <v>1.0634146341463415</v>
      </c>
      <c r="I15" s="11">
        <v>1.0621951219512196</v>
      </c>
      <c r="J15" s="15">
        <v>1.0609756097560976</v>
      </c>
      <c r="K15" s="10">
        <v>1.0304878048780488</v>
      </c>
      <c r="L15" s="11">
        <v>1</v>
      </c>
      <c r="M15" s="11">
        <v>0.96951219512195119</v>
      </c>
      <c r="N15" s="11">
        <v>0.93902439024390238</v>
      </c>
      <c r="O15" s="15">
        <v>0.90853658536585369</v>
      </c>
      <c r="P15" s="10">
        <v>0.89634146341463417</v>
      </c>
      <c r="Q15" s="11">
        <v>0.88414634146341464</v>
      </c>
      <c r="R15" s="11">
        <v>0.87195121951219512</v>
      </c>
      <c r="S15" s="11">
        <v>0.8597560975609756</v>
      </c>
      <c r="T15" s="15">
        <v>0.84756097560975607</v>
      </c>
      <c r="U15" s="10">
        <v>0.85365853658536583</v>
      </c>
      <c r="V15" s="11">
        <v>0.8597560975609756</v>
      </c>
      <c r="W15" s="11">
        <v>0.86585365853658536</v>
      </c>
      <c r="X15" s="11">
        <v>0.87195121951219512</v>
      </c>
      <c r="Y15" s="15">
        <v>0.87804878048780488</v>
      </c>
      <c r="Z15" s="10">
        <v>0.8902439024390244</v>
      </c>
      <c r="AA15" s="11">
        <v>0.90243902439024393</v>
      </c>
      <c r="AB15" s="11">
        <v>0.91463414634146345</v>
      </c>
      <c r="AC15" s="11">
        <v>0.92682926829268297</v>
      </c>
      <c r="AD15" s="15">
        <v>0.93902439024390238</v>
      </c>
      <c r="AE15" s="10">
        <v>0.95121951219512191</v>
      </c>
      <c r="AF15" s="11">
        <v>0.96341463414634143</v>
      </c>
      <c r="AG15" s="11">
        <v>0.97560975609756095</v>
      </c>
      <c r="AH15" s="11">
        <v>0.98780487804878048</v>
      </c>
      <c r="AI15" s="15">
        <v>1</v>
      </c>
    </row>
    <row r="16" spans="1:35" x14ac:dyDescent="0.25">
      <c r="A16" s="6" t="s">
        <v>71</v>
      </c>
      <c r="B16" s="9" t="s">
        <v>64</v>
      </c>
      <c r="C16" s="14" t="s">
        <v>137</v>
      </c>
      <c r="D16" s="10">
        <v>1.0670731707317074</v>
      </c>
      <c r="E16" s="15">
        <v>1.0670731707317074</v>
      </c>
      <c r="F16" s="10">
        <v>1.0658536585365854</v>
      </c>
      <c r="G16" s="11">
        <v>1.0646341463414635</v>
      </c>
      <c r="H16" s="11">
        <v>1.0634146341463415</v>
      </c>
      <c r="I16" s="11">
        <v>1.0621951219512196</v>
      </c>
      <c r="J16" s="15">
        <v>1.0609756097560976</v>
      </c>
      <c r="K16" s="10">
        <v>1.0304878048780488</v>
      </c>
      <c r="L16" s="11">
        <v>1</v>
      </c>
      <c r="M16" s="11">
        <v>0.96951219512195119</v>
      </c>
      <c r="N16" s="11">
        <v>0.93902439024390238</v>
      </c>
      <c r="O16" s="15">
        <v>0.90853658536585369</v>
      </c>
      <c r="P16" s="10">
        <v>0.89634146341463417</v>
      </c>
      <c r="Q16" s="11">
        <v>0.88414634146341464</v>
      </c>
      <c r="R16" s="11">
        <v>0.87195121951219512</v>
      </c>
      <c r="S16" s="11">
        <v>0.8597560975609756</v>
      </c>
      <c r="T16" s="15">
        <v>0.84756097560975607</v>
      </c>
      <c r="U16" s="10">
        <v>0.85365853658536583</v>
      </c>
      <c r="V16" s="11">
        <v>0.8597560975609756</v>
      </c>
      <c r="W16" s="11">
        <v>0.86585365853658536</v>
      </c>
      <c r="X16" s="11">
        <v>0.87195121951219512</v>
      </c>
      <c r="Y16" s="15">
        <v>0.87804878048780488</v>
      </c>
      <c r="Z16" s="10">
        <v>0.8902439024390244</v>
      </c>
      <c r="AA16" s="11">
        <v>0.90243902439024393</v>
      </c>
      <c r="AB16" s="11">
        <v>0.91463414634146345</v>
      </c>
      <c r="AC16" s="11">
        <v>0.92682926829268297</v>
      </c>
      <c r="AD16" s="15">
        <v>0.93902439024390238</v>
      </c>
      <c r="AE16" s="10">
        <v>0.95121951219512191</v>
      </c>
      <c r="AF16" s="11">
        <v>0.96341463414634143</v>
      </c>
      <c r="AG16" s="11">
        <v>0.97560975609756095</v>
      </c>
      <c r="AH16" s="11">
        <v>0.98780487804878048</v>
      </c>
      <c r="AI16" s="15">
        <v>1</v>
      </c>
    </row>
    <row r="17" spans="1:35" x14ac:dyDescent="0.25">
      <c r="A17" s="5" t="s">
        <v>58</v>
      </c>
      <c r="B17" s="9" t="s">
        <v>59</v>
      </c>
      <c r="C17" s="17" t="s">
        <v>138</v>
      </c>
      <c r="D17" s="10">
        <v>1.0670731707317074</v>
      </c>
      <c r="E17" s="18">
        <v>1.0670731707317074</v>
      </c>
      <c r="F17" s="10">
        <v>1.0658536585365854</v>
      </c>
      <c r="G17" s="11">
        <v>1.0646341463414635</v>
      </c>
      <c r="H17" s="11">
        <v>1.0634146341463415</v>
      </c>
      <c r="I17" s="11">
        <v>1.0621951219512196</v>
      </c>
      <c r="J17" s="18">
        <v>1.0609756097560976</v>
      </c>
      <c r="K17" s="10">
        <v>1.0304878048780488</v>
      </c>
      <c r="L17" s="11">
        <v>1</v>
      </c>
      <c r="M17" s="11">
        <v>0.96951219512195119</v>
      </c>
      <c r="N17" s="11">
        <v>0.93902439024390238</v>
      </c>
      <c r="O17" s="18">
        <v>0.90853658536585369</v>
      </c>
      <c r="P17" s="10">
        <v>0.89634146341463417</v>
      </c>
      <c r="Q17" s="11">
        <v>0.88414634146341464</v>
      </c>
      <c r="R17" s="11">
        <v>0.87195121951219512</v>
      </c>
      <c r="S17" s="11">
        <v>0.8597560975609756</v>
      </c>
      <c r="T17" s="18">
        <v>0.84756097560975607</v>
      </c>
      <c r="U17" s="10">
        <v>0.85365853658536583</v>
      </c>
      <c r="V17" s="11">
        <v>0.8597560975609756</v>
      </c>
      <c r="W17" s="11">
        <v>0.86585365853658536</v>
      </c>
      <c r="X17" s="11">
        <v>0.87195121951219512</v>
      </c>
      <c r="Y17" s="18">
        <v>0.87804878048780488</v>
      </c>
      <c r="Z17" s="10">
        <v>0.8902439024390244</v>
      </c>
      <c r="AA17" s="11">
        <v>0.90243902439024393</v>
      </c>
      <c r="AB17" s="11">
        <v>0.91463414634146345</v>
      </c>
      <c r="AC17" s="11">
        <v>0.92682926829268297</v>
      </c>
      <c r="AD17" s="18">
        <v>0.93902439024390238</v>
      </c>
      <c r="AE17" s="10">
        <v>0.95121951219512191</v>
      </c>
      <c r="AF17" s="11">
        <v>0.96341463414634143</v>
      </c>
      <c r="AG17" s="11">
        <v>0.97560975609756095</v>
      </c>
      <c r="AH17" s="11">
        <v>0.98780487804878048</v>
      </c>
      <c r="AI17" s="15">
        <v>1</v>
      </c>
    </row>
    <row r="18" spans="1:35" x14ac:dyDescent="0.25">
      <c r="A18" s="5" t="s">
        <v>58</v>
      </c>
      <c r="B18" s="9" t="s">
        <v>60</v>
      </c>
      <c r="C18" s="17" t="s">
        <v>138</v>
      </c>
      <c r="D18" s="10">
        <v>1.0670731707317074</v>
      </c>
      <c r="E18" s="18">
        <v>1.0670731707317074</v>
      </c>
      <c r="F18" s="10">
        <v>1.0658536585365854</v>
      </c>
      <c r="G18" s="11">
        <v>1.0646341463414635</v>
      </c>
      <c r="H18" s="11">
        <v>1.0634146341463415</v>
      </c>
      <c r="I18" s="11">
        <v>1.0621951219512196</v>
      </c>
      <c r="J18" s="18">
        <v>1.0609756097560976</v>
      </c>
      <c r="K18" s="10">
        <v>1.0304878048780488</v>
      </c>
      <c r="L18" s="11">
        <v>1</v>
      </c>
      <c r="M18" s="11">
        <v>0.96951219512195119</v>
      </c>
      <c r="N18" s="11">
        <v>0.93902439024390238</v>
      </c>
      <c r="O18" s="18">
        <v>0.90853658536585369</v>
      </c>
      <c r="P18" s="10">
        <v>0.89634146341463417</v>
      </c>
      <c r="Q18" s="11">
        <v>0.88414634146341464</v>
      </c>
      <c r="R18" s="11">
        <v>0.87195121951219512</v>
      </c>
      <c r="S18" s="11">
        <v>0.8597560975609756</v>
      </c>
      <c r="T18" s="18">
        <v>0.84756097560975607</v>
      </c>
      <c r="U18" s="10">
        <v>0.85365853658536583</v>
      </c>
      <c r="V18" s="11">
        <v>0.8597560975609756</v>
      </c>
      <c r="W18" s="11">
        <v>0.86585365853658536</v>
      </c>
      <c r="X18" s="11">
        <v>0.87195121951219512</v>
      </c>
      <c r="Y18" s="18">
        <v>0.87804878048780488</v>
      </c>
      <c r="Z18" s="10">
        <v>0.8902439024390244</v>
      </c>
      <c r="AA18" s="11">
        <v>0.90243902439024393</v>
      </c>
      <c r="AB18" s="11">
        <v>0.91463414634146345</v>
      </c>
      <c r="AC18" s="11">
        <v>0.92682926829268297</v>
      </c>
      <c r="AD18" s="18">
        <v>0.93902439024390238</v>
      </c>
      <c r="AE18" s="10">
        <v>0.95121951219512191</v>
      </c>
      <c r="AF18" s="11">
        <v>0.96341463414634143</v>
      </c>
      <c r="AG18" s="11">
        <v>0.97560975609756095</v>
      </c>
      <c r="AH18" s="11">
        <v>0.98780487804878048</v>
      </c>
      <c r="AI18" s="15">
        <v>1</v>
      </c>
    </row>
    <row r="19" spans="1:35" x14ac:dyDescent="0.25">
      <c r="A19" s="5" t="s">
        <v>58</v>
      </c>
      <c r="B19" s="9" t="s">
        <v>91</v>
      </c>
      <c r="C19" s="17" t="s">
        <v>138</v>
      </c>
      <c r="D19" s="10">
        <v>1.0670731707317074</v>
      </c>
      <c r="E19" s="18">
        <v>1.0670731707317074</v>
      </c>
      <c r="F19" s="10">
        <v>1.0658536585365854</v>
      </c>
      <c r="G19" s="11">
        <v>1.0646341463414635</v>
      </c>
      <c r="H19" s="11">
        <v>1.0634146341463415</v>
      </c>
      <c r="I19" s="11">
        <v>1.0621951219512196</v>
      </c>
      <c r="J19" s="18">
        <v>1.0609756097560976</v>
      </c>
      <c r="K19" s="10">
        <v>1.0304878048780488</v>
      </c>
      <c r="L19" s="11">
        <v>1</v>
      </c>
      <c r="M19" s="11">
        <v>0.96951219512195119</v>
      </c>
      <c r="N19" s="11">
        <v>0.93902439024390238</v>
      </c>
      <c r="O19" s="18">
        <v>0.90853658536585369</v>
      </c>
      <c r="P19" s="10">
        <v>0.89634146341463417</v>
      </c>
      <c r="Q19" s="11">
        <v>0.88414634146341464</v>
      </c>
      <c r="R19" s="11">
        <v>0.87195121951219512</v>
      </c>
      <c r="S19" s="11">
        <v>0.8597560975609756</v>
      </c>
      <c r="T19" s="18">
        <v>0.84756097560975607</v>
      </c>
      <c r="U19" s="10">
        <v>0.85365853658536583</v>
      </c>
      <c r="V19" s="11">
        <v>0.8597560975609756</v>
      </c>
      <c r="W19" s="11">
        <v>0.86585365853658536</v>
      </c>
      <c r="X19" s="11">
        <v>0.87195121951219512</v>
      </c>
      <c r="Y19" s="18">
        <v>0.87804878048780488</v>
      </c>
      <c r="Z19" s="10">
        <v>0.8902439024390244</v>
      </c>
      <c r="AA19" s="11">
        <v>0.90243902439024393</v>
      </c>
      <c r="AB19" s="11">
        <v>0.91463414634146345</v>
      </c>
      <c r="AC19" s="11">
        <v>0.92682926829268297</v>
      </c>
      <c r="AD19" s="18">
        <v>0.93902439024390238</v>
      </c>
      <c r="AE19" s="10">
        <v>0.95121951219512191</v>
      </c>
      <c r="AF19" s="11">
        <v>0.96341463414634143</v>
      </c>
      <c r="AG19" s="11">
        <v>0.97560975609756095</v>
      </c>
      <c r="AH19" s="11">
        <v>0.98780487804878048</v>
      </c>
      <c r="AI19" s="15">
        <v>1</v>
      </c>
    </row>
    <row r="20" spans="1:35" x14ac:dyDescent="0.25">
      <c r="A20" s="5" t="s">
        <v>58</v>
      </c>
      <c r="B20" s="9" t="s">
        <v>61</v>
      </c>
      <c r="C20" s="17" t="s">
        <v>138</v>
      </c>
      <c r="D20" s="10">
        <v>1.0670731707317074</v>
      </c>
      <c r="E20" s="18">
        <v>1.0670731707317074</v>
      </c>
      <c r="F20" s="10">
        <v>1.0658536585365854</v>
      </c>
      <c r="G20" s="11">
        <v>1.0646341463414635</v>
      </c>
      <c r="H20" s="11">
        <v>1.0634146341463415</v>
      </c>
      <c r="I20" s="11">
        <v>1.0621951219512196</v>
      </c>
      <c r="J20" s="18">
        <v>1.0609756097560976</v>
      </c>
      <c r="K20" s="10">
        <v>1.0304878048780488</v>
      </c>
      <c r="L20" s="11">
        <v>1</v>
      </c>
      <c r="M20" s="11">
        <v>0.96951219512195119</v>
      </c>
      <c r="N20" s="11">
        <v>0.93902439024390238</v>
      </c>
      <c r="O20" s="18">
        <v>0.90853658536585369</v>
      </c>
      <c r="P20" s="10">
        <v>0.89634146341463417</v>
      </c>
      <c r="Q20" s="11">
        <v>0.88414634146341464</v>
      </c>
      <c r="R20" s="11">
        <v>0.87195121951219512</v>
      </c>
      <c r="S20" s="11">
        <v>0.8597560975609756</v>
      </c>
      <c r="T20" s="18">
        <v>0.84756097560975607</v>
      </c>
      <c r="U20" s="10">
        <v>0.85365853658536583</v>
      </c>
      <c r="V20" s="11">
        <v>0.8597560975609756</v>
      </c>
      <c r="W20" s="11">
        <v>0.86585365853658536</v>
      </c>
      <c r="X20" s="11">
        <v>0.87195121951219512</v>
      </c>
      <c r="Y20" s="18">
        <v>0.87804878048780488</v>
      </c>
      <c r="Z20" s="10">
        <v>0.8902439024390244</v>
      </c>
      <c r="AA20" s="11">
        <v>0.90243902439024393</v>
      </c>
      <c r="AB20" s="11">
        <v>0.91463414634146345</v>
      </c>
      <c r="AC20" s="11">
        <v>0.92682926829268297</v>
      </c>
      <c r="AD20" s="18">
        <v>0.93902439024390238</v>
      </c>
      <c r="AE20" s="10">
        <v>0.95121951219512191</v>
      </c>
      <c r="AF20" s="11">
        <v>0.96341463414634143</v>
      </c>
      <c r="AG20" s="11">
        <v>0.97560975609756095</v>
      </c>
      <c r="AH20" s="11">
        <v>0.98780487804878048</v>
      </c>
      <c r="AI20" s="15">
        <v>1</v>
      </c>
    </row>
    <row r="21" spans="1:35" x14ac:dyDescent="0.25">
      <c r="A21" s="5" t="s">
        <v>58</v>
      </c>
      <c r="B21" s="9" t="s">
        <v>62</v>
      </c>
      <c r="C21" s="17" t="s">
        <v>138</v>
      </c>
      <c r="D21" s="10">
        <v>1.0670731707317074</v>
      </c>
      <c r="E21" s="18">
        <v>1.0670731707317074</v>
      </c>
      <c r="F21" s="10">
        <v>1.0658536585365854</v>
      </c>
      <c r="G21" s="11">
        <v>1.0646341463414635</v>
      </c>
      <c r="H21" s="11">
        <v>1.0634146341463415</v>
      </c>
      <c r="I21" s="11">
        <v>1.0621951219512196</v>
      </c>
      <c r="J21" s="18">
        <v>1.0609756097560976</v>
      </c>
      <c r="K21" s="10">
        <v>1.0304878048780488</v>
      </c>
      <c r="L21" s="11">
        <v>1</v>
      </c>
      <c r="M21" s="11">
        <v>0.96951219512195119</v>
      </c>
      <c r="N21" s="11">
        <v>0.93902439024390238</v>
      </c>
      <c r="O21" s="18">
        <v>0.90853658536585369</v>
      </c>
      <c r="P21" s="10">
        <v>0.89634146341463417</v>
      </c>
      <c r="Q21" s="11">
        <v>0.88414634146341464</v>
      </c>
      <c r="R21" s="11">
        <v>0.87195121951219512</v>
      </c>
      <c r="S21" s="11">
        <v>0.8597560975609756</v>
      </c>
      <c r="T21" s="18">
        <v>0.84756097560975607</v>
      </c>
      <c r="U21" s="10">
        <v>0.85365853658536583</v>
      </c>
      <c r="V21" s="11">
        <v>0.8597560975609756</v>
      </c>
      <c r="W21" s="11">
        <v>0.86585365853658536</v>
      </c>
      <c r="X21" s="11">
        <v>0.87195121951219512</v>
      </c>
      <c r="Y21" s="18">
        <v>0.87804878048780488</v>
      </c>
      <c r="Z21" s="10">
        <v>0.8902439024390244</v>
      </c>
      <c r="AA21" s="11">
        <v>0.90243902439024393</v>
      </c>
      <c r="AB21" s="11">
        <v>0.91463414634146345</v>
      </c>
      <c r="AC21" s="11">
        <v>0.92682926829268297</v>
      </c>
      <c r="AD21" s="18">
        <v>0.93902439024390238</v>
      </c>
      <c r="AE21" s="10">
        <v>0.95121951219512191</v>
      </c>
      <c r="AF21" s="11">
        <v>0.96341463414634143</v>
      </c>
      <c r="AG21" s="11">
        <v>0.97560975609756095</v>
      </c>
      <c r="AH21" s="11">
        <v>0.98780487804878048</v>
      </c>
      <c r="AI21" s="15">
        <v>1</v>
      </c>
    </row>
    <row r="22" spans="1:35" x14ac:dyDescent="0.25">
      <c r="A22" s="6" t="s">
        <v>63</v>
      </c>
      <c r="B22" s="9" t="s">
        <v>64</v>
      </c>
      <c r="C22" s="17" t="s">
        <v>138</v>
      </c>
      <c r="D22" s="10">
        <v>1.0670731707317074</v>
      </c>
      <c r="E22" s="18">
        <v>1.0670731707317074</v>
      </c>
      <c r="F22" s="10">
        <v>1.0658536585365854</v>
      </c>
      <c r="G22" s="11">
        <v>1.0646341463414635</v>
      </c>
      <c r="H22" s="11">
        <v>1.0634146341463415</v>
      </c>
      <c r="I22" s="11">
        <v>1.0621951219512196</v>
      </c>
      <c r="J22" s="18">
        <v>1.0609756097560976</v>
      </c>
      <c r="K22" s="10">
        <v>1.0304878048780488</v>
      </c>
      <c r="L22" s="11">
        <v>1</v>
      </c>
      <c r="M22" s="11">
        <v>0.96951219512195119</v>
      </c>
      <c r="N22" s="11">
        <v>0.93902439024390238</v>
      </c>
      <c r="O22" s="18">
        <v>0.90853658536585369</v>
      </c>
      <c r="P22" s="10">
        <v>0.89634146341463417</v>
      </c>
      <c r="Q22" s="11">
        <v>0.88414634146341464</v>
      </c>
      <c r="R22" s="11">
        <v>0.87195121951219512</v>
      </c>
      <c r="S22" s="11">
        <v>0.8597560975609756</v>
      </c>
      <c r="T22" s="18">
        <v>0.84756097560975607</v>
      </c>
      <c r="U22" s="10">
        <v>0.85365853658536583</v>
      </c>
      <c r="V22" s="11">
        <v>0.8597560975609756</v>
      </c>
      <c r="W22" s="11">
        <v>0.86585365853658536</v>
      </c>
      <c r="X22" s="11">
        <v>0.87195121951219512</v>
      </c>
      <c r="Y22" s="18">
        <v>0.87804878048780488</v>
      </c>
      <c r="Z22" s="10">
        <v>0.8902439024390244</v>
      </c>
      <c r="AA22" s="11">
        <v>0.90243902439024393</v>
      </c>
      <c r="AB22" s="11">
        <v>0.91463414634146345</v>
      </c>
      <c r="AC22" s="11">
        <v>0.92682926829268297</v>
      </c>
      <c r="AD22" s="18">
        <v>0.93902439024390238</v>
      </c>
      <c r="AE22" s="10">
        <v>0.95121951219512191</v>
      </c>
      <c r="AF22" s="11">
        <v>0.96341463414634143</v>
      </c>
      <c r="AG22" s="11">
        <v>0.97560975609756095</v>
      </c>
      <c r="AH22" s="11">
        <v>0.98780487804878048</v>
      </c>
      <c r="AI22" s="15">
        <v>1</v>
      </c>
    </row>
    <row r="23" spans="1:35" x14ac:dyDescent="0.25">
      <c r="A23" s="6" t="s">
        <v>65</v>
      </c>
      <c r="B23" s="9" t="s">
        <v>64</v>
      </c>
      <c r="C23" s="17" t="s">
        <v>138</v>
      </c>
      <c r="D23" s="10">
        <v>1.0670731707317074</v>
      </c>
      <c r="E23" s="18">
        <v>1.0670731707317074</v>
      </c>
      <c r="F23" s="10">
        <v>1.0658536585365854</v>
      </c>
      <c r="G23" s="11">
        <v>1.0646341463414635</v>
      </c>
      <c r="H23" s="11">
        <v>1.0634146341463415</v>
      </c>
      <c r="I23" s="11">
        <v>1.0621951219512196</v>
      </c>
      <c r="J23" s="18">
        <v>1.0609756097560976</v>
      </c>
      <c r="K23" s="10">
        <v>1.0304878048780488</v>
      </c>
      <c r="L23" s="11">
        <v>1</v>
      </c>
      <c r="M23" s="11">
        <v>0.96951219512195119</v>
      </c>
      <c r="N23" s="11">
        <v>0.93902439024390238</v>
      </c>
      <c r="O23" s="18">
        <v>0.90853658536585369</v>
      </c>
      <c r="P23" s="10">
        <v>0.89634146341463417</v>
      </c>
      <c r="Q23" s="11">
        <v>0.88414634146341464</v>
      </c>
      <c r="R23" s="11">
        <v>0.87195121951219512</v>
      </c>
      <c r="S23" s="11">
        <v>0.8597560975609756</v>
      </c>
      <c r="T23" s="18">
        <v>0.84756097560975607</v>
      </c>
      <c r="U23" s="10">
        <v>0.85365853658536583</v>
      </c>
      <c r="V23" s="11">
        <v>0.8597560975609756</v>
      </c>
      <c r="W23" s="11">
        <v>0.86585365853658536</v>
      </c>
      <c r="X23" s="11">
        <v>0.87195121951219512</v>
      </c>
      <c r="Y23" s="18">
        <v>0.87804878048780488</v>
      </c>
      <c r="Z23" s="10">
        <v>0.8902439024390244</v>
      </c>
      <c r="AA23" s="11">
        <v>0.90243902439024393</v>
      </c>
      <c r="AB23" s="11">
        <v>0.91463414634146345</v>
      </c>
      <c r="AC23" s="11">
        <v>0.92682926829268297</v>
      </c>
      <c r="AD23" s="18">
        <v>0.93902439024390238</v>
      </c>
      <c r="AE23" s="10">
        <v>0.95121951219512191</v>
      </c>
      <c r="AF23" s="11">
        <v>0.96341463414634143</v>
      </c>
      <c r="AG23" s="11">
        <v>0.97560975609756095</v>
      </c>
      <c r="AH23" s="11">
        <v>0.98780487804878048</v>
      </c>
      <c r="AI23" s="15">
        <v>1</v>
      </c>
    </row>
    <row r="24" spans="1:35" x14ac:dyDescent="0.25">
      <c r="A24" s="6" t="s">
        <v>66</v>
      </c>
      <c r="B24" s="9" t="s">
        <v>64</v>
      </c>
      <c r="C24" s="17" t="s">
        <v>138</v>
      </c>
      <c r="D24" s="10">
        <v>1.0670731707317074</v>
      </c>
      <c r="E24" s="18">
        <v>1.0670731707317074</v>
      </c>
      <c r="F24" s="10">
        <v>1.0658536585365854</v>
      </c>
      <c r="G24" s="11">
        <v>1.0646341463414635</v>
      </c>
      <c r="H24" s="11">
        <v>1.0634146341463415</v>
      </c>
      <c r="I24" s="11">
        <v>1.0621951219512196</v>
      </c>
      <c r="J24" s="18">
        <v>1.0609756097560976</v>
      </c>
      <c r="K24" s="10">
        <v>1.0304878048780488</v>
      </c>
      <c r="L24" s="11">
        <v>1</v>
      </c>
      <c r="M24" s="11">
        <v>0.96951219512195119</v>
      </c>
      <c r="N24" s="11">
        <v>0.93902439024390238</v>
      </c>
      <c r="O24" s="18">
        <v>0.90853658536585369</v>
      </c>
      <c r="P24" s="10">
        <v>0.89634146341463417</v>
      </c>
      <c r="Q24" s="11">
        <v>0.88414634146341464</v>
      </c>
      <c r="R24" s="11">
        <v>0.87195121951219512</v>
      </c>
      <c r="S24" s="11">
        <v>0.8597560975609756</v>
      </c>
      <c r="T24" s="18">
        <v>0.84756097560975607</v>
      </c>
      <c r="U24" s="10">
        <v>0.85365853658536583</v>
      </c>
      <c r="V24" s="11">
        <v>0.8597560975609756</v>
      </c>
      <c r="W24" s="11">
        <v>0.86585365853658536</v>
      </c>
      <c r="X24" s="11">
        <v>0.87195121951219512</v>
      </c>
      <c r="Y24" s="18">
        <v>0.87804878048780488</v>
      </c>
      <c r="Z24" s="10">
        <v>0.8902439024390244</v>
      </c>
      <c r="AA24" s="11">
        <v>0.90243902439024393</v>
      </c>
      <c r="AB24" s="11">
        <v>0.91463414634146345</v>
      </c>
      <c r="AC24" s="11">
        <v>0.92682926829268297</v>
      </c>
      <c r="AD24" s="18">
        <v>0.93902439024390238</v>
      </c>
      <c r="AE24" s="10">
        <v>0.95121951219512191</v>
      </c>
      <c r="AF24" s="11">
        <v>0.96341463414634143</v>
      </c>
      <c r="AG24" s="11">
        <v>0.97560975609756095</v>
      </c>
      <c r="AH24" s="11">
        <v>0.98780487804878048</v>
      </c>
      <c r="AI24" s="15">
        <v>1</v>
      </c>
    </row>
    <row r="25" spans="1:35" x14ac:dyDescent="0.25">
      <c r="A25" s="6" t="s">
        <v>55</v>
      </c>
      <c r="B25" s="9" t="s">
        <v>64</v>
      </c>
      <c r="C25" s="17" t="s">
        <v>138</v>
      </c>
      <c r="D25" s="10">
        <v>1.0670731707317074</v>
      </c>
      <c r="E25" s="18">
        <v>1.0670731707317074</v>
      </c>
      <c r="F25" s="10">
        <v>1.0658536585365854</v>
      </c>
      <c r="G25" s="11">
        <v>1.0646341463414635</v>
      </c>
      <c r="H25" s="11">
        <v>1.0634146341463415</v>
      </c>
      <c r="I25" s="11">
        <v>1.0621951219512196</v>
      </c>
      <c r="J25" s="18">
        <v>1.0609756097560976</v>
      </c>
      <c r="K25" s="10">
        <v>1.0304878048780488</v>
      </c>
      <c r="L25" s="11">
        <v>1</v>
      </c>
      <c r="M25" s="11">
        <v>0.96951219512195119</v>
      </c>
      <c r="N25" s="11">
        <v>0.93902439024390238</v>
      </c>
      <c r="O25" s="18">
        <v>0.90853658536585369</v>
      </c>
      <c r="P25" s="10">
        <v>0.89634146341463417</v>
      </c>
      <c r="Q25" s="11">
        <v>0.88414634146341464</v>
      </c>
      <c r="R25" s="11">
        <v>0.87195121951219512</v>
      </c>
      <c r="S25" s="11">
        <v>0.8597560975609756</v>
      </c>
      <c r="T25" s="18">
        <v>0.84756097560975607</v>
      </c>
      <c r="U25" s="10">
        <v>0.85365853658536583</v>
      </c>
      <c r="V25" s="11">
        <v>0.8597560975609756</v>
      </c>
      <c r="W25" s="11">
        <v>0.86585365853658536</v>
      </c>
      <c r="X25" s="11">
        <v>0.87195121951219512</v>
      </c>
      <c r="Y25" s="18">
        <v>0.87804878048780488</v>
      </c>
      <c r="Z25" s="10">
        <v>0.8902439024390244</v>
      </c>
      <c r="AA25" s="11">
        <v>0.90243902439024393</v>
      </c>
      <c r="AB25" s="11">
        <v>0.91463414634146345</v>
      </c>
      <c r="AC25" s="11">
        <v>0.92682926829268297</v>
      </c>
      <c r="AD25" s="18">
        <v>0.93902439024390238</v>
      </c>
      <c r="AE25" s="10">
        <v>0.95121951219512191</v>
      </c>
      <c r="AF25" s="11">
        <v>0.96341463414634143</v>
      </c>
      <c r="AG25" s="11">
        <v>0.97560975609756095</v>
      </c>
      <c r="AH25" s="11">
        <v>0.98780487804878048</v>
      </c>
      <c r="AI25" s="15">
        <v>1</v>
      </c>
    </row>
    <row r="26" spans="1:35" x14ac:dyDescent="0.25">
      <c r="A26" s="6" t="s">
        <v>67</v>
      </c>
      <c r="B26" s="9" t="s">
        <v>64</v>
      </c>
      <c r="C26" s="17" t="s">
        <v>138</v>
      </c>
      <c r="D26" s="10">
        <v>1.0670731707317074</v>
      </c>
      <c r="E26" s="18">
        <v>1.0670731707317074</v>
      </c>
      <c r="F26" s="10">
        <v>1.0658536585365854</v>
      </c>
      <c r="G26" s="11">
        <v>1.0646341463414635</v>
      </c>
      <c r="H26" s="11">
        <v>1.0634146341463415</v>
      </c>
      <c r="I26" s="11">
        <v>1.0621951219512196</v>
      </c>
      <c r="J26" s="18">
        <v>1.0609756097560976</v>
      </c>
      <c r="K26" s="10">
        <v>1.0304878048780488</v>
      </c>
      <c r="L26" s="11">
        <v>1</v>
      </c>
      <c r="M26" s="11">
        <v>0.96951219512195119</v>
      </c>
      <c r="N26" s="11">
        <v>0.93902439024390238</v>
      </c>
      <c r="O26" s="18">
        <v>0.90853658536585369</v>
      </c>
      <c r="P26" s="10">
        <v>0.89634146341463417</v>
      </c>
      <c r="Q26" s="11">
        <v>0.88414634146341464</v>
      </c>
      <c r="R26" s="11">
        <v>0.87195121951219512</v>
      </c>
      <c r="S26" s="11">
        <v>0.8597560975609756</v>
      </c>
      <c r="T26" s="18">
        <v>0.84756097560975607</v>
      </c>
      <c r="U26" s="10">
        <v>0.85365853658536583</v>
      </c>
      <c r="V26" s="11">
        <v>0.8597560975609756</v>
      </c>
      <c r="W26" s="11">
        <v>0.86585365853658536</v>
      </c>
      <c r="X26" s="11">
        <v>0.87195121951219512</v>
      </c>
      <c r="Y26" s="18">
        <v>0.87804878048780488</v>
      </c>
      <c r="Z26" s="10">
        <v>0.8902439024390244</v>
      </c>
      <c r="AA26" s="11">
        <v>0.90243902439024393</v>
      </c>
      <c r="AB26" s="11">
        <v>0.91463414634146345</v>
      </c>
      <c r="AC26" s="11">
        <v>0.92682926829268297</v>
      </c>
      <c r="AD26" s="18">
        <v>0.93902439024390238</v>
      </c>
      <c r="AE26" s="10">
        <v>0.95121951219512191</v>
      </c>
      <c r="AF26" s="11">
        <v>0.96341463414634143</v>
      </c>
      <c r="AG26" s="11">
        <v>0.97560975609756095</v>
      </c>
      <c r="AH26" s="11">
        <v>0.98780487804878048</v>
      </c>
      <c r="AI26" s="15">
        <v>1</v>
      </c>
    </row>
    <row r="27" spans="1:35" x14ac:dyDescent="0.25">
      <c r="A27" s="6" t="s">
        <v>68</v>
      </c>
      <c r="B27" s="9" t="s">
        <v>64</v>
      </c>
      <c r="C27" s="17" t="s">
        <v>138</v>
      </c>
      <c r="D27" s="10">
        <v>1.0670731707317074</v>
      </c>
      <c r="E27" s="18">
        <v>1.0670731707317074</v>
      </c>
      <c r="F27" s="10">
        <v>1.0658536585365854</v>
      </c>
      <c r="G27" s="11">
        <v>1.0646341463414635</v>
      </c>
      <c r="H27" s="11">
        <v>1.0634146341463415</v>
      </c>
      <c r="I27" s="11">
        <v>1.0621951219512196</v>
      </c>
      <c r="J27" s="18">
        <v>1.0609756097560976</v>
      </c>
      <c r="K27" s="10">
        <v>1.0304878048780488</v>
      </c>
      <c r="L27" s="11">
        <v>1</v>
      </c>
      <c r="M27" s="11">
        <v>0.96951219512195119</v>
      </c>
      <c r="N27" s="11">
        <v>0.93902439024390238</v>
      </c>
      <c r="O27" s="18">
        <v>0.90853658536585369</v>
      </c>
      <c r="P27" s="10">
        <v>0.89634146341463417</v>
      </c>
      <c r="Q27" s="11">
        <v>0.88414634146341464</v>
      </c>
      <c r="R27" s="11">
        <v>0.87195121951219512</v>
      </c>
      <c r="S27" s="11">
        <v>0.8597560975609756</v>
      </c>
      <c r="T27" s="18">
        <v>0.84756097560975607</v>
      </c>
      <c r="U27" s="10">
        <v>0.85365853658536583</v>
      </c>
      <c r="V27" s="11">
        <v>0.8597560975609756</v>
      </c>
      <c r="W27" s="11">
        <v>0.86585365853658536</v>
      </c>
      <c r="X27" s="11">
        <v>0.87195121951219512</v>
      </c>
      <c r="Y27" s="18">
        <v>0.87804878048780488</v>
      </c>
      <c r="Z27" s="10">
        <v>0.8902439024390244</v>
      </c>
      <c r="AA27" s="11">
        <v>0.90243902439024393</v>
      </c>
      <c r="AB27" s="11">
        <v>0.91463414634146345</v>
      </c>
      <c r="AC27" s="11">
        <v>0.92682926829268297</v>
      </c>
      <c r="AD27" s="18">
        <v>0.93902439024390238</v>
      </c>
      <c r="AE27" s="10">
        <v>0.95121951219512191</v>
      </c>
      <c r="AF27" s="11">
        <v>0.96341463414634143</v>
      </c>
      <c r="AG27" s="11">
        <v>0.97560975609756095</v>
      </c>
      <c r="AH27" s="11">
        <v>0.98780487804878048</v>
      </c>
      <c r="AI27" s="15">
        <v>1</v>
      </c>
    </row>
    <row r="28" spans="1:35" x14ac:dyDescent="0.25">
      <c r="A28" s="6" t="s">
        <v>69</v>
      </c>
      <c r="B28" s="9" t="s">
        <v>64</v>
      </c>
      <c r="C28" s="17" t="s">
        <v>138</v>
      </c>
      <c r="D28" s="10">
        <v>1.0670731707317074</v>
      </c>
      <c r="E28" s="18">
        <v>1.0670731707317074</v>
      </c>
      <c r="F28" s="10">
        <v>1.0658536585365854</v>
      </c>
      <c r="G28" s="11">
        <v>1.0646341463414635</v>
      </c>
      <c r="H28" s="11">
        <v>1.0634146341463415</v>
      </c>
      <c r="I28" s="11">
        <v>1.0621951219512196</v>
      </c>
      <c r="J28" s="18">
        <v>1.0609756097560976</v>
      </c>
      <c r="K28" s="10">
        <v>1.0304878048780488</v>
      </c>
      <c r="L28" s="11">
        <v>1</v>
      </c>
      <c r="M28" s="11">
        <v>0.96951219512195119</v>
      </c>
      <c r="N28" s="11">
        <v>0.93902439024390238</v>
      </c>
      <c r="O28" s="18">
        <v>0.90853658536585369</v>
      </c>
      <c r="P28" s="10">
        <v>0.89634146341463417</v>
      </c>
      <c r="Q28" s="11">
        <v>0.88414634146341464</v>
      </c>
      <c r="R28" s="11">
        <v>0.87195121951219512</v>
      </c>
      <c r="S28" s="11">
        <v>0.8597560975609756</v>
      </c>
      <c r="T28" s="18">
        <v>0.84756097560975607</v>
      </c>
      <c r="U28" s="10">
        <v>0.85365853658536583</v>
      </c>
      <c r="V28" s="11">
        <v>0.8597560975609756</v>
      </c>
      <c r="W28" s="11">
        <v>0.86585365853658536</v>
      </c>
      <c r="X28" s="11">
        <v>0.87195121951219512</v>
      </c>
      <c r="Y28" s="18">
        <v>0.87804878048780488</v>
      </c>
      <c r="Z28" s="10">
        <v>0.8902439024390244</v>
      </c>
      <c r="AA28" s="11">
        <v>0.90243902439024393</v>
      </c>
      <c r="AB28" s="11">
        <v>0.91463414634146345</v>
      </c>
      <c r="AC28" s="11">
        <v>0.92682926829268297</v>
      </c>
      <c r="AD28" s="18">
        <v>0.93902439024390238</v>
      </c>
      <c r="AE28" s="10">
        <v>0.95121951219512191</v>
      </c>
      <c r="AF28" s="11">
        <v>0.96341463414634143</v>
      </c>
      <c r="AG28" s="11">
        <v>0.97560975609756095</v>
      </c>
      <c r="AH28" s="11">
        <v>0.98780487804878048</v>
      </c>
      <c r="AI28" s="15">
        <v>1</v>
      </c>
    </row>
    <row r="29" spans="1:35" x14ac:dyDescent="0.25">
      <c r="A29" s="6" t="s">
        <v>70</v>
      </c>
      <c r="B29" s="9" t="s">
        <v>64</v>
      </c>
      <c r="C29" s="17" t="s">
        <v>138</v>
      </c>
      <c r="D29" s="10">
        <v>1.0670731707317074</v>
      </c>
      <c r="E29" s="18">
        <v>1.0670731707317074</v>
      </c>
      <c r="F29" s="10">
        <v>1.0658536585365854</v>
      </c>
      <c r="G29" s="11">
        <v>1.0646341463414635</v>
      </c>
      <c r="H29" s="11">
        <v>1.0634146341463415</v>
      </c>
      <c r="I29" s="11">
        <v>1.0621951219512196</v>
      </c>
      <c r="J29" s="18">
        <v>1.0609756097560976</v>
      </c>
      <c r="K29" s="10">
        <v>1.0304878048780488</v>
      </c>
      <c r="L29" s="11">
        <v>1</v>
      </c>
      <c r="M29" s="11">
        <v>0.96951219512195119</v>
      </c>
      <c r="N29" s="11">
        <v>0.93902439024390238</v>
      </c>
      <c r="O29" s="18">
        <v>0.90853658536585369</v>
      </c>
      <c r="P29" s="10">
        <v>0.89634146341463417</v>
      </c>
      <c r="Q29" s="11">
        <v>0.88414634146341464</v>
      </c>
      <c r="R29" s="11">
        <v>0.87195121951219512</v>
      </c>
      <c r="S29" s="11">
        <v>0.8597560975609756</v>
      </c>
      <c r="T29" s="18">
        <v>0.84756097560975607</v>
      </c>
      <c r="U29" s="10">
        <v>0.85365853658536583</v>
      </c>
      <c r="V29" s="11">
        <v>0.8597560975609756</v>
      </c>
      <c r="W29" s="11">
        <v>0.86585365853658536</v>
      </c>
      <c r="X29" s="11">
        <v>0.87195121951219512</v>
      </c>
      <c r="Y29" s="18">
        <v>0.87804878048780488</v>
      </c>
      <c r="Z29" s="10">
        <v>0.8902439024390244</v>
      </c>
      <c r="AA29" s="11">
        <v>0.90243902439024393</v>
      </c>
      <c r="AB29" s="11">
        <v>0.91463414634146345</v>
      </c>
      <c r="AC29" s="11">
        <v>0.92682926829268297</v>
      </c>
      <c r="AD29" s="18">
        <v>0.93902439024390238</v>
      </c>
      <c r="AE29" s="10">
        <v>0.95121951219512191</v>
      </c>
      <c r="AF29" s="11">
        <v>0.96341463414634143</v>
      </c>
      <c r="AG29" s="11">
        <v>0.97560975609756095</v>
      </c>
      <c r="AH29" s="11">
        <v>0.98780487804878048</v>
      </c>
      <c r="AI29" s="15">
        <v>1</v>
      </c>
    </row>
    <row r="30" spans="1:35" x14ac:dyDescent="0.25">
      <c r="A30" s="6" t="s">
        <v>48</v>
      </c>
      <c r="B30" s="9" t="s">
        <v>64</v>
      </c>
      <c r="C30" s="17" t="s">
        <v>138</v>
      </c>
      <c r="D30" s="10">
        <v>1.0670731707317074</v>
      </c>
      <c r="E30" s="18">
        <v>1.0670731707317074</v>
      </c>
      <c r="F30" s="10">
        <v>1.0658536585365854</v>
      </c>
      <c r="G30" s="11">
        <v>1.0646341463414635</v>
      </c>
      <c r="H30" s="11">
        <v>1.0634146341463415</v>
      </c>
      <c r="I30" s="11">
        <v>1.0621951219512196</v>
      </c>
      <c r="J30" s="18">
        <v>1.0609756097560976</v>
      </c>
      <c r="K30" s="10">
        <v>1.0304878048780488</v>
      </c>
      <c r="L30" s="11">
        <v>1</v>
      </c>
      <c r="M30" s="11">
        <v>0.96951219512195119</v>
      </c>
      <c r="N30" s="11">
        <v>0.93902439024390238</v>
      </c>
      <c r="O30" s="18">
        <v>0.90853658536585369</v>
      </c>
      <c r="P30" s="10">
        <v>0.89634146341463417</v>
      </c>
      <c r="Q30" s="11">
        <v>0.88414634146341464</v>
      </c>
      <c r="R30" s="11">
        <v>0.87195121951219512</v>
      </c>
      <c r="S30" s="11">
        <v>0.8597560975609756</v>
      </c>
      <c r="T30" s="18">
        <v>0.84756097560975607</v>
      </c>
      <c r="U30" s="10">
        <v>0.85365853658536583</v>
      </c>
      <c r="V30" s="11">
        <v>0.8597560975609756</v>
      </c>
      <c r="W30" s="11">
        <v>0.86585365853658536</v>
      </c>
      <c r="X30" s="11">
        <v>0.87195121951219512</v>
      </c>
      <c r="Y30" s="18">
        <v>0.87804878048780488</v>
      </c>
      <c r="Z30" s="10">
        <v>0.8902439024390244</v>
      </c>
      <c r="AA30" s="11">
        <v>0.90243902439024393</v>
      </c>
      <c r="AB30" s="11">
        <v>0.91463414634146345</v>
      </c>
      <c r="AC30" s="11">
        <v>0.92682926829268297</v>
      </c>
      <c r="AD30" s="18">
        <v>0.93902439024390238</v>
      </c>
      <c r="AE30" s="10">
        <v>0.95121951219512191</v>
      </c>
      <c r="AF30" s="11">
        <v>0.96341463414634143</v>
      </c>
      <c r="AG30" s="11">
        <v>0.97560975609756095</v>
      </c>
      <c r="AH30" s="11">
        <v>0.98780487804878048</v>
      </c>
      <c r="AI30" s="15">
        <v>1</v>
      </c>
    </row>
    <row r="31" spans="1:35" x14ac:dyDescent="0.25">
      <c r="A31" s="6" t="s">
        <v>71</v>
      </c>
      <c r="B31" s="9" t="s">
        <v>64</v>
      </c>
      <c r="C31" s="17" t="s">
        <v>138</v>
      </c>
      <c r="D31" s="10">
        <v>1.0670731707317074</v>
      </c>
      <c r="E31" s="18">
        <v>1.0670731707317074</v>
      </c>
      <c r="F31" s="10">
        <v>1.0658536585365854</v>
      </c>
      <c r="G31" s="11">
        <v>1.0646341463414635</v>
      </c>
      <c r="H31" s="11">
        <v>1.0634146341463415</v>
      </c>
      <c r="I31" s="11">
        <v>1.0621951219512196</v>
      </c>
      <c r="J31" s="18">
        <v>1.0609756097560976</v>
      </c>
      <c r="K31" s="10">
        <v>1.0304878048780488</v>
      </c>
      <c r="L31" s="11">
        <v>1</v>
      </c>
      <c r="M31" s="11">
        <v>0.96951219512195119</v>
      </c>
      <c r="N31" s="11">
        <v>0.93902439024390238</v>
      </c>
      <c r="O31" s="18">
        <v>0.90853658536585369</v>
      </c>
      <c r="P31" s="10">
        <v>0.89634146341463417</v>
      </c>
      <c r="Q31" s="11">
        <v>0.88414634146341464</v>
      </c>
      <c r="R31" s="11">
        <v>0.87195121951219512</v>
      </c>
      <c r="S31" s="11">
        <v>0.8597560975609756</v>
      </c>
      <c r="T31" s="18">
        <v>0.84756097560975607</v>
      </c>
      <c r="U31" s="10">
        <v>0.85365853658536583</v>
      </c>
      <c r="V31" s="11">
        <v>0.8597560975609756</v>
      </c>
      <c r="W31" s="11">
        <v>0.86585365853658536</v>
      </c>
      <c r="X31" s="11">
        <v>0.87195121951219512</v>
      </c>
      <c r="Y31" s="18">
        <v>0.87804878048780488</v>
      </c>
      <c r="Z31" s="10">
        <v>0.8902439024390244</v>
      </c>
      <c r="AA31" s="11">
        <v>0.90243902439024393</v>
      </c>
      <c r="AB31" s="11">
        <v>0.91463414634146345</v>
      </c>
      <c r="AC31" s="11">
        <v>0.92682926829268297</v>
      </c>
      <c r="AD31" s="18">
        <v>0.93902439024390238</v>
      </c>
      <c r="AE31" s="10">
        <v>0.95121951219512191</v>
      </c>
      <c r="AF31" s="11">
        <v>0.96341463414634143</v>
      </c>
      <c r="AG31" s="11">
        <v>0.97560975609756095</v>
      </c>
      <c r="AH31" s="11">
        <v>0.98780487804878048</v>
      </c>
      <c r="AI31" s="15">
        <v>1</v>
      </c>
    </row>
    <row r="32" spans="1:35" x14ac:dyDescent="0.25">
      <c r="A32" s="5" t="s">
        <v>58</v>
      </c>
      <c r="B32" s="9" t="s">
        <v>59</v>
      </c>
      <c r="C32" s="16" t="s">
        <v>139</v>
      </c>
      <c r="D32" s="10">
        <v>1.0670731707317074</v>
      </c>
      <c r="E32" s="18">
        <v>1.0670731707317074</v>
      </c>
      <c r="F32" s="10">
        <v>1.0658536585365854</v>
      </c>
      <c r="G32" s="11">
        <v>1.0646341463414635</v>
      </c>
      <c r="H32" s="11">
        <v>1.0634146341463415</v>
      </c>
      <c r="I32" s="11">
        <v>1.0621951219512196</v>
      </c>
      <c r="J32" s="18">
        <v>1.0609756097560976</v>
      </c>
      <c r="K32" s="10">
        <v>1.0304878048780488</v>
      </c>
      <c r="L32" s="11">
        <v>1</v>
      </c>
      <c r="M32" s="11">
        <v>0.96951219512195119</v>
      </c>
      <c r="N32" s="11">
        <v>0.93902439024390238</v>
      </c>
      <c r="O32" s="18">
        <v>0.90853658536585369</v>
      </c>
      <c r="P32" s="10">
        <v>0.89634146341463417</v>
      </c>
      <c r="Q32" s="11">
        <v>0.88414634146341464</v>
      </c>
      <c r="R32" s="11">
        <v>0.87195121951219512</v>
      </c>
      <c r="S32" s="11">
        <v>0.8597560975609756</v>
      </c>
      <c r="T32" s="18">
        <v>0.84756097560975607</v>
      </c>
      <c r="U32" s="10">
        <v>0.85365853658536583</v>
      </c>
      <c r="V32" s="11">
        <v>0.8597560975609756</v>
      </c>
      <c r="W32" s="11">
        <v>0.86585365853658536</v>
      </c>
      <c r="X32" s="11">
        <v>0.87195121951219512</v>
      </c>
      <c r="Y32" s="18">
        <v>0.87804878048780488</v>
      </c>
      <c r="Z32" s="10">
        <v>0.8902439024390244</v>
      </c>
      <c r="AA32" s="11">
        <v>0.90243902439024393</v>
      </c>
      <c r="AB32" s="11">
        <v>0.91463414634146345</v>
      </c>
      <c r="AC32" s="11">
        <v>0.92682926829268297</v>
      </c>
      <c r="AD32" s="18">
        <v>0.93902439024390238</v>
      </c>
      <c r="AE32" s="10">
        <v>0.95121951219512191</v>
      </c>
      <c r="AF32" s="11">
        <v>0.96341463414634143</v>
      </c>
      <c r="AG32" s="11">
        <v>0.97560975609756095</v>
      </c>
      <c r="AH32" s="11">
        <v>0.98780487804878048</v>
      </c>
      <c r="AI32" s="15">
        <v>1</v>
      </c>
    </row>
    <row r="33" spans="1:35" x14ac:dyDescent="0.25">
      <c r="A33" s="5" t="s">
        <v>58</v>
      </c>
      <c r="B33" s="9" t="s">
        <v>60</v>
      </c>
      <c r="C33" s="16" t="s">
        <v>139</v>
      </c>
      <c r="D33" s="10">
        <v>1.0670731707317074</v>
      </c>
      <c r="E33" s="18">
        <v>1.0670731707317074</v>
      </c>
      <c r="F33" s="10">
        <v>1.0658536585365854</v>
      </c>
      <c r="G33" s="11">
        <v>1.0646341463414635</v>
      </c>
      <c r="H33" s="11">
        <v>1.0634146341463415</v>
      </c>
      <c r="I33" s="11">
        <v>1.0621951219512196</v>
      </c>
      <c r="J33" s="18">
        <v>1.0609756097560976</v>
      </c>
      <c r="K33" s="10">
        <v>1.0304878048780488</v>
      </c>
      <c r="L33" s="11">
        <v>1</v>
      </c>
      <c r="M33" s="11">
        <v>0.96951219512195119</v>
      </c>
      <c r="N33" s="11">
        <v>0.93902439024390238</v>
      </c>
      <c r="O33" s="18">
        <v>0.90853658536585369</v>
      </c>
      <c r="P33" s="10">
        <v>0.89634146341463417</v>
      </c>
      <c r="Q33" s="11">
        <v>0.88414634146341464</v>
      </c>
      <c r="R33" s="11">
        <v>0.87195121951219512</v>
      </c>
      <c r="S33" s="11">
        <v>0.8597560975609756</v>
      </c>
      <c r="T33" s="18">
        <v>0.84756097560975607</v>
      </c>
      <c r="U33" s="10">
        <v>0.85365853658536583</v>
      </c>
      <c r="V33" s="11">
        <v>0.8597560975609756</v>
      </c>
      <c r="W33" s="11">
        <v>0.86585365853658536</v>
      </c>
      <c r="X33" s="11">
        <v>0.87195121951219512</v>
      </c>
      <c r="Y33" s="18">
        <v>0.87804878048780488</v>
      </c>
      <c r="Z33" s="10">
        <v>0.8902439024390244</v>
      </c>
      <c r="AA33" s="11">
        <v>0.90243902439024393</v>
      </c>
      <c r="AB33" s="11">
        <v>0.91463414634146345</v>
      </c>
      <c r="AC33" s="11">
        <v>0.92682926829268297</v>
      </c>
      <c r="AD33" s="18">
        <v>0.93902439024390238</v>
      </c>
      <c r="AE33" s="10">
        <v>0.95121951219512191</v>
      </c>
      <c r="AF33" s="11">
        <v>0.96341463414634143</v>
      </c>
      <c r="AG33" s="11">
        <v>0.97560975609756095</v>
      </c>
      <c r="AH33" s="11">
        <v>0.98780487804878048</v>
      </c>
      <c r="AI33" s="15">
        <v>1</v>
      </c>
    </row>
    <row r="34" spans="1:35" x14ac:dyDescent="0.25">
      <c r="A34" s="5" t="s">
        <v>58</v>
      </c>
      <c r="B34" s="9" t="s">
        <v>91</v>
      </c>
      <c r="C34" s="16" t="s">
        <v>139</v>
      </c>
      <c r="D34" s="10">
        <v>1.0670731707317074</v>
      </c>
      <c r="E34" s="18">
        <v>1.0670731707317074</v>
      </c>
      <c r="F34" s="10">
        <v>1.0658536585365854</v>
      </c>
      <c r="G34" s="11">
        <v>1.0646341463414635</v>
      </c>
      <c r="H34" s="11">
        <v>1.0634146341463415</v>
      </c>
      <c r="I34" s="11">
        <v>1.0621951219512196</v>
      </c>
      <c r="J34" s="18">
        <v>1.0609756097560976</v>
      </c>
      <c r="K34" s="10">
        <v>1.0304878048780488</v>
      </c>
      <c r="L34" s="11">
        <v>1</v>
      </c>
      <c r="M34" s="11">
        <v>0.96951219512195119</v>
      </c>
      <c r="N34" s="11">
        <v>0.93902439024390238</v>
      </c>
      <c r="O34" s="18">
        <v>0.90853658536585369</v>
      </c>
      <c r="P34" s="10">
        <v>0.89634146341463417</v>
      </c>
      <c r="Q34" s="11">
        <v>0.88414634146341464</v>
      </c>
      <c r="R34" s="11">
        <v>0.87195121951219512</v>
      </c>
      <c r="S34" s="11">
        <v>0.8597560975609756</v>
      </c>
      <c r="T34" s="18">
        <v>0.84756097560975607</v>
      </c>
      <c r="U34" s="10">
        <v>0.85365853658536583</v>
      </c>
      <c r="V34" s="11">
        <v>0.8597560975609756</v>
      </c>
      <c r="W34" s="11">
        <v>0.86585365853658536</v>
      </c>
      <c r="X34" s="11">
        <v>0.87195121951219512</v>
      </c>
      <c r="Y34" s="18">
        <v>0.87804878048780488</v>
      </c>
      <c r="Z34" s="10">
        <v>0.8902439024390244</v>
      </c>
      <c r="AA34" s="11">
        <v>0.90243902439024393</v>
      </c>
      <c r="AB34" s="11">
        <v>0.91463414634146345</v>
      </c>
      <c r="AC34" s="11">
        <v>0.92682926829268297</v>
      </c>
      <c r="AD34" s="18">
        <v>0.93902439024390238</v>
      </c>
      <c r="AE34" s="10">
        <v>0.95121951219512191</v>
      </c>
      <c r="AF34" s="11">
        <v>0.96341463414634143</v>
      </c>
      <c r="AG34" s="11">
        <v>0.97560975609756095</v>
      </c>
      <c r="AH34" s="11">
        <v>0.98780487804878048</v>
      </c>
      <c r="AI34" s="15">
        <v>1</v>
      </c>
    </row>
    <row r="35" spans="1:35" x14ac:dyDescent="0.25">
      <c r="A35" s="5" t="s">
        <v>58</v>
      </c>
      <c r="B35" s="9" t="s">
        <v>61</v>
      </c>
      <c r="C35" s="16" t="s">
        <v>139</v>
      </c>
      <c r="D35" s="10">
        <v>1.0670731707317074</v>
      </c>
      <c r="E35" s="18">
        <v>1.0670731707317074</v>
      </c>
      <c r="F35" s="10">
        <v>1.0658536585365854</v>
      </c>
      <c r="G35" s="11">
        <v>1.0646341463414635</v>
      </c>
      <c r="H35" s="11">
        <v>1.0634146341463415</v>
      </c>
      <c r="I35" s="11">
        <v>1.0621951219512196</v>
      </c>
      <c r="J35" s="18">
        <v>1.0609756097560976</v>
      </c>
      <c r="K35" s="10">
        <v>1.0304878048780488</v>
      </c>
      <c r="L35" s="11">
        <v>1</v>
      </c>
      <c r="M35" s="11">
        <v>0.96951219512195119</v>
      </c>
      <c r="N35" s="11">
        <v>0.93902439024390238</v>
      </c>
      <c r="O35" s="18">
        <v>0.90853658536585369</v>
      </c>
      <c r="P35" s="10">
        <v>0.89634146341463417</v>
      </c>
      <c r="Q35" s="11">
        <v>0.88414634146341464</v>
      </c>
      <c r="R35" s="11">
        <v>0.87195121951219512</v>
      </c>
      <c r="S35" s="11">
        <v>0.8597560975609756</v>
      </c>
      <c r="T35" s="18">
        <v>0.84756097560975607</v>
      </c>
      <c r="U35" s="10">
        <v>0.85365853658536583</v>
      </c>
      <c r="V35" s="11">
        <v>0.8597560975609756</v>
      </c>
      <c r="W35" s="11">
        <v>0.86585365853658536</v>
      </c>
      <c r="X35" s="11">
        <v>0.87195121951219512</v>
      </c>
      <c r="Y35" s="18">
        <v>0.87804878048780488</v>
      </c>
      <c r="Z35" s="10">
        <v>0.8902439024390244</v>
      </c>
      <c r="AA35" s="11">
        <v>0.90243902439024393</v>
      </c>
      <c r="AB35" s="11">
        <v>0.91463414634146345</v>
      </c>
      <c r="AC35" s="11">
        <v>0.92682926829268297</v>
      </c>
      <c r="AD35" s="18">
        <v>0.93902439024390238</v>
      </c>
      <c r="AE35" s="10">
        <v>0.95121951219512191</v>
      </c>
      <c r="AF35" s="11">
        <v>0.96341463414634143</v>
      </c>
      <c r="AG35" s="11">
        <v>0.97560975609756095</v>
      </c>
      <c r="AH35" s="11">
        <v>0.98780487804878048</v>
      </c>
      <c r="AI35" s="15">
        <v>1</v>
      </c>
    </row>
    <row r="36" spans="1:35" x14ac:dyDescent="0.25">
      <c r="A36" s="5" t="s">
        <v>58</v>
      </c>
      <c r="B36" s="9" t="s">
        <v>62</v>
      </c>
      <c r="C36" s="16" t="s">
        <v>139</v>
      </c>
      <c r="D36" s="10">
        <v>1.0670731707317074</v>
      </c>
      <c r="E36" s="18">
        <v>1.0670731707317074</v>
      </c>
      <c r="F36" s="10">
        <v>1.0658536585365854</v>
      </c>
      <c r="G36" s="11">
        <v>1.0646341463414635</v>
      </c>
      <c r="H36" s="11">
        <v>1.0634146341463415</v>
      </c>
      <c r="I36" s="11">
        <v>1.0621951219512196</v>
      </c>
      <c r="J36" s="18">
        <v>1.0609756097560976</v>
      </c>
      <c r="K36" s="10">
        <v>1.0304878048780488</v>
      </c>
      <c r="L36" s="11">
        <v>1</v>
      </c>
      <c r="M36" s="11">
        <v>0.96951219512195119</v>
      </c>
      <c r="N36" s="11">
        <v>0.93902439024390238</v>
      </c>
      <c r="O36" s="18">
        <v>0.90853658536585369</v>
      </c>
      <c r="P36" s="10">
        <v>0.89634146341463417</v>
      </c>
      <c r="Q36" s="11">
        <v>0.88414634146341464</v>
      </c>
      <c r="R36" s="11">
        <v>0.87195121951219512</v>
      </c>
      <c r="S36" s="11">
        <v>0.8597560975609756</v>
      </c>
      <c r="T36" s="18">
        <v>0.84756097560975607</v>
      </c>
      <c r="U36" s="10">
        <v>0.85365853658536583</v>
      </c>
      <c r="V36" s="11">
        <v>0.8597560975609756</v>
      </c>
      <c r="W36" s="11">
        <v>0.86585365853658536</v>
      </c>
      <c r="X36" s="11">
        <v>0.87195121951219512</v>
      </c>
      <c r="Y36" s="18">
        <v>0.87804878048780488</v>
      </c>
      <c r="Z36" s="10">
        <v>0.8902439024390244</v>
      </c>
      <c r="AA36" s="11">
        <v>0.90243902439024393</v>
      </c>
      <c r="AB36" s="11">
        <v>0.91463414634146345</v>
      </c>
      <c r="AC36" s="11">
        <v>0.92682926829268297</v>
      </c>
      <c r="AD36" s="18">
        <v>0.93902439024390238</v>
      </c>
      <c r="AE36" s="10">
        <v>0.95121951219512191</v>
      </c>
      <c r="AF36" s="11">
        <v>0.96341463414634143</v>
      </c>
      <c r="AG36" s="11">
        <v>0.97560975609756095</v>
      </c>
      <c r="AH36" s="11">
        <v>0.98780487804878048</v>
      </c>
      <c r="AI36" s="15">
        <v>1</v>
      </c>
    </row>
    <row r="37" spans="1:35" x14ac:dyDescent="0.25">
      <c r="A37" s="6" t="s">
        <v>63</v>
      </c>
      <c r="B37" s="9" t="s">
        <v>64</v>
      </c>
      <c r="C37" s="16" t="s">
        <v>139</v>
      </c>
      <c r="D37" s="10">
        <v>1.0670731707317074</v>
      </c>
      <c r="E37" s="18">
        <v>1.0670731707317074</v>
      </c>
      <c r="F37" s="10">
        <v>1.0658536585365854</v>
      </c>
      <c r="G37" s="11">
        <v>1.0646341463414635</v>
      </c>
      <c r="H37" s="11">
        <v>1.0634146341463415</v>
      </c>
      <c r="I37" s="11">
        <v>1.0621951219512196</v>
      </c>
      <c r="J37" s="18">
        <v>1.0609756097560976</v>
      </c>
      <c r="K37" s="10">
        <v>1.0304878048780488</v>
      </c>
      <c r="L37" s="11">
        <v>1</v>
      </c>
      <c r="M37" s="11">
        <v>0.96951219512195119</v>
      </c>
      <c r="N37" s="11">
        <v>0.93902439024390238</v>
      </c>
      <c r="O37" s="18">
        <v>0.90853658536585369</v>
      </c>
      <c r="P37" s="10">
        <v>0.89634146341463417</v>
      </c>
      <c r="Q37" s="11">
        <v>0.88414634146341464</v>
      </c>
      <c r="R37" s="11">
        <v>0.87195121951219512</v>
      </c>
      <c r="S37" s="11">
        <v>0.8597560975609756</v>
      </c>
      <c r="T37" s="18">
        <v>0.84756097560975607</v>
      </c>
      <c r="U37" s="10">
        <v>0.85365853658536583</v>
      </c>
      <c r="V37" s="11">
        <v>0.8597560975609756</v>
      </c>
      <c r="W37" s="11">
        <v>0.86585365853658536</v>
      </c>
      <c r="X37" s="11">
        <v>0.87195121951219512</v>
      </c>
      <c r="Y37" s="18">
        <v>0.87804878048780488</v>
      </c>
      <c r="Z37" s="10">
        <v>0.8902439024390244</v>
      </c>
      <c r="AA37" s="11">
        <v>0.90243902439024393</v>
      </c>
      <c r="AB37" s="11">
        <v>0.91463414634146345</v>
      </c>
      <c r="AC37" s="11">
        <v>0.92682926829268297</v>
      </c>
      <c r="AD37" s="18">
        <v>0.93902439024390238</v>
      </c>
      <c r="AE37" s="10">
        <v>0.95121951219512191</v>
      </c>
      <c r="AF37" s="11">
        <v>0.96341463414634143</v>
      </c>
      <c r="AG37" s="11">
        <v>0.97560975609756095</v>
      </c>
      <c r="AH37" s="11">
        <v>0.98780487804878048</v>
      </c>
      <c r="AI37" s="15">
        <v>1</v>
      </c>
    </row>
    <row r="38" spans="1:35" x14ac:dyDescent="0.25">
      <c r="A38" s="6" t="s">
        <v>65</v>
      </c>
      <c r="B38" s="9" t="s">
        <v>64</v>
      </c>
      <c r="C38" s="16" t="s">
        <v>139</v>
      </c>
      <c r="D38" s="10">
        <v>1.0670731707317074</v>
      </c>
      <c r="E38" s="18">
        <v>1.0670731707317074</v>
      </c>
      <c r="F38" s="10">
        <v>1.0658536585365854</v>
      </c>
      <c r="G38" s="11">
        <v>1.0646341463414635</v>
      </c>
      <c r="H38" s="11">
        <v>1.0634146341463415</v>
      </c>
      <c r="I38" s="11">
        <v>1.0621951219512196</v>
      </c>
      <c r="J38" s="18">
        <v>1.0609756097560976</v>
      </c>
      <c r="K38" s="10">
        <v>1.0304878048780488</v>
      </c>
      <c r="L38" s="11">
        <v>1</v>
      </c>
      <c r="M38" s="11">
        <v>0.96951219512195119</v>
      </c>
      <c r="N38" s="11">
        <v>0.93902439024390238</v>
      </c>
      <c r="O38" s="18">
        <v>0.90853658536585369</v>
      </c>
      <c r="P38" s="10">
        <v>0.89634146341463417</v>
      </c>
      <c r="Q38" s="11">
        <v>0.88414634146341464</v>
      </c>
      <c r="R38" s="11">
        <v>0.87195121951219512</v>
      </c>
      <c r="S38" s="11">
        <v>0.8597560975609756</v>
      </c>
      <c r="T38" s="18">
        <v>0.84756097560975607</v>
      </c>
      <c r="U38" s="10">
        <v>0.85365853658536583</v>
      </c>
      <c r="V38" s="11">
        <v>0.8597560975609756</v>
      </c>
      <c r="W38" s="11">
        <v>0.86585365853658536</v>
      </c>
      <c r="X38" s="11">
        <v>0.87195121951219512</v>
      </c>
      <c r="Y38" s="18">
        <v>0.87804878048780488</v>
      </c>
      <c r="Z38" s="10">
        <v>0.8902439024390244</v>
      </c>
      <c r="AA38" s="11">
        <v>0.90243902439024393</v>
      </c>
      <c r="AB38" s="11">
        <v>0.91463414634146345</v>
      </c>
      <c r="AC38" s="11">
        <v>0.92682926829268297</v>
      </c>
      <c r="AD38" s="18">
        <v>0.93902439024390238</v>
      </c>
      <c r="AE38" s="10">
        <v>0.95121951219512191</v>
      </c>
      <c r="AF38" s="11">
        <v>0.96341463414634143</v>
      </c>
      <c r="AG38" s="11">
        <v>0.97560975609756095</v>
      </c>
      <c r="AH38" s="11">
        <v>0.98780487804878048</v>
      </c>
      <c r="AI38" s="15">
        <v>1</v>
      </c>
    </row>
    <row r="39" spans="1:35" x14ac:dyDescent="0.25">
      <c r="A39" s="6" t="s">
        <v>66</v>
      </c>
      <c r="B39" s="9" t="s">
        <v>64</v>
      </c>
      <c r="C39" s="16" t="s">
        <v>139</v>
      </c>
      <c r="D39" s="10">
        <v>1.0670731707317074</v>
      </c>
      <c r="E39" s="18">
        <v>1.0670731707317074</v>
      </c>
      <c r="F39" s="10">
        <v>1.0658536585365854</v>
      </c>
      <c r="G39" s="11">
        <v>1.0646341463414635</v>
      </c>
      <c r="H39" s="11">
        <v>1.0634146341463415</v>
      </c>
      <c r="I39" s="11">
        <v>1.0621951219512196</v>
      </c>
      <c r="J39" s="18">
        <v>1.0609756097560976</v>
      </c>
      <c r="K39" s="10">
        <v>1.0304878048780488</v>
      </c>
      <c r="L39" s="11">
        <v>1</v>
      </c>
      <c r="M39" s="11">
        <v>0.96951219512195119</v>
      </c>
      <c r="N39" s="11">
        <v>0.93902439024390238</v>
      </c>
      <c r="O39" s="18">
        <v>0.90853658536585369</v>
      </c>
      <c r="P39" s="10">
        <v>0.89634146341463417</v>
      </c>
      <c r="Q39" s="11">
        <v>0.88414634146341464</v>
      </c>
      <c r="R39" s="11">
        <v>0.87195121951219512</v>
      </c>
      <c r="S39" s="11">
        <v>0.8597560975609756</v>
      </c>
      <c r="T39" s="18">
        <v>0.84756097560975607</v>
      </c>
      <c r="U39" s="10">
        <v>0.85365853658536583</v>
      </c>
      <c r="V39" s="11">
        <v>0.8597560975609756</v>
      </c>
      <c r="W39" s="11">
        <v>0.86585365853658536</v>
      </c>
      <c r="X39" s="11">
        <v>0.87195121951219512</v>
      </c>
      <c r="Y39" s="18">
        <v>0.87804878048780488</v>
      </c>
      <c r="Z39" s="10">
        <v>0.8902439024390244</v>
      </c>
      <c r="AA39" s="11">
        <v>0.90243902439024393</v>
      </c>
      <c r="AB39" s="11">
        <v>0.91463414634146345</v>
      </c>
      <c r="AC39" s="11">
        <v>0.92682926829268297</v>
      </c>
      <c r="AD39" s="18">
        <v>0.93902439024390238</v>
      </c>
      <c r="AE39" s="10">
        <v>0.95121951219512191</v>
      </c>
      <c r="AF39" s="11">
        <v>0.96341463414634143</v>
      </c>
      <c r="AG39" s="11">
        <v>0.97560975609756095</v>
      </c>
      <c r="AH39" s="11">
        <v>0.98780487804878048</v>
      </c>
      <c r="AI39" s="15">
        <v>1</v>
      </c>
    </row>
    <row r="40" spans="1:35" x14ac:dyDescent="0.25">
      <c r="A40" s="6" t="s">
        <v>55</v>
      </c>
      <c r="B40" s="9" t="s">
        <v>64</v>
      </c>
      <c r="C40" s="16" t="s">
        <v>139</v>
      </c>
      <c r="D40" s="10">
        <v>1.0670731707317074</v>
      </c>
      <c r="E40" s="18">
        <v>1.0670731707317074</v>
      </c>
      <c r="F40" s="10">
        <v>1.0658536585365854</v>
      </c>
      <c r="G40" s="11">
        <v>1.0646341463414635</v>
      </c>
      <c r="H40" s="11">
        <v>1.0634146341463415</v>
      </c>
      <c r="I40" s="11">
        <v>1.0621951219512196</v>
      </c>
      <c r="J40" s="18">
        <v>1.0609756097560976</v>
      </c>
      <c r="K40" s="10">
        <v>1.0304878048780488</v>
      </c>
      <c r="L40" s="11">
        <v>1</v>
      </c>
      <c r="M40" s="11">
        <v>0.96951219512195119</v>
      </c>
      <c r="N40" s="11">
        <v>0.93902439024390238</v>
      </c>
      <c r="O40" s="18">
        <v>0.90853658536585369</v>
      </c>
      <c r="P40" s="10">
        <v>0.89634146341463417</v>
      </c>
      <c r="Q40" s="11">
        <v>0.88414634146341464</v>
      </c>
      <c r="R40" s="11">
        <v>0.87195121951219512</v>
      </c>
      <c r="S40" s="11">
        <v>0.8597560975609756</v>
      </c>
      <c r="T40" s="18">
        <v>0.84756097560975607</v>
      </c>
      <c r="U40" s="10">
        <v>0.85365853658536583</v>
      </c>
      <c r="V40" s="11">
        <v>0.8597560975609756</v>
      </c>
      <c r="W40" s="11">
        <v>0.86585365853658536</v>
      </c>
      <c r="X40" s="11">
        <v>0.87195121951219512</v>
      </c>
      <c r="Y40" s="18">
        <v>0.87804878048780488</v>
      </c>
      <c r="Z40" s="10">
        <v>0.8902439024390244</v>
      </c>
      <c r="AA40" s="11">
        <v>0.90243902439024393</v>
      </c>
      <c r="AB40" s="11">
        <v>0.91463414634146345</v>
      </c>
      <c r="AC40" s="11">
        <v>0.92682926829268297</v>
      </c>
      <c r="AD40" s="18">
        <v>0.93902439024390238</v>
      </c>
      <c r="AE40" s="10">
        <v>0.95121951219512191</v>
      </c>
      <c r="AF40" s="11">
        <v>0.96341463414634143</v>
      </c>
      <c r="AG40" s="11">
        <v>0.97560975609756095</v>
      </c>
      <c r="AH40" s="11">
        <v>0.98780487804878048</v>
      </c>
      <c r="AI40" s="15">
        <v>1</v>
      </c>
    </row>
    <row r="41" spans="1:35" x14ac:dyDescent="0.25">
      <c r="A41" s="6" t="s">
        <v>67</v>
      </c>
      <c r="B41" s="9" t="s">
        <v>64</v>
      </c>
      <c r="C41" s="16" t="s">
        <v>139</v>
      </c>
      <c r="D41" s="10">
        <v>1.0670731707317074</v>
      </c>
      <c r="E41" s="18">
        <v>1.0670731707317074</v>
      </c>
      <c r="F41" s="10">
        <v>1.0658536585365854</v>
      </c>
      <c r="G41" s="11">
        <v>1.0646341463414635</v>
      </c>
      <c r="H41" s="11">
        <v>1.0634146341463415</v>
      </c>
      <c r="I41" s="11">
        <v>1.0621951219512196</v>
      </c>
      <c r="J41" s="18">
        <v>1.0609756097560976</v>
      </c>
      <c r="K41" s="10">
        <v>1.0304878048780488</v>
      </c>
      <c r="L41" s="11">
        <v>1</v>
      </c>
      <c r="M41" s="11">
        <v>0.96951219512195119</v>
      </c>
      <c r="N41" s="11">
        <v>0.93902439024390238</v>
      </c>
      <c r="O41" s="18">
        <v>0.90853658536585369</v>
      </c>
      <c r="P41" s="10">
        <v>0.89634146341463417</v>
      </c>
      <c r="Q41" s="11">
        <v>0.88414634146341464</v>
      </c>
      <c r="R41" s="11">
        <v>0.87195121951219512</v>
      </c>
      <c r="S41" s="11">
        <v>0.8597560975609756</v>
      </c>
      <c r="T41" s="18">
        <v>0.84756097560975607</v>
      </c>
      <c r="U41" s="10">
        <v>0.85365853658536583</v>
      </c>
      <c r="V41" s="11">
        <v>0.8597560975609756</v>
      </c>
      <c r="W41" s="11">
        <v>0.86585365853658536</v>
      </c>
      <c r="X41" s="11">
        <v>0.87195121951219512</v>
      </c>
      <c r="Y41" s="18">
        <v>0.87804878048780488</v>
      </c>
      <c r="Z41" s="10">
        <v>0.8902439024390244</v>
      </c>
      <c r="AA41" s="11">
        <v>0.90243902439024393</v>
      </c>
      <c r="AB41" s="11">
        <v>0.91463414634146345</v>
      </c>
      <c r="AC41" s="11">
        <v>0.92682926829268297</v>
      </c>
      <c r="AD41" s="18">
        <v>0.93902439024390238</v>
      </c>
      <c r="AE41" s="10">
        <v>0.95121951219512191</v>
      </c>
      <c r="AF41" s="11">
        <v>0.96341463414634143</v>
      </c>
      <c r="AG41" s="11">
        <v>0.97560975609756095</v>
      </c>
      <c r="AH41" s="11">
        <v>0.98780487804878048</v>
      </c>
      <c r="AI41" s="15">
        <v>1</v>
      </c>
    </row>
    <row r="42" spans="1:35" x14ac:dyDescent="0.25">
      <c r="A42" s="6" t="s">
        <v>68</v>
      </c>
      <c r="B42" s="9" t="s">
        <v>64</v>
      </c>
      <c r="C42" s="16" t="s">
        <v>139</v>
      </c>
      <c r="D42" s="10">
        <v>1.0670731707317074</v>
      </c>
      <c r="E42" s="18">
        <v>1.0670731707317074</v>
      </c>
      <c r="F42" s="10">
        <v>1.0658536585365854</v>
      </c>
      <c r="G42" s="11">
        <v>1.0646341463414635</v>
      </c>
      <c r="H42" s="11">
        <v>1.0634146341463415</v>
      </c>
      <c r="I42" s="11">
        <v>1.0621951219512196</v>
      </c>
      <c r="J42" s="18">
        <v>1.0609756097560976</v>
      </c>
      <c r="K42" s="10">
        <v>1.0304878048780488</v>
      </c>
      <c r="L42" s="11">
        <v>1</v>
      </c>
      <c r="M42" s="11">
        <v>0.96951219512195119</v>
      </c>
      <c r="N42" s="11">
        <v>0.93902439024390238</v>
      </c>
      <c r="O42" s="18">
        <v>0.90853658536585369</v>
      </c>
      <c r="P42" s="10">
        <v>0.89634146341463417</v>
      </c>
      <c r="Q42" s="11">
        <v>0.88414634146341464</v>
      </c>
      <c r="R42" s="11">
        <v>0.87195121951219512</v>
      </c>
      <c r="S42" s="11">
        <v>0.8597560975609756</v>
      </c>
      <c r="T42" s="18">
        <v>0.84756097560975607</v>
      </c>
      <c r="U42" s="10">
        <v>0.85365853658536583</v>
      </c>
      <c r="V42" s="11">
        <v>0.8597560975609756</v>
      </c>
      <c r="W42" s="11">
        <v>0.86585365853658536</v>
      </c>
      <c r="X42" s="11">
        <v>0.87195121951219512</v>
      </c>
      <c r="Y42" s="18">
        <v>0.87804878048780488</v>
      </c>
      <c r="Z42" s="10">
        <v>0.8902439024390244</v>
      </c>
      <c r="AA42" s="11">
        <v>0.90243902439024393</v>
      </c>
      <c r="AB42" s="11">
        <v>0.91463414634146345</v>
      </c>
      <c r="AC42" s="11">
        <v>0.92682926829268297</v>
      </c>
      <c r="AD42" s="18">
        <v>0.93902439024390238</v>
      </c>
      <c r="AE42" s="10">
        <v>0.95121951219512191</v>
      </c>
      <c r="AF42" s="11">
        <v>0.96341463414634143</v>
      </c>
      <c r="AG42" s="11">
        <v>0.97560975609756095</v>
      </c>
      <c r="AH42" s="11">
        <v>0.98780487804878048</v>
      </c>
      <c r="AI42" s="15">
        <v>1</v>
      </c>
    </row>
    <row r="43" spans="1:35" x14ac:dyDescent="0.25">
      <c r="A43" s="6" t="s">
        <v>69</v>
      </c>
      <c r="B43" s="9" t="s">
        <v>64</v>
      </c>
      <c r="C43" s="16" t="s">
        <v>139</v>
      </c>
      <c r="D43" s="10">
        <v>1.0670731707317074</v>
      </c>
      <c r="E43" s="18">
        <v>1.0670731707317074</v>
      </c>
      <c r="F43" s="10">
        <v>1.0658536585365854</v>
      </c>
      <c r="G43" s="11">
        <v>1.0646341463414635</v>
      </c>
      <c r="H43" s="11">
        <v>1.0634146341463415</v>
      </c>
      <c r="I43" s="11">
        <v>1.0621951219512196</v>
      </c>
      <c r="J43" s="18">
        <v>1.0609756097560976</v>
      </c>
      <c r="K43" s="10">
        <v>1.0304878048780488</v>
      </c>
      <c r="L43" s="11">
        <v>1</v>
      </c>
      <c r="M43" s="11">
        <v>0.96951219512195119</v>
      </c>
      <c r="N43" s="11">
        <v>0.93902439024390238</v>
      </c>
      <c r="O43" s="18">
        <v>0.90853658536585369</v>
      </c>
      <c r="P43" s="10">
        <v>0.89634146341463417</v>
      </c>
      <c r="Q43" s="11">
        <v>0.88414634146341464</v>
      </c>
      <c r="R43" s="11">
        <v>0.87195121951219512</v>
      </c>
      <c r="S43" s="11">
        <v>0.8597560975609756</v>
      </c>
      <c r="T43" s="18">
        <v>0.84756097560975607</v>
      </c>
      <c r="U43" s="10">
        <v>0.85365853658536583</v>
      </c>
      <c r="V43" s="11">
        <v>0.8597560975609756</v>
      </c>
      <c r="W43" s="11">
        <v>0.86585365853658536</v>
      </c>
      <c r="X43" s="11">
        <v>0.87195121951219512</v>
      </c>
      <c r="Y43" s="18">
        <v>0.87804878048780488</v>
      </c>
      <c r="Z43" s="10">
        <v>0.8902439024390244</v>
      </c>
      <c r="AA43" s="11">
        <v>0.90243902439024393</v>
      </c>
      <c r="AB43" s="11">
        <v>0.91463414634146345</v>
      </c>
      <c r="AC43" s="11">
        <v>0.92682926829268297</v>
      </c>
      <c r="AD43" s="18">
        <v>0.93902439024390238</v>
      </c>
      <c r="AE43" s="10">
        <v>0.95121951219512191</v>
      </c>
      <c r="AF43" s="11">
        <v>0.96341463414634143</v>
      </c>
      <c r="AG43" s="11">
        <v>0.97560975609756095</v>
      </c>
      <c r="AH43" s="11">
        <v>0.98780487804878048</v>
      </c>
      <c r="AI43" s="15">
        <v>1</v>
      </c>
    </row>
    <row r="44" spans="1:35" x14ac:dyDescent="0.25">
      <c r="A44" s="6" t="s">
        <v>70</v>
      </c>
      <c r="B44" s="9" t="s">
        <v>64</v>
      </c>
      <c r="C44" s="16" t="s">
        <v>139</v>
      </c>
      <c r="D44" s="10">
        <v>1.0670731707317074</v>
      </c>
      <c r="E44" s="18">
        <v>1.0670731707317074</v>
      </c>
      <c r="F44" s="10">
        <v>1.0658536585365854</v>
      </c>
      <c r="G44" s="11">
        <v>1.0646341463414635</v>
      </c>
      <c r="H44" s="11">
        <v>1.0634146341463415</v>
      </c>
      <c r="I44" s="11">
        <v>1.0621951219512196</v>
      </c>
      <c r="J44" s="18">
        <v>1.0609756097560976</v>
      </c>
      <c r="K44" s="10">
        <v>1.0304878048780488</v>
      </c>
      <c r="L44" s="11">
        <v>1</v>
      </c>
      <c r="M44" s="11">
        <v>0.96951219512195119</v>
      </c>
      <c r="N44" s="11">
        <v>0.93902439024390238</v>
      </c>
      <c r="O44" s="18">
        <v>0.90853658536585369</v>
      </c>
      <c r="P44" s="10">
        <v>0.89634146341463417</v>
      </c>
      <c r="Q44" s="11">
        <v>0.88414634146341464</v>
      </c>
      <c r="R44" s="11">
        <v>0.87195121951219512</v>
      </c>
      <c r="S44" s="11">
        <v>0.8597560975609756</v>
      </c>
      <c r="T44" s="18">
        <v>0.84756097560975607</v>
      </c>
      <c r="U44" s="10">
        <v>0.85365853658536583</v>
      </c>
      <c r="V44" s="11">
        <v>0.8597560975609756</v>
      </c>
      <c r="W44" s="11">
        <v>0.86585365853658536</v>
      </c>
      <c r="X44" s="11">
        <v>0.87195121951219512</v>
      </c>
      <c r="Y44" s="18">
        <v>0.87804878048780488</v>
      </c>
      <c r="Z44" s="10">
        <v>0.8902439024390244</v>
      </c>
      <c r="AA44" s="11">
        <v>0.90243902439024393</v>
      </c>
      <c r="AB44" s="11">
        <v>0.91463414634146345</v>
      </c>
      <c r="AC44" s="11">
        <v>0.92682926829268297</v>
      </c>
      <c r="AD44" s="18">
        <v>0.93902439024390238</v>
      </c>
      <c r="AE44" s="10">
        <v>0.95121951219512191</v>
      </c>
      <c r="AF44" s="11">
        <v>0.96341463414634143</v>
      </c>
      <c r="AG44" s="11">
        <v>0.97560975609756095</v>
      </c>
      <c r="AH44" s="11">
        <v>0.98780487804878048</v>
      </c>
      <c r="AI44" s="15">
        <v>1</v>
      </c>
    </row>
    <row r="45" spans="1:35" x14ac:dyDescent="0.25">
      <c r="A45" s="6" t="s">
        <v>48</v>
      </c>
      <c r="B45" s="9" t="s">
        <v>64</v>
      </c>
      <c r="C45" s="16" t="s">
        <v>139</v>
      </c>
      <c r="D45" s="10">
        <v>1.0670731707317074</v>
      </c>
      <c r="E45" s="18">
        <v>1.0670731707317074</v>
      </c>
      <c r="F45" s="10">
        <v>1.0658536585365854</v>
      </c>
      <c r="G45" s="11">
        <v>1.0646341463414635</v>
      </c>
      <c r="H45" s="11">
        <v>1.0634146341463415</v>
      </c>
      <c r="I45" s="11">
        <v>1.0621951219512196</v>
      </c>
      <c r="J45" s="18">
        <v>1.0609756097560976</v>
      </c>
      <c r="K45" s="10">
        <v>1.0304878048780488</v>
      </c>
      <c r="L45" s="11">
        <v>1</v>
      </c>
      <c r="M45" s="11">
        <v>0.96951219512195119</v>
      </c>
      <c r="N45" s="11">
        <v>0.93902439024390238</v>
      </c>
      <c r="O45" s="18">
        <v>0.90853658536585369</v>
      </c>
      <c r="P45" s="10">
        <v>0.89634146341463417</v>
      </c>
      <c r="Q45" s="11">
        <v>0.88414634146341464</v>
      </c>
      <c r="R45" s="11">
        <v>0.87195121951219512</v>
      </c>
      <c r="S45" s="11">
        <v>0.8597560975609756</v>
      </c>
      <c r="T45" s="18">
        <v>0.84756097560975607</v>
      </c>
      <c r="U45" s="10">
        <v>0.85365853658536583</v>
      </c>
      <c r="V45" s="11">
        <v>0.8597560975609756</v>
      </c>
      <c r="W45" s="11">
        <v>0.86585365853658536</v>
      </c>
      <c r="X45" s="11">
        <v>0.87195121951219512</v>
      </c>
      <c r="Y45" s="18">
        <v>0.87804878048780488</v>
      </c>
      <c r="Z45" s="10">
        <v>0.8902439024390244</v>
      </c>
      <c r="AA45" s="11">
        <v>0.90243902439024393</v>
      </c>
      <c r="AB45" s="11">
        <v>0.91463414634146345</v>
      </c>
      <c r="AC45" s="11">
        <v>0.92682926829268297</v>
      </c>
      <c r="AD45" s="18">
        <v>0.93902439024390238</v>
      </c>
      <c r="AE45" s="10">
        <v>0.95121951219512191</v>
      </c>
      <c r="AF45" s="11">
        <v>0.96341463414634143</v>
      </c>
      <c r="AG45" s="11">
        <v>0.97560975609756095</v>
      </c>
      <c r="AH45" s="11">
        <v>0.98780487804878048</v>
      </c>
      <c r="AI45" s="15">
        <v>1</v>
      </c>
    </row>
    <row r="46" spans="1:35" x14ac:dyDescent="0.25">
      <c r="A46" s="6" t="s">
        <v>71</v>
      </c>
      <c r="B46" s="9" t="s">
        <v>64</v>
      </c>
      <c r="C46" s="16" t="s">
        <v>139</v>
      </c>
      <c r="D46" s="10">
        <v>1.0670731707317074</v>
      </c>
      <c r="E46" s="18">
        <v>1.0670731707317074</v>
      </c>
      <c r="F46" s="10">
        <v>1.0658536585365854</v>
      </c>
      <c r="G46" s="11">
        <v>1.0646341463414635</v>
      </c>
      <c r="H46" s="11">
        <v>1.0634146341463415</v>
      </c>
      <c r="I46" s="11">
        <v>1.0621951219512196</v>
      </c>
      <c r="J46" s="18">
        <v>1.0609756097560976</v>
      </c>
      <c r="K46" s="10">
        <v>1.0304878048780488</v>
      </c>
      <c r="L46" s="11">
        <v>1</v>
      </c>
      <c r="M46" s="11">
        <v>0.96951219512195119</v>
      </c>
      <c r="N46" s="11">
        <v>0.93902439024390238</v>
      </c>
      <c r="O46" s="18">
        <v>0.90853658536585369</v>
      </c>
      <c r="P46" s="10">
        <v>0.89634146341463417</v>
      </c>
      <c r="Q46" s="11">
        <v>0.88414634146341464</v>
      </c>
      <c r="R46" s="11">
        <v>0.87195121951219512</v>
      </c>
      <c r="S46" s="11">
        <v>0.8597560975609756</v>
      </c>
      <c r="T46" s="18">
        <v>0.84756097560975607</v>
      </c>
      <c r="U46" s="10">
        <v>0.85365853658536583</v>
      </c>
      <c r="V46" s="11">
        <v>0.8597560975609756</v>
      </c>
      <c r="W46" s="11">
        <v>0.86585365853658536</v>
      </c>
      <c r="X46" s="11">
        <v>0.87195121951219512</v>
      </c>
      <c r="Y46" s="18">
        <v>0.87804878048780488</v>
      </c>
      <c r="Z46" s="10">
        <v>0.8902439024390244</v>
      </c>
      <c r="AA46" s="11">
        <v>0.90243902439024393</v>
      </c>
      <c r="AB46" s="11">
        <v>0.91463414634146345</v>
      </c>
      <c r="AC46" s="11">
        <v>0.92682926829268297</v>
      </c>
      <c r="AD46" s="18">
        <v>0.93902439024390238</v>
      </c>
      <c r="AE46" s="10">
        <v>0.95121951219512191</v>
      </c>
      <c r="AF46" s="11">
        <v>0.96341463414634143</v>
      </c>
      <c r="AG46" s="11">
        <v>0.97560975609756095</v>
      </c>
      <c r="AH46" s="11">
        <v>0.98780487804878048</v>
      </c>
      <c r="AI46" s="15">
        <v>1</v>
      </c>
    </row>
  </sheetData>
  <pageMargins left="0.7" right="0.7" top="0.75" bottom="0.75" header="0.3" footer="0.3"/>
  <pageSetup orientation="portrait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F43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2" max="2" width="16.85546875" style="50" customWidth="1"/>
    <col min="3" max="3" width="13" bestFit="1" customWidth="1"/>
    <col min="4" max="4" width="14.5703125" bestFit="1" customWidth="1"/>
    <col min="5" max="5" width="15.85546875" bestFit="1" customWidth="1"/>
    <col min="6" max="6" width="20" bestFit="1" customWidth="1"/>
  </cols>
  <sheetData>
    <row r="1" spans="1:6" ht="30" x14ac:dyDescent="0.25">
      <c r="A1" s="22" t="s">
        <v>158</v>
      </c>
      <c r="B1" s="22" t="s">
        <v>88</v>
      </c>
      <c r="C1" s="22" t="s">
        <v>147</v>
      </c>
      <c r="D1" s="22" t="s">
        <v>145</v>
      </c>
      <c r="E1" s="22" t="s">
        <v>146</v>
      </c>
      <c r="F1" s="22" t="s">
        <v>153</v>
      </c>
    </row>
    <row r="2" spans="1:6" x14ac:dyDescent="0.25">
      <c r="A2" s="93" t="s">
        <v>633</v>
      </c>
      <c r="B2" s="49">
        <v>0</v>
      </c>
      <c r="C2">
        <v>0</v>
      </c>
      <c r="D2">
        <v>0</v>
      </c>
      <c r="E2">
        <v>0</v>
      </c>
      <c r="F2">
        <v>0</v>
      </c>
    </row>
    <row r="3" spans="1:6" x14ac:dyDescent="0.25">
      <c r="A3" s="93" t="str">
        <f>VLOOKUP(B3,'PPA IDs'!$A$2:$B$117,2,0)</f>
        <v>Geary BRT (Phase 2)</v>
      </c>
      <c r="B3" s="49">
        <v>2101</v>
      </c>
      <c r="C3">
        <v>0</v>
      </c>
      <c r="D3">
        <v>0</v>
      </c>
      <c r="E3">
        <v>0</v>
      </c>
      <c r="F3">
        <v>0</v>
      </c>
    </row>
    <row r="4" spans="1:6" x14ac:dyDescent="0.25">
      <c r="B4" s="49"/>
    </row>
    <row r="5" spans="1:6" x14ac:dyDescent="0.25">
      <c r="B5" s="49"/>
    </row>
    <row r="6" spans="1:6" x14ac:dyDescent="0.25">
      <c r="B6" s="49"/>
    </row>
    <row r="7" spans="1:6" x14ac:dyDescent="0.25">
      <c r="B7" s="49"/>
    </row>
    <row r="8" spans="1:6" x14ac:dyDescent="0.25">
      <c r="B8" s="49"/>
    </row>
    <row r="9" spans="1:6" x14ac:dyDescent="0.25">
      <c r="B9" s="49"/>
    </row>
    <row r="10" spans="1:6" x14ac:dyDescent="0.25">
      <c r="B10" s="49"/>
    </row>
    <row r="11" spans="1:6" x14ac:dyDescent="0.25">
      <c r="B11" s="49"/>
    </row>
    <row r="12" spans="1:6" x14ac:dyDescent="0.25">
      <c r="B12" s="49"/>
    </row>
    <row r="13" spans="1:6" x14ac:dyDescent="0.25">
      <c r="B13" s="49"/>
    </row>
    <row r="14" spans="1:6" x14ac:dyDescent="0.25">
      <c r="B14" s="49"/>
    </row>
    <row r="15" spans="1:6" x14ac:dyDescent="0.25">
      <c r="B15" s="49"/>
    </row>
    <row r="16" spans="1:6" x14ac:dyDescent="0.25">
      <c r="B16" s="49"/>
    </row>
    <row r="17" spans="2:2" x14ac:dyDescent="0.25">
      <c r="B17" s="49"/>
    </row>
    <row r="18" spans="2:2" x14ac:dyDescent="0.25">
      <c r="B18" s="49"/>
    </row>
    <row r="19" spans="2:2" x14ac:dyDescent="0.25">
      <c r="B19" s="49"/>
    </row>
    <row r="20" spans="2:2" x14ac:dyDescent="0.25">
      <c r="B20" s="49"/>
    </row>
    <row r="21" spans="2:2" x14ac:dyDescent="0.25">
      <c r="B21" s="49"/>
    </row>
    <row r="22" spans="2:2" x14ac:dyDescent="0.25">
      <c r="B22" s="49"/>
    </row>
    <row r="23" spans="2:2" x14ac:dyDescent="0.25">
      <c r="B23" s="49"/>
    </row>
    <row r="24" spans="2:2" x14ac:dyDescent="0.25">
      <c r="B24" s="49"/>
    </row>
    <row r="25" spans="2:2" x14ac:dyDescent="0.25">
      <c r="B25" s="49"/>
    </row>
    <row r="26" spans="2:2" x14ac:dyDescent="0.25">
      <c r="B26" s="49"/>
    </row>
    <row r="27" spans="2:2" x14ac:dyDescent="0.25">
      <c r="B27" s="49"/>
    </row>
    <row r="28" spans="2:2" x14ac:dyDescent="0.25">
      <c r="B28" s="49"/>
    </row>
    <row r="29" spans="2:2" x14ac:dyDescent="0.25">
      <c r="B29" s="49"/>
    </row>
    <row r="30" spans="2:2" x14ac:dyDescent="0.25">
      <c r="B30" s="49"/>
    </row>
    <row r="31" spans="2:2" x14ac:dyDescent="0.25">
      <c r="B31" s="49"/>
    </row>
    <row r="32" spans="2:2" x14ac:dyDescent="0.25">
      <c r="B32" s="49"/>
    </row>
    <row r="33" spans="2:2" x14ac:dyDescent="0.25">
      <c r="B33" s="49"/>
    </row>
    <row r="34" spans="2:2" x14ac:dyDescent="0.25">
      <c r="B34" s="49"/>
    </row>
    <row r="35" spans="2:2" x14ac:dyDescent="0.25">
      <c r="B35" s="49"/>
    </row>
    <row r="36" spans="2:2" x14ac:dyDescent="0.25">
      <c r="B36" s="49"/>
    </row>
    <row r="37" spans="2:2" x14ac:dyDescent="0.25">
      <c r="B37" s="49"/>
    </row>
    <row r="38" spans="2:2" x14ac:dyDescent="0.25">
      <c r="B38" s="49"/>
    </row>
    <row r="39" spans="2:2" x14ac:dyDescent="0.25">
      <c r="B39" s="49"/>
    </row>
    <row r="40" spans="2:2" x14ac:dyDescent="0.25">
      <c r="B40" s="49"/>
    </row>
    <row r="41" spans="2:2" x14ac:dyDescent="0.25">
      <c r="B41" s="49"/>
    </row>
    <row r="42" spans="2:2" x14ac:dyDescent="0.25">
      <c r="B42" s="49"/>
    </row>
    <row r="43" spans="2:2" x14ac:dyDescent="0.25">
      <c r="B43" s="4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read by cobra--&gt;</vt:lpstr>
      <vt:lpstr>valuations</vt:lpstr>
      <vt:lpstr>asset_life</vt:lpstr>
      <vt:lpstr>stream_proxies</vt:lpstr>
      <vt:lpstr>configs_base</vt:lpstr>
      <vt:lpstr>configs_projects</vt:lpstr>
      <vt:lpstr>project_costs</vt:lpstr>
      <vt:lpstr>proxies</vt:lpstr>
      <vt:lpstr>natural_land</vt:lpstr>
      <vt:lpstr>collisions_switrs</vt:lpstr>
      <vt:lpstr>guiding_principles</vt:lpstr>
      <vt:lpstr>not read by cobra--&gt;</vt:lpstr>
      <vt:lpstr>Sheet2</vt:lpstr>
      <vt:lpstr>configs_projects_old</vt:lpstr>
      <vt:lpstr>PPA IDs</vt:lpstr>
      <vt:lpstr>valuations-input</vt:lpstr>
      <vt:lpstr>Project costs</vt:lpstr>
      <vt:lpstr>crfs-input</vt:lpstr>
      <vt:lpstr>Paste from cobra outputs</vt:lpstr>
      <vt:lpstr>Proxy inputs</vt:lpstr>
      <vt:lpstr>Proxy inputs - accessibility</vt:lpstr>
    </vt:vector>
  </TitlesOfParts>
  <Company>MTC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Anup Tapase</dc:creator>
  <cp:lastModifiedBy>Anup Tapase</cp:lastModifiedBy>
  <dcterms:created xsi:type="dcterms:W3CDTF">2018-11-29T22:26:58Z</dcterms:created>
  <dcterms:modified xsi:type="dcterms:W3CDTF">2019-06-24T20:23:09Z</dcterms:modified>
</cp:coreProperties>
</file>