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74" i="20" l="1"/>
  <c r="M74" i="20"/>
  <c r="G74" i="20"/>
  <c r="O74" i="20" s="1"/>
  <c r="F74" i="20"/>
  <c r="P74" i="20" s="1"/>
  <c r="N73" i="20"/>
  <c r="M73" i="20"/>
  <c r="G73" i="20"/>
  <c r="J73" i="20" s="1"/>
  <c r="F73" i="20"/>
  <c r="P73" i="20" s="1"/>
  <c r="N72" i="20"/>
  <c r="M72" i="20"/>
  <c r="G72" i="20"/>
  <c r="I72" i="20" s="1"/>
  <c r="F72" i="20"/>
  <c r="P72" i="20" s="1"/>
  <c r="I74" i="20" l="1"/>
  <c r="L74" i="20"/>
  <c r="H74" i="20"/>
  <c r="J72" i="20"/>
  <c r="J74" i="20"/>
  <c r="K73" i="20"/>
  <c r="O73" i="20"/>
  <c r="K72" i="20"/>
  <c r="O72" i="20"/>
  <c r="H73" i="20"/>
  <c r="L73" i="20"/>
  <c r="H72" i="20"/>
  <c r="L72" i="20"/>
  <c r="I73" i="20"/>
  <c r="K74" i="20"/>
  <c r="D18" i="7"/>
  <c r="C18" i="7" l="1"/>
  <c r="A18" i="7"/>
  <c r="C27" i="7"/>
  <c r="D27" i="7"/>
  <c r="A27" i="7" l="1"/>
  <c r="N105" i="20" l="1"/>
  <c r="M105" i="20"/>
  <c r="G105" i="20"/>
  <c r="L105" i="20" s="1"/>
  <c r="F105" i="20"/>
  <c r="P105" i="20" s="1"/>
  <c r="N114" i="20"/>
  <c r="M114" i="20"/>
  <c r="G114" i="20"/>
  <c r="L114" i="20" s="1"/>
  <c r="F114" i="20"/>
  <c r="P114" i="20" s="1"/>
  <c r="N113" i="20"/>
  <c r="M113" i="20"/>
  <c r="G113" i="20"/>
  <c r="O113" i="20" s="1"/>
  <c r="F113" i="20"/>
  <c r="P113" i="20" s="1"/>
  <c r="I114" i="20" l="1"/>
  <c r="I105" i="20"/>
  <c r="J105" i="20"/>
  <c r="O105" i="20"/>
  <c r="K105" i="20"/>
  <c r="H105" i="20"/>
  <c r="J114" i="20"/>
  <c r="K114" i="20"/>
  <c r="O114" i="20"/>
  <c r="H114" i="20"/>
  <c r="H113" i="20"/>
  <c r="L113" i="20"/>
  <c r="I113" i="20"/>
  <c r="J113" i="20"/>
  <c r="K113" i="20"/>
  <c r="N68" i="20"/>
  <c r="M68" i="20"/>
  <c r="G68" i="20"/>
  <c r="L68" i="20" s="1"/>
  <c r="F68" i="20"/>
  <c r="P68" i="20" s="1"/>
  <c r="J68" i="20" l="1"/>
  <c r="K68" i="20"/>
  <c r="O68" i="20"/>
  <c r="I68" i="20"/>
  <c r="H68" i="20"/>
  <c r="N112" i="20"/>
  <c r="M112" i="20"/>
  <c r="G112" i="20"/>
  <c r="L112" i="20" s="1"/>
  <c r="F112" i="20"/>
  <c r="P112" i="20" s="1"/>
  <c r="I112" i="20" l="1"/>
  <c r="J112" i="20"/>
  <c r="K112" i="20"/>
  <c r="O112" i="20"/>
  <c r="H112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33" i="7"/>
  <c r="C33" i="7"/>
  <c r="A33" i="7"/>
  <c r="N111" i="20"/>
  <c r="M111" i="20"/>
  <c r="G111" i="20"/>
  <c r="L111" i="20" s="1"/>
  <c r="F111" i="20"/>
  <c r="P111" i="20" s="1"/>
  <c r="N110" i="20"/>
  <c r="M110" i="20"/>
  <c r="G110" i="20"/>
  <c r="O110" i="20" s="1"/>
  <c r="F110" i="20"/>
  <c r="P110" i="20" s="1"/>
  <c r="N109" i="20"/>
  <c r="M109" i="20"/>
  <c r="G109" i="20"/>
  <c r="O109" i="20" s="1"/>
  <c r="F109" i="20"/>
  <c r="P109" i="20" s="1"/>
  <c r="N108" i="20"/>
  <c r="M108" i="20"/>
  <c r="G108" i="20"/>
  <c r="J108" i="20" s="1"/>
  <c r="F108" i="20"/>
  <c r="P108" i="20" s="1"/>
  <c r="N107" i="20"/>
  <c r="M107" i="20"/>
  <c r="G107" i="20"/>
  <c r="O107" i="20" s="1"/>
  <c r="F107" i="20"/>
  <c r="P107" i="20" s="1"/>
  <c r="N106" i="20"/>
  <c r="M106" i="20"/>
  <c r="G106" i="20"/>
  <c r="O106" i="20" s="1"/>
  <c r="F106" i="20"/>
  <c r="P106" i="20" s="1"/>
  <c r="I111" i="20" l="1"/>
  <c r="J111" i="20"/>
  <c r="J109" i="20"/>
  <c r="L109" i="20"/>
  <c r="H109" i="20"/>
  <c r="I109" i="20"/>
  <c r="H110" i="20"/>
  <c r="L110" i="20"/>
  <c r="I110" i="20"/>
  <c r="J110" i="20"/>
  <c r="K111" i="20"/>
  <c r="O111" i="20"/>
  <c r="K110" i="20"/>
  <c r="H111" i="20"/>
  <c r="K109" i="20"/>
  <c r="J107" i="20"/>
  <c r="I106" i="20"/>
  <c r="H107" i="20"/>
  <c r="L106" i="20"/>
  <c r="H106" i="20"/>
  <c r="L107" i="20"/>
  <c r="J106" i="20"/>
  <c r="I107" i="20"/>
  <c r="K108" i="20"/>
  <c r="O108" i="20"/>
  <c r="H108" i="20"/>
  <c r="L108" i="20"/>
  <c r="I108" i="20"/>
  <c r="K107" i="20"/>
  <c r="K106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04" i="20"/>
  <c r="M104" i="20"/>
  <c r="G104" i="20"/>
  <c r="O104" i="20" s="1"/>
  <c r="F104" i="20"/>
  <c r="P104" i="20" s="1"/>
  <c r="K104" i="20" l="1"/>
  <c r="H104" i="20"/>
  <c r="L104" i="20"/>
  <c r="I104" i="20"/>
  <c r="J104" i="20"/>
  <c r="D32" i="7" l="1"/>
  <c r="C30" i="7"/>
  <c r="C31" i="7"/>
  <c r="C32" i="7"/>
  <c r="D31" i="7"/>
  <c r="D30" i="7"/>
  <c r="A30" i="7"/>
  <c r="A31" i="7"/>
  <c r="A32" i="7"/>
  <c r="F100" i="20"/>
  <c r="P100" i="20" s="1"/>
  <c r="G100" i="20"/>
  <c r="J100" i="20" s="1"/>
  <c r="M100" i="20"/>
  <c r="N100" i="20"/>
  <c r="F101" i="20"/>
  <c r="P101" i="20" s="1"/>
  <c r="G101" i="20"/>
  <c r="H101" i="20" s="1"/>
  <c r="M101" i="20"/>
  <c r="N101" i="20"/>
  <c r="F102" i="20"/>
  <c r="P102" i="20" s="1"/>
  <c r="G102" i="20"/>
  <c r="J102" i="20" s="1"/>
  <c r="M102" i="20"/>
  <c r="N102" i="20"/>
  <c r="F103" i="20"/>
  <c r="P103" i="20" s="1"/>
  <c r="G103" i="20"/>
  <c r="H103" i="20" s="1"/>
  <c r="M103" i="20"/>
  <c r="N103" i="20"/>
  <c r="O100" i="20" l="1"/>
  <c r="K102" i="20"/>
  <c r="I100" i="20"/>
  <c r="O102" i="20"/>
  <c r="I102" i="20"/>
  <c r="K100" i="20"/>
  <c r="J103" i="20"/>
  <c r="L102" i="20"/>
  <c r="H102" i="20"/>
  <c r="J101" i="20"/>
  <c r="L100" i="20"/>
  <c r="H100" i="20"/>
  <c r="O103" i="20"/>
  <c r="K103" i="20"/>
  <c r="O101" i="20"/>
  <c r="K101" i="20"/>
  <c r="I103" i="20"/>
  <c r="I101" i="20"/>
  <c r="L103" i="20"/>
  <c r="L101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86" i="20"/>
  <c r="M86" i="20"/>
  <c r="G86" i="20"/>
  <c r="O86" i="20" s="1"/>
  <c r="F86" i="20"/>
  <c r="P86" i="20" s="1"/>
  <c r="N85" i="20"/>
  <c r="M85" i="20"/>
  <c r="G85" i="20"/>
  <c r="I85" i="20" s="1"/>
  <c r="F85" i="20"/>
  <c r="P85" i="20" s="1"/>
  <c r="N84" i="20"/>
  <c r="M84" i="20"/>
  <c r="L84" i="20"/>
  <c r="G84" i="20"/>
  <c r="O84" i="20" s="1"/>
  <c r="F84" i="20"/>
  <c r="P84" i="20" s="1"/>
  <c r="N83" i="20"/>
  <c r="M83" i="20"/>
  <c r="G83" i="20"/>
  <c r="I83" i="20" s="1"/>
  <c r="F83" i="20"/>
  <c r="P83" i="20" s="1"/>
  <c r="N82" i="20"/>
  <c r="M82" i="20"/>
  <c r="G82" i="20"/>
  <c r="O82" i="20" s="1"/>
  <c r="F82" i="20"/>
  <c r="P82" i="20" s="1"/>
  <c r="N81" i="20"/>
  <c r="M81" i="20"/>
  <c r="G81" i="20"/>
  <c r="I81" i="20" s="1"/>
  <c r="F81" i="20"/>
  <c r="P81" i="20" s="1"/>
  <c r="N80" i="20"/>
  <c r="M80" i="20"/>
  <c r="G80" i="20"/>
  <c r="O80" i="20" s="1"/>
  <c r="F80" i="20"/>
  <c r="P80" i="20" s="1"/>
  <c r="N79" i="20"/>
  <c r="M79" i="20"/>
  <c r="G79" i="20"/>
  <c r="I79" i="20" s="1"/>
  <c r="F79" i="20"/>
  <c r="P79" i="20" s="1"/>
  <c r="N78" i="20"/>
  <c r="M78" i="20"/>
  <c r="G78" i="20"/>
  <c r="O78" i="20" s="1"/>
  <c r="F78" i="20"/>
  <c r="P78" i="20" s="1"/>
  <c r="N77" i="20"/>
  <c r="M77" i="20"/>
  <c r="G77" i="20"/>
  <c r="I77" i="20" s="1"/>
  <c r="F77" i="20"/>
  <c r="P77" i="20" s="1"/>
  <c r="N76" i="20"/>
  <c r="M76" i="20"/>
  <c r="G76" i="20"/>
  <c r="O76" i="20" s="1"/>
  <c r="F76" i="20"/>
  <c r="P76" i="20" s="1"/>
  <c r="N75" i="20"/>
  <c r="M75" i="20"/>
  <c r="G75" i="20"/>
  <c r="I75" i="20" s="1"/>
  <c r="F75" i="20"/>
  <c r="P75" i="20" s="1"/>
  <c r="N71" i="20"/>
  <c r="M71" i="20"/>
  <c r="G71" i="20"/>
  <c r="O71" i="20" s="1"/>
  <c r="F71" i="20"/>
  <c r="P71" i="20" s="1"/>
  <c r="N70" i="20"/>
  <c r="M70" i="20"/>
  <c r="G70" i="20"/>
  <c r="I70" i="20" s="1"/>
  <c r="F70" i="20"/>
  <c r="P70" i="20" s="1"/>
  <c r="N69" i="20"/>
  <c r="M69" i="20"/>
  <c r="G69" i="20"/>
  <c r="O69" i="20" s="1"/>
  <c r="F69" i="20"/>
  <c r="P69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89" i="20"/>
  <c r="M89" i="20"/>
  <c r="G89" i="20"/>
  <c r="O89" i="20" s="1"/>
  <c r="F89" i="20"/>
  <c r="P89" i="20" s="1"/>
  <c r="N88" i="20"/>
  <c r="M88" i="20"/>
  <c r="G88" i="20"/>
  <c r="I88" i="20" s="1"/>
  <c r="F88" i="20"/>
  <c r="P88" i="20" s="1"/>
  <c r="N87" i="20"/>
  <c r="M87" i="20"/>
  <c r="G87" i="20"/>
  <c r="O87" i="20" s="1"/>
  <c r="F87" i="20"/>
  <c r="P87" i="20" s="1"/>
  <c r="N90" i="20"/>
  <c r="M90" i="20"/>
  <c r="G90" i="20"/>
  <c r="O90" i="20" s="1"/>
  <c r="F90" i="20"/>
  <c r="P90" i="20" s="1"/>
  <c r="N91" i="20"/>
  <c r="M91" i="20"/>
  <c r="G91" i="20"/>
  <c r="O91" i="20" s="1"/>
  <c r="F91" i="20"/>
  <c r="P91" i="20" s="1"/>
  <c r="N92" i="20"/>
  <c r="M92" i="20"/>
  <c r="G92" i="20"/>
  <c r="O92" i="20" s="1"/>
  <c r="F92" i="20"/>
  <c r="P92" i="20" s="1"/>
  <c r="N93" i="20"/>
  <c r="M93" i="20"/>
  <c r="G93" i="20"/>
  <c r="O93" i="20" s="1"/>
  <c r="F93" i="20"/>
  <c r="P93" i="20" s="1"/>
  <c r="N94" i="20"/>
  <c r="M94" i="20"/>
  <c r="G94" i="20"/>
  <c r="O94" i="20" s="1"/>
  <c r="F94" i="20"/>
  <c r="P94" i="20" s="1"/>
  <c r="N95" i="20"/>
  <c r="M95" i="20"/>
  <c r="G95" i="20"/>
  <c r="I95" i="20" s="1"/>
  <c r="F95" i="20"/>
  <c r="P95" i="20" s="1"/>
  <c r="N96" i="20"/>
  <c r="M96" i="20"/>
  <c r="G96" i="20"/>
  <c r="O96" i="20" s="1"/>
  <c r="F96" i="20"/>
  <c r="P96" i="20" s="1"/>
  <c r="F98" i="20"/>
  <c r="P98" i="20" s="1"/>
  <c r="G98" i="20"/>
  <c r="J98" i="20" s="1"/>
  <c r="M98" i="20"/>
  <c r="N98" i="20"/>
  <c r="F99" i="20"/>
  <c r="P99" i="20" s="1"/>
  <c r="G99" i="20"/>
  <c r="L99" i="20" s="1"/>
  <c r="M99" i="20"/>
  <c r="N99" i="20"/>
  <c r="N97" i="20"/>
  <c r="M97" i="20"/>
  <c r="G97" i="20"/>
  <c r="I97" i="20" s="1"/>
  <c r="F97" i="20"/>
  <c r="P97" i="20" s="1"/>
  <c r="I84" i="20" l="1"/>
  <c r="I98" i="20"/>
  <c r="J65" i="20"/>
  <c r="L65" i="20"/>
  <c r="J62" i="20"/>
  <c r="J75" i="20"/>
  <c r="J63" i="20"/>
  <c r="J77" i="20"/>
  <c r="H64" i="20"/>
  <c r="L63" i="20"/>
  <c r="J67" i="20"/>
  <c r="J79" i="20"/>
  <c r="J85" i="20"/>
  <c r="H84" i="20"/>
  <c r="O98" i="20"/>
  <c r="J87" i="20"/>
  <c r="I62" i="20"/>
  <c r="I64" i="20"/>
  <c r="J70" i="20"/>
  <c r="J81" i="20"/>
  <c r="H88" i="20"/>
  <c r="H96" i="20"/>
  <c r="L66" i="20"/>
  <c r="L69" i="20"/>
  <c r="L71" i="20"/>
  <c r="L76" i="20"/>
  <c r="L78" i="20"/>
  <c r="L80" i="20"/>
  <c r="J83" i="20"/>
  <c r="L86" i="20"/>
  <c r="H63" i="20"/>
  <c r="H67" i="20"/>
  <c r="H75" i="20"/>
  <c r="H79" i="20"/>
  <c r="H83" i="20"/>
  <c r="H87" i="20"/>
  <c r="H91" i="20"/>
  <c r="H95" i="20"/>
  <c r="H99" i="20"/>
  <c r="H69" i="20"/>
  <c r="H92" i="20"/>
  <c r="L91" i="20"/>
  <c r="L62" i="20"/>
  <c r="J64" i="20"/>
  <c r="I66" i="20"/>
  <c r="I69" i="20"/>
  <c r="I71" i="20"/>
  <c r="I76" i="20"/>
  <c r="I78" i="20"/>
  <c r="I80" i="20"/>
  <c r="I82" i="20"/>
  <c r="H65" i="20"/>
  <c r="H70" i="20"/>
  <c r="H77" i="20"/>
  <c r="H81" i="20"/>
  <c r="H85" i="20"/>
  <c r="H89" i="20"/>
  <c r="H93" i="20"/>
  <c r="H97" i="20"/>
  <c r="H76" i="20"/>
  <c r="H80" i="20"/>
  <c r="L64" i="20"/>
  <c r="J66" i="20"/>
  <c r="J69" i="20"/>
  <c r="J71" i="20"/>
  <c r="J76" i="20"/>
  <c r="J78" i="20"/>
  <c r="J80" i="20"/>
  <c r="L82" i="20"/>
  <c r="H62" i="20"/>
  <c r="H66" i="20"/>
  <c r="H71" i="20"/>
  <c r="H78" i="20"/>
  <c r="H82" i="20"/>
  <c r="H86" i="20"/>
  <c r="H90" i="20"/>
  <c r="H94" i="20"/>
  <c r="H98" i="20"/>
  <c r="K63" i="20"/>
  <c r="O63" i="20"/>
  <c r="K65" i="20"/>
  <c r="O65" i="20"/>
  <c r="K67" i="20"/>
  <c r="O67" i="20"/>
  <c r="K70" i="20"/>
  <c r="O70" i="20"/>
  <c r="K75" i="20"/>
  <c r="O75" i="20"/>
  <c r="K77" i="20"/>
  <c r="O77" i="20"/>
  <c r="K79" i="20"/>
  <c r="O79" i="20"/>
  <c r="K81" i="20"/>
  <c r="O81" i="20"/>
  <c r="K83" i="20"/>
  <c r="O83" i="20"/>
  <c r="K85" i="20"/>
  <c r="O85" i="20"/>
  <c r="I86" i="20"/>
  <c r="K98" i="20"/>
  <c r="L67" i="20"/>
  <c r="L70" i="20"/>
  <c r="L75" i="20"/>
  <c r="L77" i="20"/>
  <c r="L79" i="20"/>
  <c r="L81" i="20"/>
  <c r="J82" i="20"/>
  <c r="L83" i="20"/>
  <c r="J84" i="20"/>
  <c r="L85" i="20"/>
  <c r="J86" i="20"/>
  <c r="J95" i="20"/>
  <c r="I87" i="20"/>
  <c r="J89" i="20"/>
  <c r="K62" i="20"/>
  <c r="K64" i="20"/>
  <c r="K66" i="20"/>
  <c r="K69" i="20"/>
  <c r="K71" i="20"/>
  <c r="K76" i="20"/>
  <c r="K78" i="20"/>
  <c r="K80" i="20"/>
  <c r="K82" i="20"/>
  <c r="K84" i="20"/>
  <c r="K86" i="20"/>
  <c r="I92" i="20"/>
  <c r="L97" i="20"/>
  <c r="J94" i="20"/>
  <c r="J92" i="20"/>
  <c r="J88" i="20"/>
  <c r="L89" i="20"/>
  <c r="L94" i="20"/>
  <c r="J97" i="20"/>
  <c r="K97" i="20"/>
  <c r="O97" i="20"/>
  <c r="I94" i="20"/>
  <c r="L93" i="20"/>
  <c r="L92" i="20"/>
  <c r="L90" i="20"/>
  <c r="L87" i="20"/>
  <c r="I89" i="20"/>
  <c r="K88" i="20"/>
  <c r="O88" i="20"/>
  <c r="L88" i="20"/>
  <c r="K87" i="20"/>
  <c r="K89" i="20"/>
  <c r="I90" i="20"/>
  <c r="J90" i="20"/>
  <c r="K90" i="20"/>
  <c r="I91" i="20"/>
  <c r="J91" i="20"/>
  <c r="K91" i="20"/>
  <c r="K92" i="20"/>
  <c r="I93" i="20"/>
  <c r="J93" i="20"/>
  <c r="K93" i="20"/>
  <c r="K94" i="20"/>
  <c r="L95" i="20"/>
  <c r="K95" i="20"/>
  <c r="O95" i="20"/>
  <c r="L96" i="20"/>
  <c r="I96" i="20"/>
  <c r="J96" i="20"/>
  <c r="K96" i="20"/>
  <c r="O99" i="20"/>
  <c r="K99" i="20"/>
  <c r="J99" i="20"/>
  <c r="L98" i="20"/>
  <c r="I99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<sst xmlns="http://schemas.openxmlformats.org/spreadsheetml/2006/main" count="5162" uniqueCount="657">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</sst>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tabSelected="1" zoomScale="80" zoomScaleNormal="80" workbookViewId="0">
      <selection activeCell="F45" sqref="F45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14"/>
  <sheetViews>
    <sheetView zoomScale="70" zoomScaleNormal="70" workbookViewId="0">
      <pane ySplit="1" topLeftCell="A2" activePane="bottomLeft" state="frozen"/>
      <selection activeCell="C39" sqref="C39"/>
      <selection pane="bottomLeft" activeCell="F30" sqref="F30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82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62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99" si="11">IF(D39="RT","RTFF",IF(D39="CG","CAG","BTTF"))</f>
        <v>CAG</v>
      </c>
      <c r="N39" s="23" t="str">
        <f t="shared" ref="N39:N99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1" si="13">A49&amp;"_"&amp;D49&amp;"_"&amp;B49&amp;"_"&amp;C49&amp;"_"&amp;E49</f>
        <v>2050_TM151_PPA_RT_06_1_Crossings1_00</v>
      </c>
      <c r="G49" s="72">
        <v>1001</v>
      </c>
      <c r="H49" s="23" t="str">
        <f t="shared" ref="H49:H61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1" si="15">IF(D49="RT","RTFF",IF(D49="CG","CAG","BTTF"))</f>
        <v>RTFF</v>
      </c>
      <c r="N49" s="23" t="str">
        <f t="shared" ref="N49:N61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1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5" t="s">
        <v>596</v>
      </c>
      <c r="F56" s="23" t="str">
        <f t="shared" si="13"/>
        <v>2050_TM151_PPA_RT_07_1_Crossings3_00</v>
      </c>
      <c r="G56" s="72">
        <v>1003</v>
      </c>
      <c r="H56" s="23" t="str">
        <f t="shared" si="14"/>
        <v>1003_00_RT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1_Crossings3\2050_TM151_PPA_RT_07_1_Crossings3_00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5" t="s">
        <v>596</v>
      </c>
      <c r="F57" s="23" t="str">
        <f t="shared" si="13"/>
        <v>2050_TM151_PPA_RT_07_1_Crossings4_00</v>
      </c>
      <c r="G57" s="72">
        <v>1004</v>
      </c>
      <c r="H57" s="23" t="str">
        <f t="shared" si="14"/>
        <v>1004_00_RT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1_Crossings4\2050_TM151_PPA_RT_07_1_Crossings4_00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620</v>
      </c>
      <c r="F58" s="23" t="str">
        <f t="shared" si="13"/>
        <v>2050_TM151_PPA_RT_07_1_Crossings4_06</v>
      </c>
      <c r="G58" s="72">
        <v>1004</v>
      </c>
      <c r="H58" s="23" t="str">
        <f t="shared" si="14"/>
        <v>1004_06_RT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1_Crossings4\2050_TM151_PPA_RT_07_1_Crossings4_06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6" t="s">
        <v>596</v>
      </c>
      <c r="F61" s="90" t="str">
        <f t="shared" si="13"/>
        <v>2050_TM151_PPA_RT_07_1_Crossings7_00</v>
      </c>
      <c r="G61" s="73">
        <v>1007</v>
      </c>
      <c r="H61" s="90" t="str">
        <f t="shared" si="14"/>
        <v>1007_00_RT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1_Crossings7\2050_TM151_PPA_RT_07_1_Crossings7_00</v>
      </c>
    </row>
    <row r="62" spans="1:16" x14ac:dyDescent="0.25">
      <c r="A62" s="85" t="s">
        <v>597</v>
      </c>
      <c r="B62" s="88" t="s">
        <v>616</v>
      </c>
      <c r="C62" s="85" t="s">
        <v>540</v>
      </c>
      <c r="D62" s="85" t="s">
        <v>250</v>
      </c>
      <c r="E62" s="85" t="s">
        <v>596</v>
      </c>
      <c r="F62" s="23" t="str">
        <f t="shared" ref="F62:F99" si="18">A62&amp;"_"&amp;D62&amp;"_"&amp;B62&amp;"_"&amp;C62&amp;"_"&amp;E62</f>
        <v>2050_TM151_PPA_RT_02_21021_El_Camino_Real_BRT_test_00</v>
      </c>
      <c r="G62" s="84">
        <f t="shared" ref="G62:G86" si="19">_xlfn.NUMBERVALUE(LEFT(C62,4))</f>
        <v>2102</v>
      </c>
      <c r="H62" s="23" t="str">
        <f t="shared" si="10"/>
        <v>2102_00_RT</v>
      </c>
      <c r="I62" s="23" t="str">
        <f>VLOOKUP(G62,'PPA IDs'!$A$2:$B$150,2,0)</f>
        <v>El Camino Real BRT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loc</v>
      </c>
      <c r="M62" s="23" t="str">
        <f t="shared" si="11"/>
        <v>RTFF</v>
      </c>
      <c r="N62" s="23" t="str">
        <f t="shared" si="12"/>
        <v>2050_TM151_PPA_RT_02</v>
      </c>
      <c r="O62" s="23" t="str">
        <f>VLOOKUP($G62,'PPA IDs'!$A$2:$M$95,12,0)</f>
        <v>scenario-baseline</v>
      </c>
      <c r="P62" s="23" t="str">
        <f t="shared" si="3"/>
        <v>21021_El_Camino_Real_BRT_test\2050_TM151_PPA_RT_02_21021_El_Camino_Real_BRT_test_00</v>
      </c>
    </row>
    <row r="63" spans="1:16" x14ac:dyDescent="0.25">
      <c r="A63" s="85" t="s">
        <v>597</v>
      </c>
      <c r="B63" s="88" t="s">
        <v>616</v>
      </c>
      <c r="C63" s="85" t="s">
        <v>540</v>
      </c>
      <c r="D63" s="85" t="s">
        <v>249</v>
      </c>
      <c r="E63" s="85" t="s">
        <v>596</v>
      </c>
      <c r="F63" s="23" t="str">
        <f t="shared" si="18"/>
        <v>2050_TM151_PPA_CG_02_21021_El_Camino_Real_BRT_test_00</v>
      </c>
      <c r="G63" s="84">
        <f t="shared" si="19"/>
        <v>2102</v>
      </c>
      <c r="H63" s="23" t="str">
        <f t="shared" ref="H63:H99" si="20">G63&amp;"_"&amp;E63&amp;"_"&amp;D63</f>
        <v>2102_00_CG</v>
      </c>
      <c r="I63" s="23" t="str">
        <f>VLOOKUP(G63,'PPA IDs'!$A$2:$B$150,2,0)</f>
        <v>El Camino Real BRT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loc</v>
      </c>
      <c r="M63" s="23" t="str">
        <f t="shared" si="11"/>
        <v>CAG</v>
      </c>
      <c r="N63" s="23" t="str">
        <f t="shared" si="12"/>
        <v>2050_TM151_PPA_CG_02</v>
      </c>
      <c r="O63" s="23" t="str">
        <f>VLOOKUP($G63,'PPA IDs'!$A$2:$M$95,12,0)</f>
        <v>scenario-baseline</v>
      </c>
      <c r="P63" s="23" t="str">
        <f t="shared" si="3"/>
        <v>21021_El_Camino_Real_BRT_test\2050_TM151_PPA_CG_02_21021_El_Camino_Real_BRT_test_00</v>
      </c>
    </row>
    <row r="64" spans="1:16" x14ac:dyDescent="0.25">
      <c r="A64" s="85" t="s">
        <v>597</v>
      </c>
      <c r="B64" s="88" t="s">
        <v>616</v>
      </c>
      <c r="C64" s="85" t="s">
        <v>540</v>
      </c>
      <c r="D64" s="85" t="s">
        <v>251</v>
      </c>
      <c r="E64" s="85" t="s">
        <v>596</v>
      </c>
      <c r="F64" s="23" t="str">
        <f t="shared" si="18"/>
        <v>2050_TM151_PPA_BF_02_21021_El_Camino_Real_BRT_test_00</v>
      </c>
      <c r="G64" s="84">
        <f t="shared" si="19"/>
        <v>2102</v>
      </c>
      <c r="H64" s="23" t="str">
        <f t="shared" si="20"/>
        <v>2102_00_BF</v>
      </c>
      <c r="I64" s="23" t="str">
        <f>VLOOKUP(G64,'PPA IDs'!$A$2:$B$150,2,0)</f>
        <v>El Camino Real BRT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loc</v>
      </c>
      <c r="M64" s="23" t="str">
        <f t="shared" si="11"/>
        <v>BTTF</v>
      </c>
      <c r="N64" s="23" t="str">
        <f t="shared" si="12"/>
        <v>2050_TM151_PPA_BF_02</v>
      </c>
      <c r="O64" s="23" t="str">
        <f>VLOOKUP($G64,'PPA IDs'!$A$2:$M$95,12,0)</f>
        <v>scenario-baseline</v>
      </c>
      <c r="P64" s="23" t="str">
        <f t="shared" si="3"/>
        <v>21021_El_Camino_Real_BRT_test\2050_TM151_PPA_BF_02_21021_El_Camino_Real_BRT_test_00</v>
      </c>
    </row>
    <row r="65" spans="1:16" x14ac:dyDescent="0.25">
      <c r="A65" s="85" t="s">
        <v>597</v>
      </c>
      <c r="B65" s="88" t="s">
        <v>618</v>
      </c>
      <c r="C65" s="85" t="s">
        <v>541</v>
      </c>
      <c r="D65" s="85" t="s">
        <v>250</v>
      </c>
      <c r="E65" s="85" t="s">
        <v>596</v>
      </c>
      <c r="F65" s="23" t="str">
        <f t="shared" si="18"/>
        <v>2050_TM151_PPA_RT_01_2303_Caltrain_16tph_00</v>
      </c>
      <c r="G65" s="84">
        <f t="shared" si="19"/>
        <v>2303</v>
      </c>
      <c r="H65" s="23" t="str">
        <f t="shared" si="20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2050_TM151_PPA_RT_01</v>
      </c>
      <c r="O65" s="23" t="str">
        <f>VLOOKUP($G65,'PPA IDs'!$A$2:$M$95,12,0)</f>
        <v>scenario-baseline</v>
      </c>
      <c r="P65" s="23" t="str">
        <f t="shared" si="3"/>
        <v>2303_Caltrain_16tph\2050_TM151_PPA_RT_01_2303_Caltrain_16tph_00</v>
      </c>
    </row>
    <row r="66" spans="1:16" x14ac:dyDescent="0.25">
      <c r="A66" s="85" t="s">
        <v>597</v>
      </c>
      <c r="B66" s="88" t="s">
        <v>618</v>
      </c>
      <c r="C66" s="85" t="s">
        <v>541</v>
      </c>
      <c r="D66" s="85" t="s">
        <v>249</v>
      </c>
      <c r="E66" s="85" t="s">
        <v>596</v>
      </c>
      <c r="F66" s="23" t="str">
        <f t="shared" si="18"/>
        <v>2050_TM151_PPA_CG_01_2303_Caltrain_16tph_00</v>
      </c>
      <c r="G66" s="84">
        <f t="shared" si="19"/>
        <v>2303</v>
      </c>
      <c r="H66" s="23" t="str">
        <f t="shared" si="20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2050_TM151_PPA_CG_01</v>
      </c>
      <c r="O66" s="23" t="str">
        <f>VLOOKUP($G66,'PPA IDs'!$A$2:$M$95,12,0)</f>
        <v>scenario-baseline</v>
      </c>
      <c r="P66" s="23" t="str">
        <f t="shared" si="3"/>
        <v>2303_Caltrain_16tph\2050_TM151_PPA_CG_01_2303_Caltrain_16tph_00</v>
      </c>
    </row>
    <row r="67" spans="1:16" x14ac:dyDescent="0.25">
      <c r="A67" s="85" t="s">
        <v>597</v>
      </c>
      <c r="B67" s="88" t="s">
        <v>618</v>
      </c>
      <c r="C67" s="85" t="s">
        <v>541</v>
      </c>
      <c r="D67" s="85" t="s">
        <v>251</v>
      </c>
      <c r="E67" s="85" t="s">
        <v>596</v>
      </c>
      <c r="F67" s="23" t="str">
        <f t="shared" si="18"/>
        <v>2050_TM151_PPA_BF_01_2303_Caltrain_16tph_00</v>
      </c>
      <c r="G67" s="84">
        <f t="shared" si="19"/>
        <v>2303</v>
      </c>
      <c r="H67" s="23" t="str">
        <f t="shared" si="20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2050_TM151_PPA_BF_01</v>
      </c>
      <c r="O67" s="23" t="str">
        <f>VLOOKUP($G67,'PPA IDs'!$A$2:$M$95,12,0)</f>
        <v>scenario-baseline</v>
      </c>
      <c r="P67" s="23" t="str">
        <f t="shared" si="3"/>
        <v>2303_Caltrain_16tph\2050_TM151_PPA_BF_01_2303_Caltrain_16tph_00</v>
      </c>
    </row>
    <row r="68" spans="1:16" x14ac:dyDescent="0.25">
      <c r="A68" s="88" t="s">
        <v>597</v>
      </c>
      <c r="B68" s="88" t="s">
        <v>616</v>
      </c>
      <c r="C68" s="85" t="s">
        <v>541</v>
      </c>
      <c r="D68" s="85" t="s">
        <v>249</v>
      </c>
      <c r="E68" s="85" t="s">
        <v>596</v>
      </c>
      <c r="F68" s="23" t="str">
        <f>A68&amp;"_"&amp;D68&amp;"_"&amp;B68&amp;"_"&amp;C68&amp;"_"&amp;E68</f>
        <v>2050_TM151_PPA_CG_02_2303_Caltrain_16tph_00</v>
      </c>
      <c r="G68" s="84">
        <f>_xlfn.NUMBERVALUE(LEFT(C68,4))</f>
        <v>2303</v>
      </c>
      <c r="H68" s="23" t="str">
        <f>G68&amp;"_"&amp;E68&amp;"_"&amp;D68</f>
        <v>2303_00_CG</v>
      </c>
      <c r="I68" s="23" t="str">
        <f>VLOOKUP(G68,'PPA IDs'!$A$2:$B$150,2,0)</f>
        <v>Caltrain PCBB 16tphpd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com</v>
      </c>
      <c r="M68" s="23" t="str">
        <f>IF(D68="RT","RTFF",IF(D68="CG","CAG","BTTF"))</f>
        <v>CAG</v>
      </c>
      <c r="N68" s="23" t="str">
        <f>A68&amp;"_"&amp;D68&amp;"_"&amp;B68</f>
        <v>2050_TM151_PPA_CG_02</v>
      </c>
      <c r="O68" s="23" t="str">
        <f>VLOOKUP($G68,'PPA IDs'!$A$2:$M$95,12,0)</f>
        <v>scenario-baseline</v>
      </c>
      <c r="P68" s="23" t="str">
        <f>C68&amp;"\"&amp;F68</f>
        <v>2303_Caltrain_16tph\2050_TM151_PPA_CG_02_2303_Caltrain_16tph_00</v>
      </c>
    </row>
    <row r="69" spans="1:16" x14ac:dyDescent="0.25">
      <c r="A69" s="85" t="s">
        <v>597</v>
      </c>
      <c r="B69" s="88" t="s">
        <v>616</v>
      </c>
      <c r="C69" s="85" t="s">
        <v>555</v>
      </c>
      <c r="D69" s="85" t="s">
        <v>250</v>
      </c>
      <c r="E69" s="85" t="s">
        <v>596</v>
      </c>
      <c r="F69" s="23" t="str">
        <f t="shared" si="18"/>
        <v>2050_TM151_PPA_RT_02_2201_BART_CoreCap_TEST_00</v>
      </c>
      <c r="G69" s="84">
        <f t="shared" si="19"/>
        <v>2201</v>
      </c>
      <c r="H69" s="23" t="str">
        <f t="shared" si="20"/>
        <v>2201_00_RT</v>
      </c>
      <c r="I69" s="23" t="str">
        <f>VLOOKUP(G69,'PPA IDs'!$A$2:$B$150,2,0)</f>
        <v>BART Core Capacity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hvy</v>
      </c>
      <c r="M69" s="23" t="str">
        <f t="shared" si="11"/>
        <v>RTFF</v>
      </c>
      <c r="N69" s="23" t="str">
        <f t="shared" si="12"/>
        <v>2050_TM151_PPA_RT_02</v>
      </c>
      <c r="O69" s="23" t="str">
        <f>VLOOKUP($G69,'PPA IDs'!$A$2:$M$95,12,0)</f>
        <v>scenario-baseline</v>
      </c>
      <c r="P69" s="23" t="str">
        <f t="shared" si="3"/>
        <v>2201_BART_CoreCap_TEST\2050_TM151_PPA_RT_02_2201_BART_CoreCap_TEST_00</v>
      </c>
    </row>
    <row r="70" spans="1:16" x14ac:dyDescent="0.25">
      <c r="A70" s="85" t="s">
        <v>597</v>
      </c>
      <c r="B70" s="88" t="s">
        <v>616</v>
      </c>
      <c r="C70" s="85" t="s">
        <v>555</v>
      </c>
      <c r="D70" s="85" t="s">
        <v>249</v>
      </c>
      <c r="E70" s="85" t="s">
        <v>596</v>
      </c>
      <c r="F70" s="23" t="str">
        <f t="shared" si="18"/>
        <v>2050_TM151_PPA_CG_02_2201_BART_CoreCap_TEST_00</v>
      </c>
      <c r="G70" s="84">
        <f t="shared" si="19"/>
        <v>2201</v>
      </c>
      <c r="H70" s="23" t="str">
        <f t="shared" si="20"/>
        <v>2201_00_CG</v>
      </c>
      <c r="I70" s="23" t="str">
        <f>VLOOKUP(G70,'PPA IDs'!$A$2:$B$150,2,0)</f>
        <v>BART Core Capacity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CAG</v>
      </c>
      <c r="N70" s="23" t="str">
        <f t="shared" si="12"/>
        <v>2050_TM151_PPA_CG_02</v>
      </c>
      <c r="O70" s="23" t="str">
        <f>VLOOKUP($G70,'PPA IDs'!$A$2:$M$95,12,0)</f>
        <v>scenario-baseline</v>
      </c>
      <c r="P70" s="23" t="str">
        <f t="shared" si="3"/>
        <v>2201_BART_CoreCap_TEST\2050_TM151_PPA_CG_02_2201_BART_CoreCap_TEST_00</v>
      </c>
    </row>
    <row r="71" spans="1:16" x14ac:dyDescent="0.25">
      <c r="A71" s="85" t="s">
        <v>597</v>
      </c>
      <c r="B71" s="88" t="s">
        <v>616</v>
      </c>
      <c r="C71" s="85" t="s">
        <v>555</v>
      </c>
      <c r="D71" s="85" t="s">
        <v>251</v>
      </c>
      <c r="E71" s="85" t="s">
        <v>596</v>
      </c>
      <c r="F71" s="23" t="str">
        <f t="shared" si="18"/>
        <v>2050_TM151_PPA_BF_02_2201_BART_CoreCap_TEST_00</v>
      </c>
      <c r="G71" s="84">
        <f t="shared" si="19"/>
        <v>2201</v>
      </c>
      <c r="H71" s="23" t="str">
        <f t="shared" si="20"/>
        <v>2201_00_BF</v>
      </c>
      <c r="I71" s="23" t="str">
        <f>VLOOKUP(G71,'PPA IDs'!$A$2:$B$150,2,0)</f>
        <v>BART Core Capacity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BTTF</v>
      </c>
      <c r="N71" s="23" t="str">
        <f t="shared" si="12"/>
        <v>2050_TM151_PPA_BF_02</v>
      </c>
      <c r="O71" s="23" t="str">
        <f>VLOOKUP($G71,'PPA IDs'!$A$2:$M$95,12,0)</f>
        <v>scenario-baseline</v>
      </c>
      <c r="P71" s="23" t="str">
        <f t="shared" si="3"/>
        <v>2201_BART_CoreCap_TEST\2050_TM151_PPA_BF_02_2201_BART_CoreCap_TEST_00</v>
      </c>
    </row>
    <row r="72" spans="1:16" x14ac:dyDescent="0.25">
      <c r="A72" s="85" t="s">
        <v>597</v>
      </c>
      <c r="B72" s="88" t="s">
        <v>615</v>
      </c>
      <c r="C72" s="85" t="s">
        <v>647</v>
      </c>
      <c r="D72" s="85" t="s">
        <v>250</v>
      </c>
      <c r="E72" s="85" t="s">
        <v>596</v>
      </c>
      <c r="F72" s="23" t="str">
        <f t="shared" ref="F72:F74" si="21">A72&amp;"_"&amp;D72&amp;"_"&amp;B72&amp;"_"&amp;C72&amp;"_"&amp;E72</f>
        <v>2050_TM151_PPA_RT_04_2300_CaltrainDTX_00</v>
      </c>
      <c r="G72" s="84">
        <f t="shared" ref="G72:G74" si="22">_xlfn.NUMBERVALUE(LEFT(C72,4))</f>
        <v>2300</v>
      </c>
      <c r="H72" s="23" t="str">
        <f t="shared" ref="H72:H74" si="23">G72&amp;"_"&amp;E72&amp;"_"&amp;D72</f>
        <v>2300_00_RT</v>
      </c>
      <c r="I72" s="23" t="str">
        <f>VLOOKUP(G72,'PPA IDs'!$A$2:$B$150,2,0)</f>
        <v>Caltrain Downtown Extension</v>
      </c>
      <c r="J72" s="23" t="str">
        <f>VLOOKUP($G72,'PPA IDs'!$A$2:$K$95,9,0)</f>
        <v>sf</v>
      </c>
      <c r="K72" s="23" t="str">
        <f>VLOOKUP($G72,'PPA IDs'!$A$2:$K$95,10,0)</f>
        <v>transit</v>
      </c>
      <c r="L72" s="23" t="str">
        <f>VLOOKUP($G72,'PPA IDs'!$A$2:$K$95,11,0)</f>
        <v>com</v>
      </c>
      <c r="M72" s="23" t="str">
        <f t="shared" ref="M72:M74" si="24">IF(D72="RT","RTFF",IF(D72="CG","CAG","BTTF"))</f>
        <v>RTFF</v>
      </c>
      <c r="N72" s="23" t="str">
        <f t="shared" ref="N72:N74" si="25">A72&amp;"_"&amp;D72&amp;"_"&amp;B72</f>
        <v>2050_TM151_PPA_RT_04</v>
      </c>
      <c r="O72" s="23" t="str">
        <f>VLOOKUP($G72,'PPA IDs'!$A$2:$M$95,12,0)</f>
        <v>scenario-baseline</v>
      </c>
      <c r="P72" s="23" t="str">
        <f t="shared" ref="P72:P74" si="26">C72&amp;"\"&amp;F72</f>
        <v>2300_CaltrainDTX\2050_TM151_PPA_RT_04_2300_CaltrainDTX_00</v>
      </c>
    </row>
    <row r="73" spans="1:16" x14ac:dyDescent="0.25">
      <c r="A73" s="85" t="s">
        <v>597</v>
      </c>
      <c r="B73" s="88" t="s">
        <v>615</v>
      </c>
      <c r="C73" s="85" t="s">
        <v>647</v>
      </c>
      <c r="D73" s="85" t="s">
        <v>249</v>
      </c>
      <c r="E73" s="88" t="s">
        <v>618</v>
      </c>
      <c r="F73" s="23" t="str">
        <f t="shared" si="21"/>
        <v>2050_TM151_PPA_CG_04_2300_CaltrainDTX_01</v>
      </c>
      <c r="G73" s="84">
        <f t="shared" si="22"/>
        <v>2300</v>
      </c>
      <c r="H73" s="23" t="str">
        <f t="shared" si="23"/>
        <v>2300_01_CG</v>
      </c>
      <c r="I73" s="23" t="str">
        <f>VLOOKUP(G73,'PPA IDs'!$A$2:$B$150,2,0)</f>
        <v>Caltrain Downtown Extension</v>
      </c>
      <c r="J73" s="23" t="str">
        <f>VLOOKUP($G73,'PPA IDs'!$A$2:$K$95,9,0)</f>
        <v>sf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4"/>
        <v>CAG</v>
      </c>
      <c r="N73" s="23" t="str">
        <f t="shared" si="25"/>
        <v>2050_TM151_PPA_CG_04</v>
      </c>
      <c r="O73" s="23" t="str">
        <f>VLOOKUP($G73,'PPA IDs'!$A$2:$M$95,12,0)</f>
        <v>scenario-baseline</v>
      </c>
      <c r="P73" s="23" t="str">
        <f t="shared" si="26"/>
        <v>2300_CaltrainDTX\2050_TM151_PPA_CG_04_2300_CaltrainDTX_01</v>
      </c>
    </row>
    <row r="74" spans="1:16" x14ac:dyDescent="0.25">
      <c r="A74" s="85" t="s">
        <v>597</v>
      </c>
      <c r="B74" s="88" t="s">
        <v>615</v>
      </c>
      <c r="C74" s="85" t="s">
        <v>647</v>
      </c>
      <c r="D74" s="85" t="s">
        <v>251</v>
      </c>
      <c r="E74" s="88" t="s">
        <v>618</v>
      </c>
      <c r="F74" s="23" t="str">
        <f t="shared" si="21"/>
        <v>2050_TM151_PPA_BF_04_2300_CaltrainDTX_01</v>
      </c>
      <c r="G74" s="84">
        <f t="shared" si="22"/>
        <v>2300</v>
      </c>
      <c r="H74" s="23" t="str">
        <f t="shared" si="23"/>
        <v>2300_01_BF</v>
      </c>
      <c r="I74" s="23" t="str">
        <f>VLOOKUP(G74,'PPA IDs'!$A$2:$B$150,2,0)</f>
        <v>Caltrain Downtown Extension</v>
      </c>
      <c r="J74" s="23" t="str">
        <f>VLOOKUP($G74,'PPA IDs'!$A$2:$K$95,9,0)</f>
        <v>sf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4"/>
        <v>BTTF</v>
      </c>
      <c r="N74" s="23" t="str">
        <f t="shared" si="25"/>
        <v>2050_TM151_PPA_BF_04</v>
      </c>
      <c r="O74" s="23" t="str">
        <f>VLOOKUP($G74,'PPA IDs'!$A$2:$M$95,12,0)</f>
        <v>scenario-baseline</v>
      </c>
      <c r="P74" s="23" t="str">
        <f t="shared" si="26"/>
        <v>2300_CaltrainDTX\2050_TM151_PPA_BF_04_2300_CaltrainDTX_01</v>
      </c>
    </row>
    <row r="75" spans="1:16" x14ac:dyDescent="0.25">
      <c r="A75" s="85" t="s">
        <v>597</v>
      </c>
      <c r="B75" s="88" t="s">
        <v>615</v>
      </c>
      <c r="C75" s="85" t="s">
        <v>562</v>
      </c>
      <c r="D75" s="85" t="s">
        <v>250</v>
      </c>
      <c r="E75" s="85" t="s">
        <v>596</v>
      </c>
      <c r="F75" s="23" t="str">
        <f t="shared" si="18"/>
        <v>2050_TM151_PPA_RT_04_2301_Caltrain_10tph_00</v>
      </c>
      <c r="G75" s="84">
        <f t="shared" si="19"/>
        <v>2301</v>
      </c>
      <c r="H75" s="23" t="str">
        <f t="shared" si="20"/>
        <v>2301_00_RT</v>
      </c>
      <c r="I75" s="23" t="str">
        <f>VLOOKUP(G75,'PPA IDs'!$A$2:$B$150,2,0)</f>
        <v>Caltrain PCBB 10tphpd</v>
      </c>
      <c r="J75" s="23" t="str">
        <f>VLOOKUP($G75,'PPA IDs'!$A$2:$K$95,9,0)</f>
        <v>various</v>
      </c>
      <c r="K75" s="23" t="str">
        <f>VLOOKUP($G75,'PPA IDs'!$A$2:$K$95,10,0)</f>
        <v>transit</v>
      </c>
      <c r="L75" s="23" t="str">
        <f>VLOOKUP($G75,'PPA IDs'!$A$2:$K$95,11,0)</f>
        <v>com</v>
      </c>
      <c r="M75" s="23" t="str">
        <f t="shared" si="11"/>
        <v>RTFF</v>
      </c>
      <c r="N75" s="23" t="str">
        <f t="shared" si="12"/>
        <v>2050_TM151_PPA_RT_04</v>
      </c>
      <c r="O75" s="23" t="str">
        <f>VLOOKUP($G75,'PPA IDs'!$A$2:$M$95,12,0)</f>
        <v>scenario-baseline</v>
      </c>
      <c r="P75" s="23" t="str">
        <f t="shared" si="3"/>
        <v>2301_Caltrain_10tph\2050_TM151_PPA_RT_04_2301_Caltrain_10tph_00</v>
      </c>
    </row>
    <row r="76" spans="1:16" x14ac:dyDescent="0.25">
      <c r="A76" s="85" t="s">
        <v>597</v>
      </c>
      <c r="B76" s="88" t="s">
        <v>615</v>
      </c>
      <c r="C76" s="85" t="s">
        <v>562</v>
      </c>
      <c r="D76" s="85" t="s">
        <v>249</v>
      </c>
      <c r="E76" s="85" t="s">
        <v>596</v>
      </c>
      <c r="F76" s="23" t="str">
        <f t="shared" si="18"/>
        <v>2050_TM151_PPA_CG_04_2301_Caltrain_10tph_00</v>
      </c>
      <c r="G76" s="84">
        <f t="shared" si="19"/>
        <v>2301</v>
      </c>
      <c r="H76" s="23" t="str">
        <f t="shared" si="20"/>
        <v>2301_00_CG</v>
      </c>
      <c r="I76" s="23" t="str">
        <f>VLOOKUP(G76,'PPA IDs'!$A$2:$B$150,2,0)</f>
        <v>Caltrain PCBB 10tphpd</v>
      </c>
      <c r="J76" s="23" t="str">
        <f>VLOOKUP($G76,'PPA IDs'!$A$2:$K$95,9,0)</f>
        <v>various</v>
      </c>
      <c r="K76" s="23" t="str">
        <f>VLOOKUP($G76,'PPA IDs'!$A$2:$K$95,10,0)</f>
        <v>transit</v>
      </c>
      <c r="L76" s="23" t="str">
        <f>VLOOKUP($G76,'PPA IDs'!$A$2:$K$95,11,0)</f>
        <v>com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3"/>
        <v>2301_Caltrain_10tph\2050_TM151_PPA_CG_04_2301_Caltrain_10tph_00</v>
      </c>
    </row>
    <row r="77" spans="1:16" x14ac:dyDescent="0.25">
      <c r="A77" s="85" t="s">
        <v>597</v>
      </c>
      <c r="B77" s="88" t="s">
        <v>615</v>
      </c>
      <c r="C77" s="85" t="s">
        <v>562</v>
      </c>
      <c r="D77" s="85" t="s">
        <v>251</v>
      </c>
      <c r="E77" s="85" t="s">
        <v>596</v>
      </c>
      <c r="F77" s="23" t="str">
        <f t="shared" si="18"/>
        <v>2050_TM151_PPA_BF_04_2301_Caltrain_10tph_00</v>
      </c>
      <c r="G77" s="84">
        <f t="shared" si="19"/>
        <v>2301</v>
      </c>
      <c r="H77" s="23" t="str">
        <f t="shared" si="20"/>
        <v>2301_00_BF</v>
      </c>
      <c r="I77" s="23" t="str">
        <f>VLOOKUP(G77,'PPA IDs'!$A$2:$B$150,2,0)</f>
        <v>Caltrain PCBB 10tphpd</v>
      </c>
      <c r="J77" s="23" t="str">
        <f>VLOOKUP($G77,'PPA IDs'!$A$2:$K$95,9,0)</f>
        <v>various</v>
      </c>
      <c r="K77" s="23" t="str">
        <f>VLOOKUP($G77,'PPA IDs'!$A$2:$K$95,10,0)</f>
        <v>transit</v>
      </c>
      <c r="L77" s="23" t="str">
        <f>VLOOKUP($G77,'PPA IDs'!$A$2:$K$95,11,0)</f>
        <v>com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3"/>
        <v>2301_Caltrain_10tph\2050_TM151_PPA_BF_04_2301_Caltrain_10tph_00</v>
      </c>
    </row>
    <row r="78" spans="1:16" x14ac:dyDescent="0.25">
      <c r="A78" s="85" t="s">
        <v>597</v>
      </c>
      <c r="B78" s="88" t="s">
        <v>615</v>
      </c>
      <c r="C78" s="85" t="s">
        <v>542</v>
      </c>
      <c r="D78" s="85" t="s">
        <v>250</v>
      </c>
      <c r="E78" s="85" t="s">
        <v>596</v>
      </c>
      <c r="F78" s="23" t="str">
        <f t="shared" si="18"/>
        <v>2050_TM151_PPA_RT_04_2302_Caltrain_12tph_00</v>
      </c>
      <c r="G78" s="84">
        <f t="shared" si="19"/>
        <v>2302</v>
      </c>
      <c r="H78" s="23" t="str">
        <f t="shared" si="20"/>
        <v>2302_00_RT</v>
      </c>
      <c r="I78" s="23" t="str">
        <f>VLOOKUP(G78,'PPA IDs'!$A$2:$B$150,2,0)</f>
        <v>Caltrain PCBB 12tphpd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com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3"/>
        <v>2302_Caltrain_12tph\2050_TM151_PPA_RT_04_2302_Caltrain_12tph_00</v>
      </c>
    </row>
    <row r="79" spans="1:16" x14ac:dyDescent="0.25">
      <c r="A79" s="85" t="s">
        <v>597</v>
      </c>
      <c r="B79" s="88" t="s">
        <v>615</v>
      </c>
      <c r="C79" s="85" t="s">
        <v>542</v>
      </c>
      <c r="D79" s="85" t="s">
        <v>249</v>
      </c>
      <c r="E79" s="85" t="s">
        <v>596</v>
      </c>
      <c r="F79" s="23" t="str">
        <f t="shared" si="18"/>
        <v>2050_TM151_PPA_CG_04_2302_Caltrain_12tph_00</v>
      </c>
      <c r="G79" s="84">
        <f t="shared" si="19"/>
        <v>2302</v>
      </c>
      <c r="H79" s="23" t="str">
        <f t="shared" si="20"/>
        <v>2302_00_CG</v>
      </c>
      <c r="I79" s="23" t="str">
        <f>VLOOKUP(G79,'PPA IDs'!$A$2:$B$150,2,0)</f>
        <v>Caltrain PCBB 12tphpd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com</v>
      </c>
      <c r="M79" s="23" t="str">
        <f t="shared" si="11"/>
        <v>CAG</v>
      </c>
      <c r="N79" s="23" t="str">
        <f t="shared" si="12"/>
        <v>2050_TM151_PPA_CG_04</v>
      </c>
      <c r="O79" s="23" t="str">
        <f>VLOOKUP($G79,'PPA IDs'!$A$2:$M$95,12,0)</f>
        <v>scenario-baseline</v>
      </c>
      <c r="P79" s="23" t="str">
        <f t="shared" si="3"/>
        <v>2302_Caltrain_12tph\2050_TM151_PPA_CG_04_2302_Caltrain_12tph_00</v>
      </c>
    </row>
    <row r="80" spans="1:16" x14ac:dyDescent="0.25">
      <c r="A80" s="85" t="s">
        <v>597</v>
      </c>
      <c r="B80" s="88" t="s">
        <v>615</v>
      </c>
      <c r="C80" s="85" t="s">
        <v>542</v>
      </c>
      <c r="D80" s="85" t="s">
        <v>251</v>
      </c>
      <c r="E80" s="85" t="s">
        <v>596</v>
      </c>
      <c r="F80" s="23" t="str">
        <f t="shared" si="18"/>
        <v>2050_TM151_PPA_BF_04_2302_Caltrain_12tph_00</v>
      </c>
      <c r="G80" s="84">
        <f t="shared" si="19"/>
        <v>2302</v>
      </c>
      <c r="H80" s="23" t="str">
        <f t="shared" si="20"/>
        <v>2302_00_BF</v>
      </c>
      <c r="I80" s="23" t="str">
        <f>VLOOKUP(G80,'PPA IDs'!$A$2:$B$150,2,0)</f>
        <v>Caltrain PCBB 12tphpd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com</v>
      </c>
      <c r="M80" s="23" t="str">
        <f t="shared" si="11"/>
        <v>BTTF</v>
      </c>
      <c r="N80" s="23" t="str">
        <f t="shared" si="12"/>
        <v>2050_TM151_PPA_BF_04</v>
      </c>
      <c r="O80" s="23" t="str">
        <f>VLOOKUP($G80,'PPA IDs'!$A$2:$M$95,12,0)</f>
        <v>scenario-baseline</v>
      </c>
      <c r="P80" s="23" t="str">
        <f t="shared" si="3"/>
        <v>2302_Caltrain_12tph\2050_TM151_PPA_BF_04_2302_Caltrain_12tph_00</v>
      </c>
    </row>
    <row r="81" spans="1:16" x14ac:dyDescent="0.25">
      <c r="A81" s="85" t="s">
        <v>597</v>
      </c>
      <c r="B81" s="88" t="s">
        <v>615</v>
      </c>
      <c r="C81" s="85" t="s">
        <v>541</v>
      </c>
      <c r="D81" s="85" t="s">
        <v>250</v>
      </c>
      <c r="E81" s="85" t="s">
        <v>596</v>
      </c>
      <c r="F81" s="23" t="str">
        <f t="shared" si="18"/>
        <v>2050_TM151_PPA_RT_04_2303_Caltrain_16tph_00</v>
      </c>
      <c r="G81" s="84">
        <f t="shared" si="19"/>
        <v>2303</v>
      </c>
      <c r="H81" s="23" t="str">
        <f t="shared" si="20"/>
        <v>2303_00_RT</v>
      </c>
      <c r="I81" s="23" t="str">
        <f>VLOOKUP(G81,'PPA IDs'!$A$2:$B$150,2,0)</f>
        <v>Caltrain PCBB 16tphpd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com</v>
      </c>
      <c r="M81" s="23" t="str">
        <f t="shared" si="11"/>
        <v>RTFF</v>
      </c>
      <c r="N81" s="23" t="str">
        <f t="shared" si="12"/>
        <v>2050_TM151_PPA_RT_04</v>
      </c>
      <c r="O81" s="23" t="str">
        <f>VLOOKUP($G81,'PPA IDs'!$A$2:$M$95,12,0)</f>
        <v>scenario-baseline</v>
      </c>
      <c r="P81" s="23" t="str">
        <f t="shared" si="3"/>
        <v>2303_Caltrain_16tph\2050_TM151_PPA_RT_04_2303_Caltrain_16tph_00</v>
      </c>
    </row>
    <row r="82" spans="1:16" x14ac:dyDescent="0.25">
      <c r="A82" s="85" t="s">
        <v>597</v>
      </c>
      <c r="B82" s="88" t="s">
        <v>615</v>
      </c>
      <c r="C82" s="85" t="s">
        <v>541</v>
      </c>
      <c r="D82" s="85" t="s">
        <v>249</v>
      </c>
      <c r="E82" s="85" t="s">
        <v>596</v>
      </c>
      <c r="F82" s="23" t="str">
        <f t="shared" si="18"/>
        <v>2050_TM151_PPA_CG_04_2303_Caltrain_16tph_00</v>
      </c>
      <c r="G82" s="84">
        <f t="shared" si="19"/>
        <v>2303</v>
      </c>
      <c r="H82" s="23" t="str">
        <f t="shared" si="20"/>
        <v>2303_00_CG</v>
      </c>
      <c r="I82" s="23" t="str">
        <f>VLOOKUP(G82,'PPA IDs'!$A$2:$B$150,2,0)</f>
        <v>Caltrain PCBB 16tphpd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com</v>
      </c>
      <c r="M82" s="23" t="str">
        <f t="shared" si="11"/>
        <v>CAG</v>
      </c>
      <c r="N82" s="23" t="str">
        <f t="shared" si="12"/>
        <v>2050_TM151_PPA_CG_04</v>
      </c>
      <c r="O82" s="23" t="str">
        <f>VLOOKUP($G82,'PPA IDs'!$A$2:$M$95,12,0)</f>
        <v>scenario-baseline</v>
      </c>
      <c r="P82" s="23" t="str">
        <f t="shared" si="3"/>
        <v>2303_Caltrain_16tph\2050_TM151_PPA_CG_04_2303_Caltrain_16tph_00</v>
      </c>
    </row>
    <row r="83" spans="1:16" x14ac:dyDescent="0.25">
      <c r="A83" s="85" t="s">
        <v>597</v>
      </c>
      <c r="B83" s="88" t="s">
        <v>615</v>
      </c>
      <c r="C83" s="85" t="s">
        <v>541</v>
      </c>
      <c r="D83" s="85" t="s">
        <v>251</v>
      </c>
      <c r="E83" s="85" t="s">
        <v>596</v>
      </c>
      <c r="F83" s="23" t="str">
        <f t="shared" si="18"/>
        <v>2050_TM151_PPA_BF_04_2303_Caltrain_16tph_00</v>
      </c>
      <c r="G83" s="84">
        <f t="shared" si="19"/>
        <v>2303</v>
      </c>
      <c r="H83" s="23" t="str">
        <f t="shared" si="20"/>
        <v>2303_00_BF</v>
      </c>
      <c r="I83" s="23" t="str">
        <f>VLOOKUP(G83,'PPA IDs'!$A$2:$B$150,2,0)</f>
        <v>Caltrain PCBB 16tphpd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com</v>
      </c>
      <c r="M83" s="23" t="str">
        <f t="shared" si="11"/>
        <v>BTTF</v>
      </c>
      <c r="N83" s="23" t="str">
        <f t="shared" si="12"/>
        <v>2050_TM151_PPA_BF_04</v>
      </c>
      <c r="O83" s="23" t="str">
        <f>VLOOKUP($G83,'PPA IDs'!$A$2:$M$95,12,0)</f>
        <v>scenario-baseline</v>
      </c>
      <c r="P83" s="23" t="str">
        <f t="shared" ref="P83:P103" si="27">C83&amp;"\"&amp;F83</f>
        <v>2303_Caltrain_16tph\2050_TM151_PPA_BF_04_2303_Caltrain_16tph_00</v>
      </c>
    </row>
    <row r="84" spans="1:16" x14ac:dyDescent="0.25">
      <c r="A84" s="85" t="s">
        <v>597</v>
      </c>
      <c r="B84" s="88" t="s">
        <v>615</v>
      </c>
      <c r="C84" s="85" t="s">
        <v>550</v>
      </c>
      <c r="D84" s="85" t="s">
        <v>250</v>
      </c>
      <c r="E84" s="85" t="s">
        <v>596</v>
      </c>
      <c r="F84" s="23" t="str">
        <f t="shared" si="18"/>
        <v>2050_TM151_PPA_RT_04_2601_WETA_NetExpansion_00</v>
      </c>
      <c r="G84" s="84">
        <f t="shared" si="19"/>
        <v>2601</v>
      </c>
      <c r="H84" s="23" t="str">
        <f t="shared" si="20"/>
        <v>2601_00_RT</v>
      </c>
      <c r="I84" s="23" t="str">
        <f>VLOOKUP(G84,'PPA IDs'!$A$2:$B$150,2,0)</f>
        <v>WETA Ferry Network Expansion (Berkeley, Alameda Point, Redwood City, Mission Bay)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lrf</v>
      </c>
      <c r="M84" s="23" t="str">
        <f t="shared" si="11"/>
        <v>RTFF</v>
      </c>
      <c r="N84" s="23" t="str">
        <f t="shared" si="12"/>
        <v>2050_TM151_PPA_RT_04</v>
      </c>
      <c r="O84" s="23" t="str">
        <f>VLOOKUP($G84,'PPA IDs'!$A$2:$M$95,12,0)</f>
        <v>scenario-baseline</v>
      </c>
      <c r="P84" s="23" t="str">
        <f t="shared" si="27"/>
        <v>2601_WETA_NetExpansion\2050_TM151_PPA_RT_04_2601_WETA_NetExpansion_00</v>
      </c>
    </row>
    <row r="85" spans="1:16" x14ac:dyDescent="0.25">
      <c r="A85" s="85" t="s">
        <v>597</v>
      </c>
      <c r="B85" s="88" t="s">
        <v>615</v>
      </c>
      <c r="C85" s="85" t="s">
        <v>550</v>
      </c>
      <c r="D85" s="85" t="s">
        <v>249</v>
      </c>
      <c r="E85" s="85" t="s">
        <v>596</v>
      </c>
      <c r="F85" s="23" t="str">
        <f t="shared" si="18"/>
        <v>2050_TM151_PPA_CG_04_2601_WETA_NetExpansion_00</v>
      </c>
      <c r="G85" s="84">
        <f t="shared" si="19"/>
        <v>2601</v>
      </c>
      <c r="H85" s="23" t="str">
        <f t="shared" si="20"/>
        <v>2601_00_CG</v>
      </c>
      <c r="I85" s="23" t="str">
        <f>VLOOKUP(G85,'PPA IDs'!$A$2:$B$150,2,0)</f>
        <v>WETA Ferry Network Expansion (Berkeley, Alameda Point, Redwood City, Mission Bay)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11"/>
        <v>CAG</v>
      </c>
      <c r="N85" s="23" t="str">
        <f t="shared" si="12"/>
        <v>2050_TM151_PPA_CG_04</v>
      </c>
      <c r="O85" s="23" t="str">
        <f>VLOOKUP($G85,'PPA IDs'!$A$2:$M$95,12,0)</f>
        <v>scenario-baseline</v>
      </c>
      <c r="P85" s="23" t="str">
        <f t="shared" si="27"/>
        <v>2601_WETA_NetExpansion\2050_TM151_PPA_CG_04_2601_WETA_NetExpansion_00</v>
      </c>
    </row>
    <row r="86" spans="1:16" x14ac:dyDescent="0.25">
      <c r="A86" s="86" t="s">
        <v>597</v>
      </c>
      <c r="B86" s="89" t="s">
        <v>615</v>
      </c>
      <c r="C86" s="86" t="s">
        <v>550</v>
      </c>
      <c r="D86" s="86" t="s">
        <v>251</v>
      </c>
      <c r="E86" s="86" t="s">
        <v>596</v>
      </c>
      <c r="F86" s="90" t="str">
        <f t="shared" si="18"/>
        <v>2050_TM151_PPA_BF_04_2601_WETA_NetExpansion_00</v>
      </c>
      <c r="G86" s="91">
        <f t="shared" si="19"/>
        <v>2601</v>
      </c>
      <c r="H86" s="90" t="str">
        <f t="shared" si="20"/>
        <v>2601_00_BF</v>
      </c>
      <c r="I86" s="90" t="str">
        <f>VLOOKUP(G86,'PPA IDs'!$A$2:$B$150,2,0)</f>
        <v>WETA Ferry Network Expansion (Berkeley, Alameda Point, Redwood City, Mission Bay)</v>
      </c>
      <c r="J86" s="90" t="str">
        <f>VLOOKUP($G86,'PPA IDs'!$A$2:$K$95,9,0)</f>
        <v>various</v>
      </c>
      <c r="K86" s="90" t="str">
        <f>VLOOKUP($G86,'PPA IDs'!$A$2:$K$95,10,0)</f>
        <v>transit</v>
      </c>
      <c r="L86" s="90" t="str">
        <f>VLOOKUP($G86,'PPA IDs'!$A$2:$K$95,11,0)</f>
        <v>lrf</v>
      </c>
      <c r="M86" s="90" t="str">
        <f t="shared" si="11"/>
        <v>BTTF</v>
      </c>
      <c r="N86" s="90" t="str">
        <f t="shared" si="12"/>
        <v>2050_TM151_PPA_BF_04</v>
      </c>
      <c r="O86" s="90" t="str">
        <f>VLOOKUP($G86,'PPA IDs'!$A$2:$M$95,12,0)</f>
        <v>scenario-baseline</v>
      </c>
      <c r="P86" s="90" t="str">
        <f t="shared" si="27"/>
        <v>2601_WETA_NetExpansion\2050_TM151_PPA_BF_04_2601_WETA_NetExpansion_00</v>
      </c>
    </row>
    <row r="87" spans="1:16" x14ac:dyDescent="0.25">
      <c r="A87" s="87" t="s">
        <v>597</v>
      </c>
      <c r="B87" s="88" t="s">
        <v>595</v>
      </c>
      <c r="C87" s="87" t="s">
        <v>585</v>
      </c>
      <c r="D87" s="87" t="s">
        <v>250</v>
      </c>
      <c r="E87" s="85" t="s">
        <v>596</v>
      </c>
      <c r="F87" s="23" t="str">
        <f t="shared" si="18"/>
        <v>2050_TM151_PPA_RT_05_2205_BARTtoSV_Phase2_00</v>
      </c>
      <c r="G87" s="84">
        <f t="shared" ref="G87:G89" si="28">_xlfn.NUMBERVALUE(LEFT(C87,4))</f>
        <v>2205</v>
      </c>
      <c r="H87" s="23" t="str">
        <f t="shared" si="20"/>
        <v>2205_00_RT</v>
      </c>
      <c r="I87" s="23" t="str">
        <f>VLOOKUP(G87,'PPA IDs'!$A$2:$B$150,2,0)</f>
        <v>BART to Silicon Valley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hvy</v>
      </c>
      <c r="M87" s="23" t="str">
        <f t="shared" si="11"/>
        <v>RTFF</v>
      </c>
      <c r="N87" s="23" t="str">
        <f t="shared" si="12"/>
        <v>2050_TM151_PPA_RT_05</v>
      </c>
      <c r="O87" s="23" t="str">
        <f>VLOOKUP($G87,'PPA IDs'!$A$2:$M$95,12,0)</f>
        <v>scenario-baseline</v>
      </c>
      <c r="P87" s="23" t="str">
        <f t="shared" si="27"/>
        <v>2205_BARTtoSV_Phase2\2050_TM151_PPA_RT_05_2205_BARTtoSV_Phase2_00</v>
      </c>
    </row>
    <row r="88" spans="1:16" x14ac:dyDescent="0.25">
      <c r="A88" s="87" t="s">
        <v>597</v>
      </c>
      <c r="B88" s="88" t="s">
        <v>595</v>
      </c>
      <c r="C88" s="87" t="s">
        <v>585</v>
      </c>
      <c r="D88" s="87" t="s">
        <v>249</v>
      </c>
      <c r="E88" s="85" t="s">
        <v>596</v>
      </c>
      <c r="F88" s="23" t="str">
        <f t="shared" si="18"/>
        <v>2050_TM151_PPA_CG_05_2205_BARTtoSV_Phase2_00</v>
      </c>
      <c r="G88" s="84">
        <f t="shared" si="28"/>
        <v>2205</v>
      </c>
      <c r="H88" s="23" t="str">
        <f t="shared" si="20"/>
        <v>2205_00_CG</v>
      </c>
      <c r="I88" s="23" t="str">
        <f>VLOOKUP(G88,'PPA IDs'!$A$2:$B$150,2,0)</f>
        <v>BART to Silicon Valley (Phase 2)</v>
      </c>
      <c r="J88" s="23" t="str">
        <f>VLOOKUP($G88,'PPA IDs'!$A$2:$K$95,9,0)</f>
        <v>scl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CAG</v>
      </c>
      <c r="N88" s="23" t="str">
        <f t="shared" si="12"/>
        <v>2050_TM151_PPA_CG_05</v>
      </c>
      <c r="O88" s="23" t="str">
        <f>VLOOKUP($G88,'PPA IDs'!$A$2:$M$95,12,0)</f>
        <v>scenario-baseline</v>
      </c>
      <c r="P88" s="23" t="str">
        <f t="shared" si="27"/>
        <v>2205_BARTtoSV_Phase2\2050_TM151_PPA_CG_05_2205_BARTtoSV_Phase2_00</v>
      </c>
    </row>
    <row r="89" spans="1:16" x14ac:dyDescent="0.25">
      <c r="A89" s="87" t="s">
        <v>597</v>
      </c>
      <c r="B89" s="88" t="s">
        <v>595</v>
      </c>
      <c r="C89" s="87" t="s">
        <v>585</v>
      </c>
      <c r="D89" s="87" t="s">
        <v>251</v>
      </c>
      <c r="E89" s="85" t="s">
        <v>596</v>
      </c>
      <c r="F89" s="23" t="str">
        <f t="shared" si="18"/>
        <v>2050_TM151_PPA_BF_05_2205_BARTtoSV_Phase2_00</v>
      </c>
      <c r="G89" s="84">
        <f t="shared" si="28"/>
        <v>2205</v>
      </c>
      <c r="H89" s="23" t="str">
        <f t="shared" si="20"/>
        <v>2205_00_BF</v>
      </c>
      <c r="I89" s="23" t="str">
        <f>VLOOKUP(G89,'PPA IDs'!$A$2:$B$150,2,0)</f>
        <v>BART to Silicon Valley (Phase 2)</v>
      </c>
      <c r="J89" s="23" t="str">
        <f>VLOOKUP($G89,'PPA IDs'!$A$2:$K$95,9,0)</f>
        <v>scl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BTTF</v>
      </c>
      <c r="N89" s="23" t="str">
        <f t="shared" si="12"/>
        <v>2050_TM151_PPA_BF_05</v>
      </c>
      <c r="O89" s="23" t="str">
        <f>VLOOKUP($G89,'PPA IDs'!$A$2:$M$95,12,0)</f>
        <v>scenario-baseline</v>
      </c>
      <c r="P89" s="23" t="str">
        <f t="shared" si="27"/>
        <v>2205_BARTtoSV_Phase2\2050_TM151_PPA_BF_05_2205_BARTtoSV_Phase2_00</v>
      </c>
    </row>
    <row r="90" spans="1:16" x14ac:dyDescent="0.25">
      <c r="A90" s="85" t="s">
        <v>597</v>
      </c>
      <c r="B90" s="88" t="s">
        <v>615</v>
      </c>
      <c r="C90" s="85" t="s">
        <v>591</v>
      </c>
      <c r="D90" s="85" t="s">
        <v>249</v>
      </c>
      <c r="E90" s="85" t="s">
        <v>596</v>
      </c>
      <c r="F90" s="23" t="str">
        <f t="shared" si="18"/>
        <v>2050_TM151_PPA_CG_04_3103_SR4_Widen_00</v>
      </c>
      <c r="G90" s="84">
        <f t="shared" ref="G90:G97" si="29">_xlfn.NUMBERVALUE(LEFT(C90,4))</f>
        <v>3103</v>
      </c>
      <c r="H90" s="23" t="str">
        <f t="shared" si="20"/>
        <v>3103_00_CG</v>
      </c>
      <c r="I90" s="23" t="str">
        <f>VLOOKUP(G90,'PPA IDs'!$A$2:$B$150,2,0)</f>
        <v>SR-4 Widening (Brentwood to Discovery Bay)</v>
      </c>
      <c r="J90" s="23" t="str">
        <f>VLOOKUP($G90,'PPA IDs'!$A$2:$K$95,9,0)</f>
        <v>cc</v>
      </c>
      <c r="K90" s="23" t="str">
        <f>VLOOKUP($G90,'PPA IDs'!$A$2:$K$95,10,0)</f>
        <v>road</v>
      </c>
      <c r="L90" s="23" t="str">
        <f>VLOOKUP($G90,'PPA IDs'!$A$2:$K$95,11,0)</f>
        <v>road</v>
      </c>
      <c r="M90" s="23" t="str">
        <f t="shared" si="11"/>
        <v>CAG</v>
      </c>
      <c r="N90" s="23" t="str">
        <f t="shared" si="12"/>
        <v>2050_TM151_PPA_CG_04</v>
      </c>
      <c r="O90" s="23" t="str">
        <f>VLOOKUP($G90,'PPA IDs'!$A$2:$M$95,12,0)</f>
        <v>scenario-baseline</v>
      </c>
      <c r="P90" s="23" t="str">
        <f t="shared" si="27"/>
        <v>3103_SR4_Widen\2050_TM151_PPA_CG_04_3103_SR4_Widen_00</v>
      </c>
    </row>
    <row r="91" spans="1:16" x14ac:dyDescent="0.25">
      <c r="A91" s="85" t="s">
        <v>597</v>
      </c>
      <c r="B91" s="88" t="s">
        <v>615</v>
      </c>
      <c r="C91" s="85" t="s">
        <v>592</v>
      </c>
      <c r="D91" s="87" t="s">
        <v>249</v>
      </c>
      <c r="E91" s="85" t="s">
        <v>596</v>
      </c>
      <c r="F91" s="23" t="str">
        <f t="shared" si="18"/>
        <v>2050_TM151_PPA_CG_04_3102_SR4_Op_00</v>
      </c>
      <c r="G91" s="84">
        <f t="shared" si="29"/>
        <v>3102</v>
      </c>
      <c r="H91" s="23" t="str">
        <f t="shared" si="20"/>
        <v>3102_00_CG</v>
      </c>
      <c r="I91" s="23" t="str">
        <f>VLOOKUP(G91,'PPA IDs'!$A$2:$B$150,2,0)</f>
        <v>SR-4 Operational Improvements</v>
      </c>
      <c r="J91" s="23" t="str">
        <f>VLOOKUP($G91,'PPA IDs'!$A$2:$K$95,9,0)</f>
        <v>cc</v>
      </c>
      <c r="K91" s="23" t="str">
        <f>VLOOKUP($G91,'PPA IDs'!$A$2:$K$95,10,0)</f>
        <v>road</v>
      </c>
      <c r="L91" s="23" t="str">
        <f>VLOOKUP($G91,'PPA IDs'!$A$2:$K$95,11,0)</f>
        <v>road</v>
      </c>
      <c r="M91" s="23" t="str">
        <f t="shared" si="11"/>
        <v>CAG</v>
      </c>
      <c r="N91" s="23" t="str">
        <f t="shared" si="12"/>
        <v>2050_TM151_PPA_CG_04</v>
      </c>
      <c r="O91" s="23" t="str">
        <f>VLOOKUP($G91,'PPA IDs'!$A$2:$M$95,12,0)</f>
        <v>scenario-baseline</v>
      </c>
      <c r="P91" s="23" t="str">
        <f t="shared" si="27"/>
        <v>3102_SR4_Op\2050_TM151_PPA_CG_04_3102_SR4_Op_00</v>
      </c>
    </row>
    <row r="92" spans="1:16" x14ac:dyDescent="0.25">
      <c r="A92" s="85" t="s">
        <v>597</v>
      </c>
      <c r="B92" s="88" t="s">
        <v>615</v>
      </c>
      <c r="C92" s="85" t="s">
        <v>592</v>
      </c>
      <c r="D92" s="87" t="s">
        <v>251</v>
      </c>
      <c r="E92" s="85" t="s">
        <v>596</v>
      </c>
      <c r="F92" s="23" t="str">
        <f t="shared" si="18"/>
        <v>2050_TM151_PPA_BF_04_3102_SR4_Op_00</v>
      </c>
      <c r="G92" s="84">
        <f t="shared" si="29"/>
        <v>3102</v>
      </c>
      <c r="H92" s="23" t="str">
        <f t="shared" si="20"/>
        <v>3102_00_BF</v>
      </c>
      <c r="I92" s="23" t="str">
        <f>VLOOKUP(G92,'PPA IDs'!$A$2:$B$150,2,0)</f>
        <v>SR-4 Operational Improvements</v>
      </c>
      <c r="J92" s="23" t="str">
        <f>VLOOKUP($G92,'PPA IDs'!$A$2:$K$95,9,0)</f>
        <v>cc</v>
      </c>
      <c r="K92" s="23" t="str">
        <f>VLOOKUP($G92,'PPA IDs'!$A$2:$K$95,10,0)</f>
        <v>road</v>
      </c>
      <c r="L92" s="23" t="str">
        <f>VLOOKUP($G92,'PPA IDs'!$A$2:$K$95,11,0)</f>
        <v>road</v>
      </c>
      <c r="M92" s="23" t="str">
        <f t="shared" si="11"/>
        <v>BTTF</v>
      </c>
      <c r="N92" s="23" t="str">
        <f t="shared" si="12"/>
        <v>2050_TM151_PPA_BF_04</v>
      </c>
      <c r="O92" s="23" t="str">
        <f>VLOOKUP($G92,'PPA IDs'!$A$2:$M$95,12,0)</f>
        <v>scenario-baseline</v>
      </c>
      <c r="P92" s="23" t="str">
        <f t="shared" si="27"/>
        <v>3102_SR4_Op\2050_TM151_PPA_BF_04_3102_SR4_Op_00</v>
      </c>
    </row>
    <row r="93" spans="1:16" x14ac:dyDescent="0.25">
      <c r="A93" s="85" t="s">
        <v>597</v>
      </c>
      <c r="B93" s="88" t="s">
        <v>615</v>
      </c>
      <c r="C93" s="85" t="s">
        <v>593</v>
      </c>
      <c r="D93" s="87" t="s">
        <v>249</v>
      </c>
      <c r="E93" s="85" t="s">
        <v>596</v>
      </c>
      <c r="F93" s="23" t="str">
        <f t="shared" si="18"/>
        <v>2050_TM151_PPA_CG_04_2202_BART_DMU_Brentwood_00</v>
      </c>
      <c r="G93" s="84">
        <f t="shared" si="29"/>
        <v>2202</v>
      </c>
      <c r="H93" s="23" t="str">
        <f t="shared" si="20"/>
        <v>2202_00_CG</v>
      </c>
      <c r="I93" s="23" t="str">
        <f>VLOOKUP(G93,'PPA IDs'!$A$2:$B$150,2,0)</f>
        <v>BART DMU to Brentwood</v>
      </c>
      <c r="J93" s="23" t="str">
        <f>VLOOKUP($G93,'PPA IDs'!$A$2:$K$95,9,0)</f>
        <v>cc</v>
      </c>
      <c r="K93" s="23" t="str">
        <f>VLOOKUP($G93,'PPA IDs'!$A$2:$K$95,10,0)</f>
        <v>transit</v>
      </c>
      <c r="L93" s="23" t="str">
        <f>VLOOKUP($G93,'PPA IDs'!$A$2:$K$95,11,0)</f>
        <v>hvy</v>
      </c>
      <c r="M93" s="23" t="str">
        <f t="shared" si="11"/>
        <v>CAG</v>
      </c>
      <c r="N93" s="23" t="str">
        <f t="shared" si="12"/>
        <v>2050_TM151_PPA_CG_04</v>
      </c>
      <c r="O93" s="23" t="str">
        <f>VLOOKUP($G93,'PPA IDs'!$A$2:$M$95,12,0)</f>
        <v>scenario-baseline</v>
      </c>
      <c r="P93" s="23" t="str">
        <f t="shared" si="27"/>
        <v>2202_BART_DMU_Brentwood\2050_TM151_PPA_CG_04_2202_BART_DMU_Brentwood_00</v>
      </c>
    </row>
    <row r="94" spans="1:16" x14ac:dyDescent="0.25">
      <c r="A94" s="85" t="s">
        <v>597</v>
      </c>
      <c r="B94" s="88" t="s">
        <v>615</v>
      </c>
      <c r="C94" s="85" t="s">
        <v>593</v>
      </c>
      <c r="D94" s="87" t="s">
        <v>251</v>
      </c>
      <c r="E94" s="85" t="s">
        <v>596</v>
      </c>
      <c r="F94" s="23" t="str">
        <f t="shared" si="18"/>
        <v>2050_TM151_PPA_BF_04_2202_BART_DMU_Brentwood_00</v>
      </c>
      <c r="G94" s="84">
        <f t="shared" si="29"/>
        <v>2202</v>
      </c>
      <c r="H94" s="23" t="str">
        <f t="shared" si="20"/>
        <v>2202_00_BF</v>
      </c>
      <c r="I94" s="23" t="str">
        <f>VLOOKUP(G94,'PPA IDs'!$A$2:$B$150,2,0)</f>
        <v>BART DMU to Brentwood</v>
      </c>
      <c r="J94" s="23" t="str">
        <f>VLOOKUP($G94,'PPA IDs'!$A$2:$K$95,9,0)</f>
        <v>cc</v>
      </c>
      <c r="K94" s="23" t="str">
        <f>VLOOKUP($G94,'PPA IDs'!$A$2:$K$95,10,0)</f>
        <v>transit</v>
      </c>
      <c r="L94" s="23" t="str">
        <f>VLOOKUP($G94,'PPA IDs'!$A$2:$K$95,11,0)</f>
        <v>hvy</v>
      </c>
      <c r="M94" s="23" t="str">
        <f t="shared" si="11"/>
        <v>BTTF</v>
      </c>
      <c r="N94" s="23" t="str">
        <f t="shared" si="12"/>
        <v>2050_TM151_PPA_BF_04</v>
      </c>
      <c r="O94" s="23" t="str">
        <f>VLOOKUP($G94,'PPA IDs'!$A$2:$M$95,12,0)</f>
        <v>scenario-baseline</v>
      </c>
      <c r="P94" s="23" t="str">
        <f t="shared" si="27"/>
        <v>2202_BART_DMU_Brentwood\2050_TM151_PPA_BF_04_2202_BART_DMU_Brentwood_00</v>
      </c>
    </row>
    <row r="95" spans="1:16" x14ac:dyDescent="0.25">
      <c r="A95" s="85" t="s">
        <v>597</v>
      </c>
      <c r="B95" s="88" t="s">
        <v>615</v>
      </c>
      <c r="C95" s="85" t="s">
        <v>555</v>
      </c>
      <c r="D95" s="87" t="s">
        <v>250</v>
      </c>
      <c r="E95" s="85" t="s">
        <v>596</v>
      </c>
      <c r="F95" s="23" t="str">
        <f t="shared" si="18"/>
        <v>2050_TM151_PPA_RT_04_2201_BART_CoreCap_TEST_00</v>
      </c>
      <c r="G95" s="84">
        <f t="shared" si="29"/>
        <v>2201</v>
      </c>
      <c r="H95" s="23" t="str">
        <f t="shared" si="20"/>
        <v>2201_00_RT</v>
      </c>
      <c r="I95" s="23" t="str">
        <f>VLOOKUP(G95,'PPA IDs'!$A$2:$B$150,2,0)</f>
        <v>BART Core Capacity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11"/>
        <v>RTFF</v>
      </c>
      <c r="N95" s="23" t="str">
        <f t="shared" si="12"/>
        <v>2050_TM151_PPA_RT_04</v>
      </c>
      <c r="O95" s="23" t="str">
        <f>VLOOKUP($G95,'PPA IDs'!$A$2:$M$95,12,0)</f>
        <v>scenario-baseline</v>
      </c>
      <c r="P95" s="23" t="str">
        <f t="shared" si="27"/>
        <v>2201_BART_CoreCap_TEST\2050_TM151_PPA_RT_04_2201_BART_CoreCap_TEST_00</v>
      </c>
    </row>
    <row r="96" spans="1:16" x14ac:dyDescent="0.25">
      <c r="A96" s="85" t="s">
        <v>597</v>
      </c>
      <c r="B96" s="88" t="s">
        <v>615</v>
      </c>
      <c r="C96" s="85" t="s">
        <v>555</v>
      </c>
      <c r="D96" s="87" t="s">
        <v>250</v>
      </c>
      <c r="E96" s="85" t="s">
        <v>596</v>
      </c>
      <c r="F96" s="23" t="str">
        <f t="shared" si="18"/>
        <v>2050_TM151_PPA_RT_04_2201_BART_CoreCap_TEST_00</v>
      </c>
      <c r="G96" s="84">
        <f t="shared" si="29"/>
        <v>2201</v>
      </c>
      <c r="H96" s="23" t="str">
        <f t="shared" si="20"/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si="11"/>
        <v>RTFF</v>
      </c>
      <c r="N96" s="23" t="str">
        <f t="shared" si="12"/>
        <v>2050_TM151_PPA_RT_04</v>
      </c>
      <c r="O96" s="23" t="str">
        <f>VLOOKUP($G96,'PPA IDs'!$A$2:$M$95,12,0)</f>
        <v>scenario-baseline</v>
      </c>
      <c r="P96" s="23" t="str">
        <f t="shared" si="27"/>
        <v>2201_BART_CoreCap_TEST\2050_TM151_PPA_RT_04_2201_BART_CoreCap_TEST_00</v>
      </c>
    </row>
    <row r="97" spans="1:16" x14ac:dyDescent="0.25">
      <c r="A97" s="88" t="s">
        <v>597</v>
      </c>
      <c r="B97" s="88" t="s">
        <v>595</v>
      </c>
      <c r="C97" s="85" t="s">
        <v>555</v>
      </c>
      <c r="D97" s="88" t="s">
        <v>250</v>
      </c>
      <c r="E97" s="88" t="s">
        <v>596</v>
      </c>
      <c r="F97" s="23" t="str">
        <f t="shared" si="18"/>
        <v>2050_TM151_PPA_RT_05_2201_BART_CoreCap_TEST_00</v>
      </c>
      <c r="G97" s="84">
        <f t="shared" si="29"/>
        <v>2201</v>
      </c>
      <c r="H97" s="23" t="str">
        <f t="shared" si="20"/>
        <v>2201_00_RT</v>
      </c>
      <c r="I97" s="23" t="str">
        <f>VLOOKUP(G97,'PPA IDs'!$A$2:$B$150,2,0)</f>
        <v>BART Core Capacity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hvy</v>
      </c>
      <c r="M97" s="23" t="str">
        <f t="shared" si="11"/>
        <v>RTFF</v>
      </c>
      <c r="N97" s="23" t="str">
        <f t="shared" si="12"/>
        <v>2050_TM151_PPA_RT_05</v>
      </c>
      <c r="O97" s="23" t="str">
        <f>VLOOKUP($G97,'PPA IDs'!$A$2:$M$95,12,0)</f>
        <v>scenario-baseline</v>
      </c>
      <c r="P97" s="23" t="str">
        <f t="shared" si="27"/>
        <v>2201_BART_CoreCap_TEST\2050_TM151_PPA_RT_05_2201_BART_CoreCap_TEST_00</v>
      </c>
    </row>
    <row r="98" spans="1:16" x14ac:dyDescent="0.25">
      <c r="A98" s="88" t="s">
        <v>597</v>
      </c>
      <c r="B98" s="88" t="s">
        <v>595</v>
      </c>
      <c r="C98" s="85" t="s">
        <v>555</v>
      </c>
      <c r="D98" s="88" t="s">
        <v>249</v>
      </c>
      <c r="E98" s="88" t="s">
        <v>596</v>
      </c>
      <c r="F98" s="23" t="str">
        <f t="shared" si="18"/>
        <v>2050_TM151_PPA_CG_05_2201_BART_CoreCap_TEST_00</v>
      </c>
      <c r="G98" s="84">
        <f t="shared" ref="G98:G99" si="30">_xlfn.NUMBERVALUE(LEFT(C98,4))</f>
        <v>2201</v>
      </c>
      <c r="H98" s="23" t="str">
        <f t="shared" si="20"/>
        <v>2201_00_CG</v>
      </c>
      <c r="I98" s="23" t="str">
        <f>VLOOKUP(G98,'PPA IDs'!$A$2:$B$150,2,0)</f>
        <v>BART Core Capacity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hvy</v>
      </c>
      <c r="M98" s="23" t="str">
        <f t="shared" si="11"/>
        <v>CAG</v>
      </c>
      <c r="N98" s="23" t="str">
        <f t="shared" si="12"/>
        <v>2050_TM151_PPA_CG_05</v>
      </c>
      <c r="O98" s="23" t="str">
        <f>VLOOKUP($G98,'PPA IDs'!$A$2:$M$95,12,0)</f>
        <v>scenario-baseline</v>
      </c>
      <c r="P98" s="23" t="str">
        <f t="shared" si="27"/>
        <v>2201_BART_CoreCap_TEST\2050_TM151_PPA_CG_05_2201_BART_CoreCap_TEST_00</v>
      </c>
    </row>
    <row r="99" spans="1:16" x14ac:dyDescent="0.25">
      <c r="A99" s="88" t="s">
        <v>597</v>
      </c>
      <c r="B99" s="88" t="s">
        <v>595</v>
      </c>
      <c r="C99" s="85" t="s">
        <v>555</v>
      </c>
      <c r="D99" s="88" t="s">
        <v>251</v>
      </c>
      <c r="E99" s="88" t="s">
        <v>596</v>
      </c>
      <c r="F99" s="23" t="str">
        <f t="shared" si="18"/>
        <v>2050_TM151_PPA_BF_05_2201_BART_CoreCap_TEST_00</v>
      </c>
      <c r="G99" s="84">
        <f t="shared" si="30"/>
        <v>2201</v>
      </c>
      <c r="H99" s="23" t="str">
        <f t="shared" si="20"/>
        <v>2201_00_BF</v>
      </c>
      <c r="I99" s="23" t="str">
        <f>VLOOKUP(G99,'PPA IDs'!$A$2:$B$150,2,0)</f>
        <v>BART Core Capacity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hvy</v>
      </c>
      <c r="M99" s="23" t="str">
        <f t="shared" si="11"/>
        <v>BTTF</v>
      </c>
      <c r="N99" s="23" t="str">
        <f t="shared" si="12"/>
        <v>2050_TM151_PPA_BF_05</v>
      </c>
      <c r="O99" s="23" t="str">
        <f>VLOOKUP($G99,'PPA IDs'!$A$2:$M$95,12,0)</f>
        <v>scenario-baseline</v>
      </c>
      <c r="P99" s="23" t="str">
        <f t="shared" si="27"/>
        <v>2201_BART_CoreCap_TEST\2050_TM151_PPA_BF_05_2201_BART_CoreCap_TEST_00</v>
      </c>
    </row>
    <row r="100" spans="1:16" x14ac:dyDescent="0.25">
      <c r="A100" s="88" t="s">
        <v>597</v>
      </c>
      <c r="B100" s="88" t="s">
        <v>595</v>
      </c>
      <c r="C100" s="85" t="s">
        <v>628</v>
      </c>
      <c r="D100" s="88" t="s">
        <v>250</v>
      </c>
      <c r="E100" s="88" t="s">
        <v>596</v>
      </c>
      <c r="F100" s="23" t="str">
        <f t="shared" ref="F100:F103" si="31">A100&amp;"_"&amp;D100&amp;"_"&amp;B100&amp;"_"&amp;C100&amp;"_"&amp;E100</f>
        <v>2050_TM151_PPA_RT_05_2101_Geary_BRT_Phase2_00</v>
      </c>
      <c r="G100" s="84">
        <f t="shared" ref="G100:G103" si="32">_xlfn.NUMBERVALUE(LEFT(C100,4))</f>
        <v>2101</v>
      </c>
      <c r="H100" s="23" t="str">
        <f t="shared" ref="H100:H103" si="33">G100&amp;"_"&amp;E100&amp;"_"&amp;D100</f>
        <v>2101_00_RT</v>
      </c>
      <c r="I100" s="23" t="str">
        <f>VLOOKUP(G100,'PPA IDs'!$A$2:$B$150,2,0)</f>
        <v>Geary BRT (Phase 2)</v>
      </c>
      <c r="J100" s="23" t="str">
        <f>VLOOKUP($G100,'PPA IDs'!$A$2:$K$95,9,0)</f>
        <v>sf</v>
      </c>
      <c r="K100" s="23" t="str">
        <f>VLOOKUP($G100,'PPA IDs'!$A$2:$K$95,10,0)</f>
        <v>transit</v>
      </c>
      <c r="L100" s="23" t="str">
        <f>VLOOKUP($G100,'PPA IDs'!$A$2:$K$95,11,0)</f>
        <v>loc</v>
      </c>
      <c r="M100" s="23" t="str">
        <f t="shared" ref="M100:M103" si="34">IF(D100="RT","RTFF",IF(D100="CG","CAG","BTTF"))</f>
        <v>RTFF</v>
      </c>
      <c r="N100" s="23" t="str">
        <f t="shared" ref="N100:N103" si="35">A100&amp;"_"&amp;D100&amp;"_"&amp;B100</f>
        <v>2050_TM151_PPA_RT_05</v>
      </c>
      <c r="O100" s="23" t="str">
        <f>VLOOKUP($G100,'PPA IDs'!$A$2:$M$95,12,0)</f>
        <v>scenario-baseline</v>
      </c>
      <c r="P100" s="23" t="str">
        <f t="shared" si="27"/>
        <v>2101_Geary_BRT_Phase2\2050_TM151_PPA_RT_05_2101_Geary_BRT_Phase2_00</v>
      </c>
    </row>
    <row r="101" spans="1:16" x14ac:dyDescent="0.25">
      <c r="A101" s="88" t="s">
        <v>597</v>
      </c>
      <c r="B101" s="88" t="s">
        <v>595</v>
      </c>
      <c r="C101" s="66" t="s">
        <v>629</v>
      </c>
      <c r="D101" s="88" t="s">
        <v>250</v>
      </c>
      <c r="E101" s="88" t="s">
        <v>596</v>
      </c>
      <c r="F101" s="23" t="str">
        <f t="shared" si="31"/>
        <v>2050_TM151_PPA_RT_05_2102_ElCaminoReal_BRT_00</v>
      </c>
      <c r="G101" s="84">
        <f t="shared" si="32"/>
        <v>2102</v>
      </c>
      <c r="H101" s="23" t="str">
        <f t="shared" si="33"/>
        <v>2102_00_RT</v>
      </c>
      <c r="I101" s="23" t="str">
        <f>VLOOKUP(G101,'PPA IDs'!$A$2:$B$150,2,0)</f>
        <v>El Camino Real BRT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loc</v>
      </c>
      <c r="M101" s="23" t="str">
        <f t="shared" si="34"/>
        <v>RTFF</v>
      </c>
      <c r="N101" s="23" t="str">
        <f t="shared" si="35"/>
        <v>2050_TM151_PPA_RT_05</v>
      </c>
      <c r="O101" s="23" t="str">
        <f>VLOOKUP($G101,'PPA IDs'!$A$2:$M$95,12,0)</f>
        <v>scenario-baseline</v>
      </c>
      <c r="P101" s="23" t="str">
        <f t="shared" si="27"/>
        <v>2102_ElCaminoReal_BRT\2050_TM151_PPA_RT_05_2102_ElCaminoReal_BRT_00</v>
      </c>
    </row>
    <row r="102" spans="1:16" x14ac:dyDescent="0.25">
      <c r="A102" s="88" t="s">
        <v>597</v>
      </c>
      <c r="B102" s="88" t="s">
        <v>595</v>
      </c>
      <c r="C102" s="66" t="s">
        <v>630</v>
      </c>
      <c r="D102" s="88" t="s">
        <v>250</v>
      </c>
      <c r="E102" s="88" t="s">
        <v>596</v>
      </c>
      <c r="F102" s="23" t="str">
        <f t="shared" si="31"/>
        <v>2050_TM151_PPA_RT_05_2402_SJC_People_Mover_00</v>
      </c>
      <c r="G102" s="84">
        <f t="shared" si="32"/>
        <v>2402</v>
      </c>
      <c r="H102" s="23" t="str">
        <f t="shared" si="33"/>
        <v>2402_00_RT</v>
      </c>
      <c r="I102" s="23" t="str">
        <f>VLOOKUP(G102,'PPA IDs'!$A$2:$B$150,2,0)</f>
        <v>San Jose Airport People Mover</v>
      </c>
      <c r="J102" s="23" t="str">
        <f>VLOOKUP($G102,'PPA IDs'!$A$2:$K$95,9,0)</f>
        <v>scl</v>
      </c>
      <c r="K102" s="23" t="str">
        <f>VLOOKUP($G102,'PPA IDs'!$A$2:$K$95,10,0)</f>
        <v>transit</v>
      </c>
      <c r="L102" s="23" t="str">
        <f>VLOOKUP($G102,'PPA IDs'!$A$2:$K$95,11,0)</f>
        <v>lrf</v>
      </c>
      <c r="M102" s="23" t="str">
        <f t="shared" si="34"/>
        <v>RTFF</v>
      </c>
      <c r="N102" s="23" t="str">
        <f t="shared" si="35"/>
        <v>2050_TM151_PPA_RT_05</v>
      </c>
      <c r="O102" s="23" t="str">
        <f>VLOOKUP($G102,'PPA IDs'!$A$2:$M$95,12,0)</f>
        <v>scenario-baseline</v>
      </c>
      <c r="P102" s="23" t="str">
        <f t="shared" si="27"/>
        <v>2402_SJC_People_Mover\2050_TM151_PPA_RT_05_2402_SJC_People_Mover_00</v>
      </c>
    </row>
    <row r="103" spans="1:16" x14ac:dyDescent="0.25">
      <c r="A103" s="88" t="s">
        <v>597</v>
      </c>
      <c r="B103" s="88" t="s">
        <v>595</v>
      </c>
      <c r="C103" s="66" t="s">
        <v>631</v>
      </c>
      <c r="D103" s="88" t="s">
        <v>250</v>
      </c>
      <c r="E103" s="88" t="s">
        <v>596</v>
      </c>
      <c r="F103" s="23" t="str">
        <f t="shared" si="31"/>
        <v>2050_TM151_PPA_RT_05_2403_Vasona_LRT_Phase2_00</v>
      </c>
      <c r="G103" s="84">
        <f t="shared" si="32"/>
        <v>2403</v>
      </c>
      <c r="H103" s="23" t="str">
        <f t="shared" si="33"/>
        <v>2403_00_RT</v>
      </c>
      <c r="I103" s="23" t="str">
        <f>VLOOKUP(G103,'PPA IDs'!$A$2:$B$150,2,0)</f>
        <v>Vasona LRT (Phase 2)</v>
      </c>
      <c r="J103" s="23" t="str">
        <f>VLOOKUP($G103,'PPA IDs'!$A$2:$K$95,9,0)</f>
        <v>scl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34"/>
        <v>RTFF</v>
      </c>
      <c r="N103" s="23" t="str">
        <f t="shared" si="35"/>
        <v>2050_TM151_PPA_RT_05</v>
      </c>
      <c r="O103" s="23" t="str">
        <f>VLOOKUP($G103,'PPA IDs'!$A$2:$M$95,12,0)</f>
        <v>scenario-baseline</v>
      </c>
      <c r="P103" s="23" t="str">
        <f t="shared" si="27"/>
        <v>2403_Vasona_LRT_Phase2\2050_TM151_PPA_RT_05_2403_Vasona_LRT_Phase2_00</v>
      </c>
    </row>
    <row r="104" spans="1:16" x14ac:dyDescent="0.25">
      <c r="A104" s="89" t="s">
        <v>597</v>
      </c>
      <c r="B104" s="89" t="s">
        <v>595</v>
      </c>
      <c r="C104" s="86" t="s">
        <v>635</v>
      </c>
      <c r="D104" s="89" t="s">
        <v>250</v>
      </c>
      <c r="E104" s="89" t="s">
        <v>596</v>
      </c>
      <c r="F104" s="90" t="str">
        <f t="shared" ref="F104:F108" si="36">A104&amp;"_"&amp;D104&amp;"_"&amp;B104&amp;"_"&amp;C104&amp;"_"&amp;E104</f>
        <v>2050_TM151_PPA_RT_05_2201_BART_CoreCap_00</v>
      </c>
      <c r="G104" s="91">
        <f t="shared" ref="G104:G108" si="37">_xlfn.NUMBERVALUE(LEFT(C104,4))</f>
        <v>2201</v>
      </c>
      <c r="H104" s="90" t="str">
        <f t="shared" ref="H104:H108" si="38">G104&amp;"_"&amp;E104&amp;"_"&amp;D104</f>
        <v>2201_00_RT</v>
      </c>
      <c r="I104" s="90" t="str">
        <f>VLOOKUP(G104,'PPA IDs'!$A$2:$B$150,2,0)</f>
        <v>BART Core Capacity</v>
      </c>
      <c r="J104" s="90" t="str">
        <f>VLOOKUP($G104,'PPA IDs'!$A$2:$K$95,9,0)</f>
        <v>various</v>
      </c>
      <c r="K104" s="90" t="str">
        <f>VLOOKUP($G104,'PPA IDs'!$A$2:$K$95,10,0)</f>
        <v>transit</v>
      </c>
      <c r="L104" s="90" t="str">
        <f>VLOOKUP($G104,'PPA IDs'!$A$2:$K$95,11,0)</f>
        <v>hvy</v>
      </c>
      <c r="M104" s="90" t="str">
        <f t="shared" ref="M104:M108" si="39">IF(D104="RT","RTFF",IF(D104="CG","CAG","BTTF"))</f>
        <v>RTFF</v>
      </c>
      <c r="N104" s="90" t="str">
        <f t="shared" ref="N104:N108" si="40">A104&amp;"_"&amp;D104&amp;"_"&amp;B104</f>
        <v>2050_TM151_PPA_RT_05</v>
      </c>
      <c r="O104" s="90" t="str">
        <f>VLOOKUP($G104,'PPA IDs'!$A$2:$M$95,12,0)</f>
        <v>scenario-baseline</v>
      </c>
      <c r="P104" s="90" t="str">
        <f t="shared" ref="P104:P108" si="41">C104&amp;"\"&amp;F104</f>
        <v>2201_BART_CoreCap\2050_TM151_PPA_RT_05_2201_BART_CoreCap_00</v>
      </c>
    </row>
    <row r="105" spans="1:16" x14ac:dyDescent="0.25">
      <c r="A105" s="88" t="s">
        <v>597</v>
      </c>
      <c r="B105" s="88" t="s">
        <v>620</v>
      </c>
      <c r="C105" s="85" t="s">
        <v>647</v>
      </c>
      <c r="D105" s="85" t="s">
        <v>250</v>
      </c>
      <c r="E105" s="85" t="s">
        <v>596</v>
      </c>
      <c r="F105" s="23" t="str">
        <f t="shared" ref="F105" si="42">A105&amp;"_"&amp;D105&amp;"_"&amp;B105&amp;"_"&amp;C105&amp;"_"&amp;E105</f>
        <v>2050_TM151_PPA_RT_06_2300_CaltrainDTX_00</v>
      </c>
      <c r="G105" s="84">
        <f t="shared" ref="G105" si="43">_xlfn.NUMBERVALUE(LEFT(C105,4))</f>
        <v>2300</v>
      </c>
      <c r="H105" s="23" t="str">
        <f t="shared" ref="H105" si="44">G105&amp;"_"&amp;E105&amp;"_"&amp;D105</f>
        <v>2300_00_RT</v>
      </c>
      <c r="I105" s="23" t="str">
        <f>VLOOKUP(G105,'PPA IDs'!$A$2:$B$150,2,0)</f>
        <v>Caltrain Downtown Extension</v>
      </c>
      <c r="J105" s="23" t="str">
        <f>VLOOKUP($G105,'PPA IDs'!$A$2:$K$95,9,0)</f>
        <v>sf</v>
      </c>
      <c r="K105" s="23" t="str">
        <f>VLOOKUP($G105,'PPA IDs'!$A$2:$K$95,10,0)</f>
        <v>transit</v>
      </c>
      <c r="L105" s="23" t="str">
        <f>VLOOKUP($G105,'PPA IDs'!$A$2:$K$95,11,0)</f>
        <v>com</v>
      </c>
      <c r="M105" s="23" t="str">
        <f t="shared" ref="M105" si="45">IF(D105="RT","RTFF",IF(D105="CG","CAG","BTTF"))</f>
        <v>RTFF</v>
      </c>
      <c r="N105" s="23" t="str">
        <f t="shared" ref="N105" si="46">A105&amp;"_"&amp;D105&amp;"_"&amp;B105</f>
        <v>2050_TM151_PPA_RT_06</v>
      </c>
      <c r="O105" s="23" t="str">
        <f>VLOOKUP($G105,'PPA IDs'!$A$2:$M$95,12,0)</f>
        <v>scenario-baseline</v>
      </c>
      <c r="P105" s="23" t="str">
        <f t="shared" ref="P105" si="47">C105&amp;"\"&amp;F105</f>
        <v>2300_CaltrainDTX\2050_TM151_PPA_RT_06_2300_CaltrainDTX_00</v>
      </c>
    </row>
    <row r="106" spans="1:16" x14ac:dyDescent="0.25">
      <c r="A106" s="88" t="s">
        <v>597</v>
      </c>
      <c r="B106" s="88" t="s">
        <v>620</v>
      </c>
      <c r="C106" s="85" t="s">
        <v>562</v>
      </c>
      <c r="D106" s="85" t="s">
        <v>250</v>
      </c>
      <c r="E106" s="85" t="s">
        <v>596</v>
      </c>
      <c r="F106" s="23" t="str">
        <f t="shared" si="36"/>
        <v>2050_TM151_PPA_RT_06_2301_Caltrain_10tph_00</v>
      </c>
      <c r="G106" s="84">
        <f t="shared" si="37"/>
        <v>2301</v>
      </c>
      <c r="H106" s="23" t="str">
        <f t="shared" si="38"/>
        <v>2301_00_RT</v>
      </c>
      <c r="I106" s="23" t="str">
        <f>VLOOKUP(G106,'PPA IDs'!$A$2:$B$150,2,0)</f>
        <v>Caltrain PCBB 10tphpd</v>
      </c>
      <c r="J106" s="23" t="str">
        <f>VLOOKUP($G106,'PPA IDs'!$A$2:$K$95,9,0)</f>
        <v>various</v>
      </c>
      <c r="K106" s="23" t="str">
        <f>VLOOKUP($G106,'PPA IDs'!$A$2:$K$95,10,0)</f>
        <v>transit</v>
      </c>
      <c r="L106" s="23" t="str">
        <f>VLOOKUP($G106,'PPA IDs'!$A$2:$K$95,11,0)</f>
        <v>com</v>
      </c>
      <c r="M106" s="23" t="str">
        <f t="shared" si="39"/>
        <v>RTFF</v>
      </c>
      <c r="N106" s="23" t="str">
        <f t="shared" si="40"/>
        <v>2050_TM151_PPA_RT_06</v>
      </c>
      <c r="O106" s="23" t="str">
        <f>VLOOKUP($G106,'PPA IDs'!$A$2:$M$95,12,0)</f>
        <v>scenario-baseline</v>
      </c>
      <c r="P106" s="23" t="str">
        <f t="shared" si="41"/>
        <v>2301_Caltrain_10tph\2050_TM151_PPA_RT_06_2301_Caltrain_10tph_00</v>
      </c>
    </row>
    <row r="107" spans="1:16" x14ac:dyDescent="0.25">
      <c r="A107" s="88" t="s">
        <v>597</v>
      </c>
      <c r="B107" s="88" t="s">
        <v>620</v>
      </c>
      <c r="C107" s="85" t="s">
        <v>542</v>
      </c>
      <c r="D107" s="85" t="s">
        <v>250</v>
      </c>
      <c r="E107" s="85" t="s">
        <v>596</v>
      </c>
      <c r="F107" s="23" t="str">
        <f t="shared" si="36"/>
        <v>2050_TM151_PPA_RT_06_2302_Caltrain_12tph_00</v>
      </c>
      <c r="G107" s="84">
        <f t="shared" si="37"/>
        <v>2302</v>
      </c>
      <c r="H107" s="23" t="str">
        <f t="shared" si="38"/>
        <v>2302_00_RT</v>
      </c>
      <c r="I107" s="23" t="str">
        <f>VLOOKUP(G107,'PPA IDs'!$A$2:$B$150,2,0)</f>
        <v>Caltrain PCBB 12tphpd</v>
      </c>
      <c r="J107" s="23" t="str">
        <f>VLOOKUP($G107,'PPA IDs'!$A$2:$K$95,9,0)</f>
        <v>various</v>
      </c>
      <c r="K107" s="23" t="str">
        <f>VLOOKUP($G107,'PPA IDs'!$A$2:$K$95,10,0)</f>
        <v>transit</v>
      </c>
      <c r="L107" s="23" t="str">
        <f>VLOOKUP($G107,'PPA IDs'!$A$2:$K$95,11,0)</f>
        <v>com</v>
      </c>
      <c r="M107" s="23" t="str">
        <f t="shared" si="39"/>
        <v>RTFF</v>
      </c>
      <c r="N107" s="23" t="str">
        <f t="shared" si="40"/>
        <v>2050_TM151_PPA_RT_06</v>
      </c>
      <c r="O107" s="23" t="str">
        <f>VLOOKUP($G107,'PPA IDs'!$A$2:$M$95,12,0)</f>
        <v>scenario-baseline</v>
      </c>
      <c r="P107" s="23" t="str">
        <f t="shared" si="41"/>
        <v>2302_Caltrain_12tph\2050_TM151_PPA_RT_06_2302_Caltrain_12tph_00</v>
      </c>
    </row>
    <row r="108" spans="1:16" x14ac:dyDescent="0.25">
      <c r="A108" s="88" t="s">
        <v>597</v>
      </c>
      <c r="B108" s="88" t="s">
        <v>620</v>
      </c>
      <c r="C108" s="85" t="s">
        <v>541</v>
      </c>
      <c r="D108" s="85" t="s">
        <v>250</v>
      </c>
      <c r="E108" s="85" t="s">
        <v>596</v>
      </c>
      <c r="F108" s="23" t="str">
        <f t="shared" si="36"/>
        <v>2050_TM151_PPA_RT_06_2303_Caltrain_16tph_00</v>
      </c>
      <c r="G108" s="84">
        <f t="shared" si="37"/>
        <v>2303</v>
      </c>
      <c r="H108" s="23" t="str">
        <f t="shared" si="38"/>
        <v>2303_00_RT</v>
      </c>
      <c r="I108" s="23" t="str">
        <f>VLOOKUP(G108,'PPA IDs'!$A$2:$B$150,2,0)</f>
        <v>Caltrain PCBB 16tphpd</v>
      </c>
      <c r="J108" s="23" t="str">
        <f>VLOOKUP($G108,'PPA IDs'!$A$2:$K$95,9,0)</f>
        <v>various</v>
      </c>
      <c r="K108" s="23" t="str">
        <f>VLOOKUP($G108,'PPA IDs'!$A$2:$K$95,10,0)</f>
        <v>transit</v>
      </c>
      <c r="L108" s="23" t="str">
        <f>VLOOKUP($G108,'PPA IDs'!$A$2:$K$95,11,0)</f>
        <v>com</v>
      </c>
      <c r="M108" s="23" t="str">
        <f t="shared" si="39"/>
        <v>RTFF</v>
      </c>
      <c r="N108" s="23" t="str">
        <f t="shared" si="40"/>
        <v>2050_TM151_PPA_RT_06</v>
      </c>
      <c r="O108" s="23" t="str">
        <f>VLOOKUP($G108,'PPA IDs'!$A$2:$M$95,12,0)</f>
        <v>scenario-baseline</v>
      </c>
      <c r="P108" s="23" t="str">
        <f t="shared" si="41"/>
        <v>2303_Caltrain_16tph\2050_TM151_PPA_RT_06_2303_Caltrain_16tph_00</v>
      </c>
    </row>
    <row r="109" spans="1:16" x14ac:dyDescent="0.25">
      <c r="A109" s="88" t="s">
        <v>597</v>
      </c>
      <c r="B109" s="88" t="s">
        <v>620</v>
      </c>
      <c r="C109" s="85" t="s">
        <v>645</v>
      </c>
      <c r="D109" s="85" t="s">
        <v>250</v>
      </c>
      <c r="E109" s="85" t="s">
        <v>596</v>
      </c>
      <c r="F109" s="23" t="str">
        <f t="shared" ref="F109:F111" si="48">A109&amp;"_"&amp;D109&amp;"_"&amp;B109&amp;"_"&amp;C109&amp;"_"&amp;E109</f>
        <v>2050_TM151_PPA_RT_06_2101_GearyBRT_Phase2_00</v>
      </c>
      <c r="G109" s="84">
        <f t="shared" ref="G109:G111" si="49">_xlfn.NUMBERVALUE(LEFT(C109,4))</f>
        <v>2101</v>
      </c>
      <c r="H109" s="23" t="str">
        <f t="shared" ref="H109:H111" si="50">G109&amp;"_"&amp;E109&amp;"_"&amp;D109</f>
        <v>2101_00_RT</v>
      </c>
      <c r="I109" s="23" t="str">
        <f>VLOOKUP(G109,'PPA IDs'!$A$2:$B$150,2,0)</f>
        <v>Geary BRT (Phase 2)</v>
      </c>
      <c r="J109" s="23" t="str">
        <f>VLOOKUP($G109,'PPA IDs'!$A$2:$K$95,9,0)</f>
        <v>sf</v>
      </c>
      <c r="K109" s="23" t="str">
        <f>VLOOKUP($G109,'PPA IDs'!$A$2:$K$95,10,0)</f>
        <v>transit</v>
      </c>
      <c r="L109" s="23" t="str">
        <f>VLOOKUP($G109,'PPA IDs'!$A$2:$K$95,11,0)</f>
        <v>loc</v>
      </c>
      <c r="M109" s="23" t="str">
        <f t="shared" ref="M109:M111" si="51">IF(D109="RT","RTFF",IF(D109="CG","CAG","BTTF"))</f>
        <v>RTFF</v>
      </c>
      <c r="N109" s="23" t="str">
        <f t="shared" ref="N109:N111" si="52">A109&amp;"_"&amp;D109&amp;"_"&amp;B109</f>
        <v>2050_TM151_PPA_RT_06</v>
      </c>
      <c r="O109" s="23" t="str">
        <f>VLOOKUP($G109,'PPA IDs'!$A$2:$M$95,12,0)</f>
        <v>scenario-baseline</v>
      </c>
      <c r="P109" s="23" t="str">
        <f t="shared" ref="P109:P111" si="53">C109&amp;"\"&amp;F109</f>
        <v>2101_GearyBRT_Phase2\2050_TM151_PPA_RT_06_2101_GearyBRT_Phase2_00</v>
      </c>
    </row>
    <row r="110" spans="1:16" x14ac:dyDescent="0.25">
      <c r="A110" s="88" t="s">
        <v>597</v>
      </c>
      <c r="B110" s="88" t="s">
        <v>620</v>
      </c>
      <c r="C110" s="66" t="s">
        <v>644</v>
      </c>
      <c r="D110" s="85" t="s">
        <v>250</v>
      </c>
      <c r="E110" s="85" t="s">
        <v>596</v>
      </c>
      <c r="F110" s="23" t="str">
        <f t="shared" si="48"/>
        <v>2050_TM151_PPA_RT_06_2100_SanPablo_BRT_00</v>
      </c>
      <c r="G110" s="84">
        <f t="shared" si="49"/>
        <v>2100</v>
      </c>
      <c r="H110" s="23" t="str">
        <f t="shared" si="50"/>
        <v>2100_00_RT</v>
      </c>
      <c r="I110" s="23" t="str">
        <f>VLOOKUP(G110,'PPA IDs'!$A$2:$B$150,2,0)</f>
        <v>San Pablo BRT</v>
      </c>
      <c r="J110" s="23" t="str">
        <f>VLOOKUP($G110,'PPA IDs'!$A$2:$K$95,9,0)</f>
        <v>various</v>
      </c>
      <c r="K110" s="23" t="str">
        <f>VLOOKUP($G110,'PPA IDs'!$A$2:$K$95,10,0)</f>
        <v>transit</v>
      </c>
      <c r="L110" s="23" t="str">
        <f>VLOOKUP($G110,'PPA IDs'!$A$2:$K$95,11,0)</f>
        <v>loc</v>
      </c>
      <c r="M110" s="23" t="str">
        <f t="shared" si="51"/>
        <v>RTFF</v>
      </c>
      <c r="N110" s="23" t="str">
        <f t="shared" si="52"/>
        <v>2050_TM151_PPA_RT_06</v>
      </c>
      <c r="O110" s="23" t="str">
        <f>VLOOKUP($G110,'PPA IDs'!$A$2:$M$95,12,0)</f>
        <v>scenario-baseline</v>
      </c>
      <c r="P110" s="23" t="str">
        <f t="shared" si="53"/>
        <v>2100_SanPablo_BRT\2050_TM151_PPA_RT_06_2100_SanPablo_BRT_00</v>
      </c>
    </row>
    <row r="111" spans="1:16" x14ac:dyDescent="0.25">
      <c r="A111" s="88" t="s">
        <v>597</v>
      </c>
      <c r="B111" s="88" t="s">
        <v>620</v>
      </c>
      <c r="C111" s="85" t="s">
        <v>593</v>
      </c>
      <c r="D111" s="85" t="s">
        <v>250</v>
      </c>
      <c r="E111" s="85" t="s">
        <v>596</v>
      </c>
      <c r="F111" s="23" t="str">
        <f t="shared" si="48"/>
        <v>2050_TM151_PPA_RT_06_2202_BART_DMU_Brentwood_00</v>
      </c>
      <c r="G111" s="84">
        <f t="shared" si="49"/>
        <v>2202</v>
      </c>
      <c r="H111" s="23" t="str">
        <f t="shared" si="50"/>
        <v>2202_00_RT</v>
      </c>
      <c r="I111" s="23" t="str">
        <f>VLOOKUP(G111,'PPA IDs'!$A$2:$B$150,2,0)</f>
        <v>BART DMU to Brentwood</v>
      </c>
      <c r="J111" s="23" t="str">
        <f>VLOOKUP($G111,'PPA IDs'!$A$2:$K$95,9,0)</f>
        <v>cc</v>
      </c>
      <c r="K111" s="23" t="str">
        <f>VLOOKUP($G111,'PPA IDs'!$A$2:$K$95,10,0)</f>
        <v>transit</v>
      </c>
      <c r="L111" s="23" t="str">
        <f>VLOOKUP($G111,'PPA IDs'!$A$2:$K$95,11,0)</f>
        <v>hvy</v>
      </c>
      <c r="M111" s="23" t="str">
        <f t="shared" si="51"/>
        <v>RTFF</v>
      </c>
      <c r="N111" s="23" t="str">
        <f t="shared" si="52"/>
        <v>2050_TM151_PPA_RT_06</v>
      </c>
      <c r="O111" s="23" t="str">
        <f>VLOOKUP($G111,'PPA IDs'!$A$2:$M$95,12,0)</f>
        <v>scenario-baseline</v>
      </c>
      <c r="P111" s="23" t="str">
        <f t="shared" si="53"/>
        <v>2202_BART_DMU_Brentwood\2050_TM151_PPA_RT_06_2202_BART_DMU_Brentwood_00</v>
      </c>
    </row>
    <row r="112" spans="1:16" x14ac:dyDescent="0.25">
      <c r="A112" s="88" t="s">
        <v>597</v>
      </c>
      <c r="B112" s="88" t="s">
        <v>620</v>
      </c>
      <c r="C112" s="85" t="s">
        <v>635</v>
      </c>
      <c r="D112" s="88" t="s">
        <v>250</v>
      </c>
      <c r="E112" s="88" t="s">
        <v>596</v>
      </c>
      <c r="F112" s="23" t="str">
        <f t="shared" ref="F112" si="54">A112&amp;"_"&amp;D112&amp;"_"&amp;B112&amp;"_"&amp;C112&amp;"_"&amp;E112</f>
        <v>2050_TM151_PPA_RT_06_2201_BART_CoreCap_00</v>
      </c>
      <c r="G112" s="84">
        <f t="shared" ref="G112" si="55">_xlfn.NUMBERVALUE(LEFT(C112,4))</f>
        <v>2201</v>
      </c>
      <c r="H112" s="23" t="str">
        <f t="shared" ref="H112" si="56">G112&amp;"_"&amp;E112&amp;"_"&amp;D112</f>
        <v>2201_00_RT</v>
      </c>
      <c r="I112" s="23" t="str">
        <f>VLOOKUP(G112,'PPA IDs'!$A$2:$B$150,2,0)</f>
        <v>BART Core Capacity</v>
      </c>
      <c r="J112" s="23" t="str">
        <f>VLOOKUP($G112,'PPA IDs'!$A$2:$K$95,9,0)</f>
        <v>various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ref="M112" si="57">IF(D112="RT","RTFF",IF(D112="CG","CAG","BTTF"))</f>
        <v>RTFF</v>
      </c>
      <c r="N112" s="23" t="str">
        <f t="shared" ref="N112" si="58">A112&amp;"_"&amp;D112&amp;"_"&amp;B112</f>
        <v>2050_TM151_PPA_RT_06</v>
      </c>
      <c r="O112" s="23" t="str">
        <f>VLOOKUP($G112,'PPA IDs'!$A$2:$M$95,12,0)</f>
        <v>scenario-baseline</v>
      </c>
      <c r="P112" s="23" t="str">
        <f t="shared" ref="P112" si="59">C112&amp;"\"&amp;F112</f>
        <v>2201_BART_CoreCap\2050_TM151_PPA_RT_06_2201_BART_CoreCap_00</v>
      </c>
    </row>
    <row r="113" spans="1:16" x14ac:dyDescent="0.25">
      <c r="A113" s="88" t="s">
        <v>597</v>
      </c>
      <c r="B113" s="88" t="s">
        <v>620</v>
      </c>
      <c r="C113" s="66" t="s">
        <v>646</v>
      </c>
      <c r="D113" s="85" t="s">
        <v>250</v>
      </c>
      <c r="E113" s="85" t="s">
        <v>596</v>
      </c>
      <c r="F113" s="23" t="str">
        <f t="shared" ref="F113:F114" si="60">A113&amp;"_"&amp;D113&amp;"_"&amp;B113&amp;"_"&amp;C113&amp;"_"&amp;E113</f>
        <v>2050_TM151_PPA_RT_06_3100_SR_239_00</v>
      </c>
      <c r="G113" s="84">
        <f t="shared" ref="G113:G114" si="61">_xlfn.NUMBERVALUE(LEFT(C113,4))</f>
        <v>3100</v>
      </c>
      <c r="H113" s="23" t="str">
        <f t="shared" ref="H113:H114" si="62">G113&amp;"_"&amp;E113&amp;"_"&amp;D113</f>
        <v>3100_00_RT</v>
      </c>
      <c r="I113" s="23" t="str">
        <f>VLOOKUP(G113,'PPA IDs'!$A$2:$B$150,2,0)</f>
        <v>SR-239</v>
      </c>
      <c r="J113" s="23" t="str">
        <f>VLOOKUP($G113,'PPA IDs'!$A$2:$K$95,9,0)</f>
        <v>cc</v>
      </c>
      <c r="K113" s="23" t="str">
        <f>VLOOKUP($G113,'PPA IDs'!$A$2:$K$95,10,0)</f>
        <v>road</v>
      </c>
      <c r="L113" s="23" t="str">
        <f>VLOOKUP($G113,'PPA IDs'!$A$2:$K$95,11,0)</f>
        <v>road</v>
      </c>
      <c r="M113" s="23" t="str">
        <f t="shared" ref="M113:M114" si="63">IF(D113="RT","RTFF",IF(D113="CG","CAG","BTTF"))</f>
        <v>RTFF</v>
      </c>
      <c r="N113" s="23" t="str">
        <f t="shared" ref="N113:N114" si="64">A113&amp;"_"&amp;D113&amp;"_"&amp;B113</f>
        <v>2050_TM151_PPA_RT_06</v>
      </c>
      <c r="O113" s="23" t="str">
        <f>VLOOKUP($G113,'PPA IDs'!$A$2:$M$95,12,0)</f>
        <v>scenario-baseline</v>
      </c>
      <c r="P113" s="23" t="str">
        <f t="shared" ref="P113:P114" si="65">C113&amp;"\"&amp;F113</f>
        <v>3100_SR_239\2050_TM151_PPA_RT_06_3100_SR_239_00</v>
      </c>
    </row>
    <row r="114" spans="1:16" x14ac:dyDescent="0.25">
      <c r="A114" s="89" t="s">
        <v>597</v>
      </c>
      <c r="B114" s="89" t="s">
        <v>620</v>
      </c>
      <c r="C114" s="86" t="s">
        <v>592</v>
      </c>
      <c r="D114" s="86" t="s">
        <v>250</v>
      </c>
      <c r="E114" s="86" t="s">
        <v>596</v>
      </c>
      <c r="F114" s="90" t="str">
        <f t="shared" si="60"/>
        <v>2050_TM151_PPA_RT_06_3102_SR4_Op_00</v>
      </c>
      <c r="G114" s="91">
        <f t="shared" si="61"/>
        <v>3102</v>
      </c>
      <c r="H114" s="90" t="str">
        <f t="shared" si="62"/>
        <v>3102_00_RT</v>
      </c>
      <c r="I114" s="90" t="str">
        <f>VLOOKUP(G114,'PPA IDs'!$A$2:$B$150,2,0)</f>
        <v>SR-4 Operational Improvements</v>
      </c>
      <c r="J114" s="90" t="str">
        <f>VLOOKUP($G114,'PPA IDs'!$A$2:$K$95,9,0)</f>
        <v>cc</v>
      </c>
      <c r="K114" s="90" t="str">
        <f>VLOOKUP($G114,'PPA IDs'!$A$2:$K$95,10,0)</f>
        <v>road</v>
      </c>
      <c r="L114" s="90" t="str">
        <f>VLOOKUP($G114,'PPA IDs'!$A$2:$K$95,11,0)</f>
        <v>road</v>
      </c>
      <c r="M114" s="90" t="str">
        <f t="shared" si="63"/>
        <v>RTFF</v>
      </c>
      <c r="N114" s="90" t="str">
        <f t="shared" si="64"/>
        <v>2050_TM151_PPA_RT_06</v>
      </c>
      <c r="O114" s="90" t="str">
        <f>VLOOKUP($G114,'PPA IDs'!$A$2:$M$95,12,0)</f>
        <v>scenario-baseline</v>
      </c>
      <c r="P114" s="90" t="str">
        <f t="shared" si="65"/>
        <v>3102_SR4_Op\2050_TM151_PPA_RT_06_3102_SR4_Op_00</v>
      </c>
    </row>
  </sheetData>
  <pageMargins left="0.7" right="0.7" top="0.75" bottom="0.75" header="0.3" footer="0.3"/>
  <pageSetup orientation="portrait" verticalDpi="0" r:id="rId1"/>
  <ignoredErrors>
    <ignoredError sqref="E87:E99 E2:E43 B2:C48 B87:C99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C43" sqref="C4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2019-06-21T19:16:16Z</dcterms:modified>
</cp:coreProperties>
</file>