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20" l="1"/>
  <c r="F94" i="20"/>
  <c r="P94" i="20" s="1"/>
  <c r="N94" i="20"/>
  <c r="M94" i="20"/>
  <c r="J94" i="20" l="1"/>
  <c r="K94" i="20"/>
  <c r="O94" i="20"/>
  <c r="I94" i="20"/>
  <c r="H94" i="20"/>
  <c r="D31" i="7"/>
  <c r="C31" i="7"/>
  <c r="A31" i="7"/>
  <c r="N93" i="20"/>
  <c r="M93" i="20"/>
  <c r="J93" i="20"/>
  <c r="I93" i="20"/>
  <c r="G93" i="20"/>
  <c r="L93" i="20" s="1"/>
  <c r="F93" i="20"/>
  <c r="P93" i="20" s="1"/>
  <c r="P92" i="20"/>
  <c r="N92" i="20"/>
  <c r="M92" i="20"/>
  <c r="G92" i="20"/>
  <c r="O92" i="20" s="1"/>
  <c r="F92" i="20"/>
  <c r="N91" i="20"/>
  <c r="M91" i="20"/>
  <c r="G91" i="20"/>
  <c r="O91" i="20" s="1"/>
  <c r="F91" i="20"/>
  <c r="P91" i="20" s="1"/>
  <c r="N90" i="20"/>
  <c r="M90" i="20"/>
  <c r="G90" i="20"/>
  <c r="J90" i="20" s="1"/>
  <c r="F90" i="20"/>
  <c r="P90" i="20" s="1"/>
  <c r="N89" i="20"/>
  <c r="M89" i="20"/>
  <c r="G89" i="20"/>
  <c r="O89" i="20" s="1"/>
  <c r="F89" i="20"/>
  <c r="P89" i="20" s="1"/>
  <c r="N88" i="20"/>
  <c r="M88" i="20"/>
  <c r="G88" i="20"/>
  <c r="O88" i="20" s="1"/>
  <c r="F88" i="20"/>
  <c r="P88" i="20" s="1"/>
  <c r="J91" i="20" l="1"/>
  <c r="L91" i="20"/>
  <c r="H91" i="20"/>
  <c r="I91" i="20"/>
  <c r="H92" i="20"/>
  <c r="L92" i="20"/>
  <c r="I92" i="20"/>
  <c r="J92" i="20"/>
  <c r="K93" i="20"/>
  <c r="O93" i="20"/>
  <c r="K92" i="20"/>
  <c r="H93" i="20"/>
  <c r="K91" i="20"/>
  <c r="J89" i="20"/>
  <c r="I88" i="20"/>
  <c r="H89" i="20"/>
  <c r="L88" i="20"/>
  <c r="H88" i="20"/>
  <c r="L89" i="20"/>
  <c r="J88" i="20"/>
  <c r="I89" i="20"/>
  <c r="K90" i="20"/>
  <c r="O90" i="20"/>
  <c r="H90" i="20"/>
  <c r="L90" i="20"/>
  <c r="I90" i="20"/>
  <c r="K89" i="20"/>
  <c r="K88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7" i="20"/>
  <c r="M87" i="20"/>
  <c r="G87" i="20"/>
  <c r="O87" i="20" s="1"/>
  <c r="F87" i="20"/>
  <c r="P87" i="20" s="1"/>
  <c r="K87" i="20" l="1"/>
  <c r="H87" i="20"/>
  <c r="L87" i="20"/>
  <c r="I87" i="20"/>
  <c r="J87" i="20"/>
  <c r="D30" i="7" l="1"/>
  <c r="C28" i="7"/>
  <c r="C29" i="7"/>
  <c r="C30" i="7"/>
  <c r="D29" i="7"/>
  <c r="D28" i="7"/>
  <c r="A28" i="7"/>
  <c r="A29" i="7"/>
  <c r="A30" i="7"/>
  <c r="F83" i="20"/>
  <c r="P83" i="20" s="1"/>
  <c r="G83" i="20"/>
  <c r="J83" i="20" s="1"/>
  <c r="M83" i="20"/>
  <c r="N83" i="20"/>
  <c r="F84" i="20"/>
  <c r="P84" i="20" s="1"/>
  <c r="G84" i="20"/>
  <c r="H84" i="20" s="1"/>
  <c r="M84" i="20"/>
  <c r="N84" i="20"/>
  <c r="F85" i="20"/>
  <c r="P85" i="20" s="1"/>
  <c r="G85" i="20"/>
  <c r="J85" i="20" s="1"/>
  <c r="M85" i="20"/>
  <c r="N85" i="20"/>
  <c r="F86" i="20"/>
  <c r="P86" i="20" s="1"/>
  <c r="G86" i="20"/>
  <c r="H86" i="20" s="1"/>
  <c r="M86" i="20"/>
  <c r="N86" i="20"/>
  <c r="O83" i="20" l="1"/>
  <c r="K85" i="20"/>
  <c r="I83" i="20"/>
  <c r="O85" i="20"/>
  <c r="I85" i="20"/>
  <c r="K83" i="20"/>
  <c r="J86" i="20"/>
  <c r="L85" i="20"/>
  <c r="H85" i="20"/>
  <c r="J84" i="20"/>
  <c r="L83" i="20"/>
  <c r="H83" i="20"/>
  <c r="O86" i="20"/>
  <c r="K86" i="20"/>
  <c r="O84" i="20"/>
  <c r="K84" i="20"/>
  <c r="I86" i="20"/>
  <c r="I84" i="20"/>
  <c r="L86" i="20"/>
  <c r="L84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69" i="20"/>
  <c r="M69" i="20"/>
  <c r="G69" i="20"/>
  <c r="O69" i="20" s="1"/>
  <c r="F69" i="20"/>
  <c r="P69" i="20" s="1"/>
  <c r="N68" i="20"/>
  <c r="M68" i="20"/>
  <c r="G68" i="20"/>
  <c r="I68" i="20" s="1"/>
  <c r="F68" i="20"/>
  <c r="P68" i="20" s="1"/>
  <c r="N67" i="20"/>
  <c r="M67" i="20"/>
  <c r="L67" i="20"/>
  <c r="I67" i="20"/>
  <c r="G67" i="20"/>
  <c r="O67" i="20" s="1"/>
  <c r="F67" i="20"/>
  <c r="P67" i="20" s="1"/>
  <c r="N66" i="20"/>
  <c r="M66" i="20"/>
  <c r="G66" i="20"/>
  <c r="I66" i="20" s="1"/>
  <c r="F66" i="20"/>
  <c r="P66" i="20" s="1"/>
  <c r="N65" i="20"/>
  <c r="M65" i="20"/>
  <c r="G65" i="20"/>
  <c r="O65" i="20" s="1"/>
  <c r="F65" i="20"/>
  <c r="P65" i="20" s="1"/>
  <c r="N64" i="20"/>
  <c r="M64" i="20"/>
  <c r="G64" i="20"/>
  <c r="I64" i="20" s="1"/>
  <c r="F64" i="20"/>
  <c r="P64" i="20" s="1"/>
  <c r="N63" i="20"/>
  <c r="M63" i="20"/>
  <c r="G63" i="20"/>
  <c r="O63" i="20" s="1"/>
  <c r="F63" i="20"/>
  <c r="P63" i="20" s="1"/>
  <c r="N62" i="20"/>
  <c r="M62" i="20"/>
  <c r="G62" i="20"/>
  <c r="I62" i="20" s="1"/>
  <c r="F62" i="20"/>
  <c r="P62" i="20" s="1"/>
  <c r="N61" i="20"/>
  <c r="M61" i="20"/>
  <c r="G61" i="20"/>
  <c r="O61" i="20" s="1"/>
  <c r="F61" i="20"/>
  <c r="P61" i="20" s="1"/>
  <c r="N60" i="20"/>
  <c r="M60" i="20"/>
  <c r="G60" i="20"/>
  <c r="I60" i="20" s="1"/>
  <c r="F60" i="20"/>
  <c r="P60" i="20" s="1"/>
  <c r="N59" i="20"/>
  <c r="M59" i="20"/>
  <c r="G59" i="20"/>
  <c r="O59" i="20" s="1"/>
  <c r="F59" i="20"/>
  <c r="P59" i="20" s="1"/>
  <c r="N58" i="20"/>
  <c r="M58" i="20"/>
  <c r="G58" i="20"/>
  <c r="I58" i="20" s="1"/>
  <c r="F58" i="20"/>
  <c r="P58" i="20" s="1"/>
  <c r="N57" i="20"/>
  <c r="M57" i="20"/>
  <c r="G57" i="20"/>
  <c r="O57" i="20" s="1"/>
  <c r="F57" i="20"/>
  <c r="P57" i="20" s="1"/>
  <c r="N56" i="20"/>
  <c r="M56" i="20"/>
  <c r="G56" i="20"/>
  <c r="I56" i="20" s="1"/>
  <c r="F56" i="20"/>
  <c r="P56" i="20" s="1"/>
  <c r="N55" i="20"/>
  <c r="M55" i="20"/>
  <c r="G55" i="20"/>
  <c r="O55" i="20" s="1"/>
  <c r="F55" i="20"/>
  <c r="P55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2" i="20"/>
  <c r="M72" i="20"/>
  <c r="G72" i="20"/>
  <c r="O72" i="20" s="1"/>
  <c r="F72" i="20"/>
  <c r="P72" i="20" s="1"/>
  <c r="N71" i="20"/>
  <c r="M71" i="20"/>
  <c r="G71" i="20"/>
  <c r="I71" i="20" s="1"/>
  <c r="F71" i="20"/>
  <c r="P71" i="20" s="1"/>
  <c r="N70" i="20"/>
  <c r="M70" i="20"/>
  <c r="G70" i="20"/>
  <c r="O70" i="20" s="1"/>
  <c r="F70" i="20"/>
  <c r="P70" i="20" s="1"/>
  <c r="N73" i="20"/>
  <c r="M73" i="20"/>
  <c r="G73" i="20"/>
  <c r="O73" i="20" s="1"/>
  <c r="F73" i="20"/>
  <c r="P73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I78" i="20" s="1"/>
  <c r="F78" i="20"/>
  <c r="P78" i="20" s="1"/>
  <c r="N79" i="20"/>
  <c r="M79" i="20"/>
  <c r="G79" i="20"/>
  <c r="O79" i="20" s="1"/>
  <c r="F79" i="20"/>
  <c r="P79" i="20" s="1"/>
  <c r="F81" i="20"/>
  <c r="P81" i="20" s="1"/>
  <c r="G81" i="20"/>
  <c r="J81" i="20" s="1"/>
  <c r="I81" i="20"/>
  <c r="M81" i="20"/>
  <c r="N81" i="20"/>
  <c r="F82" i="20"/>
  <c r="P82" i="20" s="1"/>
  <c r="G82" i="20"/>
  <c r="L82" i="20" s="1"/>
  <c r="M82" i="20"/>
  <c r="N82" i="20"/>
  <c r="N80" i="20"/>
  <c r="M80" i="20"/>
  <c r="G80" i="20"/>
  <c r="I80" i="20" s="1"/>
  <c r="F80" i="20"/>
  <c r="P80" i="20" s="1"/>
  <c r="J52" i="20" l="1"/>
  <c r="L52" i="20"/>
  <c r="J49" i="20"/>
  <c r="J58" i="20"/>
  <c r="J50" i="20"/>
  <c r="J60" i="20"/>
  <c r="H51" i="20"/>
  <c r="L50" i="20"/>
  <c r="J54" i="20"/>
  <c r="J62" i="20"/>
  <c r="J68" i="20"/>
  <c r="H67" i="20"/>
  <c r="O81" i="20"/>
  <c r="J70" i="20"/>
  <c r="I49" i="20"/>
  <c r="I51" i="20"/>
  <c r="J56" i="20"/>
  <c r="J64" i="20"/>
  <c r="H71" i="20"/>
  <c r="H79" i="20"/>
  <c r="L53" i="20"/>
  <c r="L55" i="20"/>
  <c r="L57" i="20"/>
  <c r="L59" i="20"/>
  <c r="L61" i="20"/>
  <c r="L63" i="20"/>
  <c r="J66" i="20"/>
  <c r="L69" i="20"/>
  <c r="H50" i="20"/>
  <c r="H54" i="20"/>
  <c r="H58" i="20"/>
  <c r="H62" i="20"/>
  <c r="H66" i="20"/>
  <c r="H70" i="20"/>
  <c r="H74" i="20"/>
  <c r="H78" i="20"/>
  <c r="H82" i="20"/>
  <c r="H55" i="20"/>
  <c r="H75" i="20"/>
  <c r="L74" i="20"/>
  <c r="L49" i="20"/>
  <c r="J51" i="20"/>
  <c r="I53" i="20"/>
  <c r="I55" i="20"/>
  <c r="I57" i="20"/>
  <c r="I59" i="20"/>
  <c r="I61" i="20"/>
  <c r="I63" i="20"/>
  <c r="I65" i="20"/>
  <c r="H52" i="20"/>
  <c r="H56" i="20"/>
  <c r="H60" i="20"/>
  <c r="H64" i="20"/>
  <c r="H68" i="20"/>
  <c r="H72" i="20"/>
  <c r="H76" i="20"/>
  <c r="H80" i="20"/>
  <c r="H59" i="20"/>
  <c r="H63" i="20"/>
  <c r="L51" i="20"/>
  <c r="J53" i="20"/>
  <c r="J55" i="20"/>
  <c r="J57" i="20"/>
  <c r="J59" i="20"/>
  <c r="J61" i="20"/>
  <c r="J63" i="20"/>
  <c r="L65" i="20"/>
  <c r="H49" i="20"/>
  <c r="H53" i="20"/>
  <c r="H57" i="20"/>
  <c r="H61" i="20"/>
  <c r="H65" i="20"/>
  <c r="H69" i="20"/>
  <c r="H73" i="20"/>
  <c r="H77" i="20"/>
  <c r="H81" i="20"/>
  <c r="K50" i="20"/>
  <c r="O50" i="20"/>
  <c r="K52" i="20"/>
  <c r="O52" i="20"/>
  <c r="K54" i="20"/>
  <c r="O54" i="20"/>
  <c r="K56" i="20"/>
  <c r="O56" i="20"/>
  <c r="K58" i="20"/>
  <c r="O58" i="20"/>
  <c r="K60" i="20"/>
  <c r="O60" i="20"/>
  <c r="K62" i="20"/>
  <c r="O62" i="20"/>
  <c r="K64" i="20"/>
  <c r="O64" i="20"/>
  <c r="K66" i="20"/>
  <c r="O66" i="20"/>
  <c r="K68" i="20"/>
  <c r="O68" i="20"/>
  <c r="I69" i="20"/>
  <c r="K81" i="20"/>
  <c r="L54" i="20"/>
  <c r="L56" i="20"/>
  <c r="L58" i="20"/>
  <c r="L60" i="20"/>
  <c r="L62" i="20"/>
  <c r="L64" i="20"/>
  <c r="J65" i="20"/>
  <c r="L66" i="20"/>
  <c r="J67" i="20"/>
  <c r="L68" i="20"/>
  <c r="J69" i="20"/>
  <c r="J78" i="20"/>
  <c r="I70" i="20"/>
  <c r="J72" i="20"/>
  <c r="K49" i="20"/>
  <c r="K51" i="20"/>
  <c r="K53" i="20"/>
  <c r="K55" i="20"/>
  <c r="K57" i="20"/>
  <c r="K59" i="20"/>
  <c r="K61" i="20"/>
  <c r="K63" i="20"/>
  <c r="K65" i="20"/>
  <c r="K67" i="20"/>
  <c r="K69" i="20"/>
  <c r="I75" i="20"/>
  <c r="L80" i="20"/>
  <c r="J77" i="20"/>
  <c r="J75" i="20"/>
  <c r="J71" i="20"/>
  <c r="L72" i="20"/>
  <c r="L77" i="20"/>
  <c r="J80" i="20"/>
  <c r="K80" i="20"/>
  <c r="O80" i="20"/>
  <c r="I77" i="20"/>
  <c r="L76" i="20"/>
  <c r="L75" i="20"/>
  <c r="L73" i="20"/>
  <c r="L70" i="20"/>
  <c r="I72" i="20"/>
  <c r="K71" i="20"/>
  <c r="O71" i="20"/>
  <c r="L71" i="20"/>
  <c r="K70" i="20"/>
  <c r="K72" i="20"/>
  <c r="I73" i="20"/>
  <c r="J73" i="20"/>
  <c r="K73" i="20"/>
  <c r="I74" i="20"/>
  <c r="J74" i="20"/>
  <c r="K74" i="20"/>
  <c r="K75" i="20"/>
  <c r="I76" i="20"/>
  <c r="J76" i="20"/>
  <c r="K76" i="20"/>
  <c r="K77" i="20"/>
  <c r="L78" i="20"/>
  <c r="K78" i="20"/>
  <c r="O78" i="20"/>
  <c r="L79" i="20"/>
  <c r="I79" i="20"/>
  <c r="J79" i="20"/>
  <c r="K79" i="20"/>
  <c r="O82" i="20"/>
  <c r="K82" i="20"/>
  <c r="J82" i="20"/>
  <c r="L81" i="20"/>
  <c r="I82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<sst xmlns="http://schemas.openxmlformats.org/spreadsheetml/2006/main" count="5037" uniqueCount="647">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</sst>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94"/>
  <sheetViews>
    <sheetView tabSelected="1" zoomScale="70" zoomScaleNormal="70" workbookViewId="0">
      <pane ySplit="1" topLeftCell="A45" activePane="bottomLeft" state="frozen"/>
      <selection activeCell="C39" sqref="C39"/>
      <selection pane="bottomLeft" activeCell="G94" sqref="G94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5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2" si="11">IF(D39="RT","RTFF",IF(D39="CG","CAG","BTTF"))</f>
        <v>CAG</v>
      </c>
      <c r="N39" s="23" t="str">
        <f t="shared" ref="N39:N82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2" si="13">A49&amp;"_"&amp;D49&amp;"_"&amp;B49&amp;"_"&amp;C49&amp;"_"&amp;E49</f>
        <v>2050_TM151_PPA_RT_02_21021_El_Camino_Real_BRT_test_00</v>
      </c>
      <c r="G49" s="84">
        <f t="shared" ref="G49:G69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2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5" t="s">
        <v>598</v>
      </c>
      <c r="B55" s="88" t="s">
        <v>617</v>
      </c>
      <c r="C55" s="85" t="s">
        <v>555</v>
      </c>
      <c r="D55" s="85" t="s">
        <v>250</v>
      </c>
      <c r="E55" s="85" t="s">
        <v>597</v>
      </c>
      <c r="F55" s="23" t="str">
        <f t="shared" si="13"/>
        <v>2050_TM151_PPA_RT_02_2201_BART_CoreCap_TEST_00</v>
      </c>
      <c r="G55" s="84">
        <f t="shared" si="14"/>
        <v>2201</v>
      </c>
      <c r="H55" s="23" t="str">
        <f t="shared" si="15"/>
        <v>2201_00_RT</v>
      </c>
      <c r="I55" s="23" t="str">
        <f>VLOOKUP(G55,'PPA IDs'!$A$2:$B$150,2,0)</f>
        <v>BART Core Capacity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1"/>
        <v>RTFF</v>
      </c>
      <c r="N55" s="23" t="str">
        <f t="shared" si="12"/>
        <v>2050_TM151_PPA_RT_02</v>
      </c>
      <c r="O55" s="23" t="str">
        <f>VLOOKUP($G55,'PPA IDs'!$A$2:$M$95,12,0)</f>
        <v>scenario-baseline</v>
      </c>
      <c r="P55" s="23" t="str">
        <f t="shared" si="3"/>
        <v>2201_BART_CoreCap_TEST\2050_TM151_PPA_RT_02_2201_BART_CoreCap_TEST_00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249</v>
      </c>
      <c r="E56" s="85" t="s">
        <v>597</v>
      </c>
      <c r="F56" s="23" t="str">
        <f t="shared" si="13"/>
        <v>2050_TM151_PPA_CG_02_2201_BART_CoreCap_TEST_00</v>
      </c>
      <c r="G56" s="84">
        <f t="shared" si="14"/>
        <v>2201</v>
      </c>
      <c r="H56" s="23" t="str">
        <f t="shared" si="15"/>
        <v>2201_00_CG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CAG</v>
      </c>
      <c r="N56" s="23" t="str">
        <f t="shared" si="12"/>
        <v>2050_TM151_PPA_CG_02</v>
      </c>
      <c r="O56" s="23" t="str">
        <f>VLOOKUP($G56,'PPA IDs'!$A$2:$M$95,12,0)</f>
        <v>scenario-baseline</v>
      </c>
      <c r="P56" s="23" t="str">
        <f t="shared" si="3"/>
        <v>2201_BART_CoreCap_TEST\2050_TM151_PPA_CG_02_2201_BART_CoreCap_TEST_00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251</v>
      </c>
      <c r="E57" s="85" t="s">
        <v>597</v>
      </c>
      <c r="F57" s="23" t="str">
        <f t="shared" si="13"/>
        <v>2050_TM151_PPA_BF_02_2201_BART_CoreCap_TEST_00</v>
      </c>
      <c r="G57" s="84">
        <f t="shared" si="14"/>
        <v>2201</v>
      </c>
      <c r="H57" s="23" t="str">
        <f t="shared" si="15"/>
        <v>2201_00_BF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BTTF</v>
      </c>
      <c r="N57" s="23" t="str">
        <f t="shared" si="12"/>
        <v>2050_TM151_PPA_BF_02</v>
      </c>
      <c r="O57" s="23" t="str">
        <f>VLOOKUP($G57,'PPA IDs'!$A$2:$M$95,12,0)</f>
        <v>scenario-baseline</v>
      </c>
      <c r="P57" s="23" t="str">
        <f t="shared" si="3"/>
        <v>2201_BART_CoreCap_TEST\2050_TM151_PPA_BF_02_2201_BART_CoreCap_TEST_00</v>
      </c>
    </row>
    <row r="58" spans="1:16" x14ac:dyDescent="0.25">
      <c r="A58" s="85" t="s">
        <v>598</v>
      </c>
      <c r="B58" s="88" t="s">
        <v>616</v>
      </c>
      <c r="C58" s="85" t="s">
        <v>563</v>
      </c>
      <c r="D58" s="85" t="s">
        <v>250</v>
      </c>
      <c r="E58" s="85" t="s">
        <v>597</v>
      </c>
      <c r="F58" s="23" t="str">
        <f t="shared" si="13"/>
        <v>2050_TM151_PPA_RT_04_2301_Caltrain_10tph_00</v>
      </c>
      <c r="G58" s="84">
        <f t="shared" si="14"/>
        <v>2301</v>
      </c>
      <c r="H58" s="23" t="str">
        <f t="shared" si="15"/>
        <v>2301_00_RT</v>
      </c>
      <c r="I58" s="23" t="str">
        <f>VLOOKUP(G58,'PPA IDs'!$A$2:$B$150,2,0)</f>
        <v>Caltrain PCBB 10tphpd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1"/>
        <v>RTFF</v>
      </c>
      <c r="N58" s="23" t="str">
        <f t="shared" si="12"/>
        <v>2050_TM151_PPA_RT_04</v>
      </c>
      <c r="O58" s="23" t="str">
        <f>VLOOKUP($G58,'PPA IDs'!$A$2:$M$95,12,0)</f>
        <v>scenario-baseline</v>
      </c>
      <c r="P58" s="23" t="str">
        <f t="shared" si="3"/>
        <v>2301_Caltrain_10tph\2050_TM151_PPA_RT_04_2301_Caltrain_10tph_00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249</v>
      </c>
      <c r="E59" s="85" t="s">
        <v>597</v>
      </c>
      <c r="F59" s="23" t="str">
        <f t="shared" si="13"/>
        <v>2050_TM151_PPA_CG_04_2301_Caltrain_10tph_00</v>
      </c>
      <c r="G59" s="84">
        <f t="shared" si="14"/>
        <v>2301</v>
      </c>
      <c r="H59" s="23" t="str">
        <f t="shared" si="15"/>
        <v>2301_00_CG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CAG</v>
      </c>
      <c r="N59" s="23" t="str">
        <f t="shared" si="12"/>
        <v>2050_TM151_PPA_CG_04</v>
      </c>
      <c r="O59" s="23" t="str">
        <f>VLOOKUP($G59,'PPA IDs'!$A$2:$M$95,12,0)</f>
        <v>scenario-baseline</v>
      </c>
      <c r="P59" s="23" t="str">
        <f t="shared" si="3"/>
        <v>2301_Caltrain_10tph\2050_TM151_PPA_CG_04_2301_Caltrain_10tph_00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251</v>
      </c>
      <c r="E60" s="85" t="s">
        <v>597</v>
      </c>
      <c r="F60" s="23" t="str">
        <f t="shared" si="13"/>
        <v>2050_TM151_PPA_BF_04_2301_Caltrain_10tph_00</v>
      </c>
      <c r="G60" s="84">
        <f t="shared" si="14"/>
        <v>2301</v>
      </c>
      <c r="H60" s="23" t="str">
        <f t="shared" si="15"/>
        <v>2301_00_BF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BTTF</v>
      </c>
      <c r="N60" s="23" t="str">
        <f t="shared" si="12"/>
        <v>2050_TM151_PPA_BF_04</v>
      </c>
      <c r="O60" s="23" t="str">
        <f>VLOOKUP($G60,'PPA IDs'!$A$2:$M$95,12,0)</f>
        <v>scenario-baseline</v>
      </c>
      <c r="P60" s="23" t="str">
        <f t="shared" si="3"/>
        <v>2301_Caltrain_10tph\2050_TM151_PPA_BF_04_2301_Caltrain_10tph_00</v>
      </c>
    </row>
    <row r="61" spans="1:16" x14ac:dyDescent="0.25">
      <c r="A61" s="85" t="s">
        <v>598</v>
      </c>
      <c r="B61" s="88" t="s">
        <v>616</v>
      </c>
      <c r="C61" s="85" t="s">
        <v>542</v>
      </c>
      <c r="D61" s="85" t="s">
        <v>250</v>
      </c>
      <c r="E61" s="85" t="s">
        <v>597</v>
      </c>
      <c r="F61" s="23" t="str">
        <f t="shared" si="13"/>
        <v>2050_TM151_PPA_RT_04_2302_Caltrain_12tph_00</v>
      </c>
      <c r="G61" s="84">
        <f t="shared" si="14"/>
        <v>2302</v>
      </c>
      <c r="H61" s="23" t="str">
        <f t="shared" si="15"/>
        <v>2302_00_RT</v>
      </c>
      <c r="I61" s="23" t="str">
        <f>VLOOKUP(G61,'PPA IDs'!$A$2:$B$150,2,0)</f>
        <v>Caltrain PCBB 12tphpd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RTFF</v>
      </c>
      <c r="N61" s="23" t="str">
        <f t="shared" si="12"/>
        <v>2050_TM151_PPA_RT_04</v>
      </c>
      <c r="O61" s="23" t="str">
        <f>VLOOKUP($G61,'PPA IDs'!$A$2:$M$95,12,0)</f>
        <v>scenario-baseline</v>
      </c>
      <c r="P61" s="23" t="str">
        <f t="shared" si="3"/>
        <v>2302_Caltrain_12tph\2050_TM151_PPA_RT_04_2302_Caltrain_12tph_00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249</v>
      </c>
      <c r="E62" s="85" t="s">
        <v>597</v>
      </c>
      <c r="F62" s="23" t="str">
        <f t="shared" si="13"/>
        <v>2050_TM151_PPA_CG_04_2302_Caltrain_12tph_00</v>
      </c>
      <c r="G62" s="84">
        <f t="shared" si="14"/>
        <v>2302</v>
      </c>
      <c r="H62" s="23" t="str">
        <f t="shared" si="15"/>
        <v>2302_00_CG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CAG</v>
      </c>
      <c r="N62" s="23" t="str">
        <f t="shared" si="12"/>
        <v>2050_TM151_PPA_CG_04</v>
      </c>
      <c r="O62" s="23" t="str">
        <f>VLOOKUP($G62,'PPA IDs'!$A$2:$M$95,12,0)</f>
        <v>scenario-baseline</v>
      </c>
      <c r="P62" s="23" t="str">
        <f t="shared" si="3"/>
        <v>2302_Caltrain_12tph\2050_TM151_PPA_CG_04_2302_Caltrain_12tph_00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251</v>
      </c>
      <c r="E63" s="85" t="s">
        <v>597</v>
      </c>
      <c r="F63" s="23" t="str">
        <f t="shared" si="13"/>
        <v>2050_TM151_PPA_BF_04_2302_Caltrain_12tph_00</v>
      </c>
      <c r="G63" s="84">
        <f t="shared" si="14"/>
        <v>2302</v>
      </c>
      <c r="H63" s="23" t="str">
        <f t="shared" si="15"/>
        <v>2302_00_BF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BTTF</v>
      </c>
      <c r="N63" s="23" t="str">
        <f t="shared" si="12"/>
        <v>2050_TM151_PPA_BF_04</v>
      </c>
      <c r="O63" s="23" t="str">
        <f>VLOOKUP($G63,'PPA IDs'!$A$2:$M$95,12,0)</f>
        <v>scenario-baseline</v>
      </c>
      <c r="P63" s="23" t="str">
        <f t="shared" si="3"/>
        <v>2302_Caltrain_12tph\2050_TM151_PPA_BF_04_2302_Caltrain_12tph_00</v>
      </c>
    </row>
    <row r="64" spans="1:16" x14ac:dyDescent="0.25">
      <c r="A64" s="85" t="s">
        <v>598</v>
      </c>
      <c r="B64" s="88" t="s">
        <v>616</v>
      </c>
      <c r="C64" s="85" t="s">
        <v>541</v>
      </c>
      <c r="D64" s="85" t="s">
        <v>250</v>
      </c>
      <c r="E64" s="85" t="s">
        <v>597</v>
      </c>
      <c r="F64" s="23" t="str">
        <f t="shared" si="13"/>
        <v>2050_TM151_PPA_RT_04_2303_Caltrain_16tph_00</v>
      </c>
      <c r="G64" s="84">
        <f t="shared" si="14"/>
        <v>2303</v>
      </c>
      <c r="H64" s="23" t="str">
        <f t="shared" si="15"/>
        <v>2303_00_RT</v>
      </c>
      <c r="I64" s="23" t="str">
        <f>VLOOKUP(G64,'PPA IDs'!$A$2:$B$150,2,0)</f>
        <v>Caltrain PCBB 16tphpd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RTFF</v>
      </c>
      <c r="N64" s="23" t="str">
        <f t="shared" si="12"/>
        <v>2050_TM151_PPA_RT_04</v>
      </c>
      <c r="O64" s="23" t="str">
        <f>VLOOKUP($G64,'PPA IDs'!$A$2:$M$95,12,0)</f>
        <v>scenario-baseline</v>
      </c>
      <c r="P64" s="23" t="str">
        <f t="shared" si="3"/>
        <v>2303_Caltrain_16tph\2050_TM151_PPA_RT_04_2303_Caltrain_16tph_00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249</v>
      </c>
      <c r="E65" s="85" t="s">
        <v>597</v>
      </c>
      <c r="F65" s="23" t="str">
        <f t="shared" si="13"/>
        <v>2050_TM151_PPA_CG_04_2303_Caltrain_16tph_00</v>
      </c>
      <c r="G65" s="84">
        <f t="shared" si="14"/>
        <v>2303</v>
      </c>
      <c r="H65" s="23" t="str">
        <f t="shared" si="15"/>
        <v>2303_00_CG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CAG</v>
      </c>
      <c r="N65" s="23" t="str">
        <f t="shared" si="12"/>
        <v>2050_TM151_PPA_CG_04</v>
      </c>
      <c r="O65" s="23" t="str">
        <f>VLOOKUP($G65,'PPA IDs'!$A$2:$M$95,12,0)</f>
        <v>scenario-baseline</v>
      </c>
      <c r="P65" s="23" t="str">
        <f t="shared" si="3"/>
        <v>2303_Caltrain_16tph\2050_TM151_PPA_CG_04_2303_Caltrain_16tph_00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251</v>
      </c>
      <c r="E66" s="85" t="s">
        <v>597</v>
      </c>
      <c r="F66" s="23" t="str">
        <f t="shared" si="13"/>
        <v>2050_TM151_PPA_BF_04_2303_Caltrain_16tph_00</v>
      </c>
      <c r="G66" s="84">
        <f t="shared" si="14"/>
        <v>2303</v>
      </c>
      <c r="H66" s="23" t="str">
        <f t="shared" si="15"/>
        <v>2303_00_BF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BTTF</v>
      </c>
      <c r="N66" s="23" t="str">
        <f t="shared" si="12"/>
        <v>2050_TM151_PPA_BF_04</v>
      </c>
      <c r="O66" s="23" t="str">
        <f>VLOOKUP($G66,'PPA IDs'!$A$2:$M$95,12,0)</f>
        <v>scenario-baseline</v>
      </c>
      <c r="P66" s="23" t="str">
        <f t="shared" ref="P66:P86" si="16">C66&amp;"\"&amp;F66</f>
        <v>2303_Caltrain_16tph\2050_TM151_PPA_BF_04_2303_Caltrain_16tph_00</v>
      </c>
    </row>
    <row r="67" spans="1:16" x14ac:dyDescent="0.25">
      <c r="A67" s="85" t="s">
        <v>598</v>
      </c>
      <c r="B67" s="88" t="s">
        <v>616</v>
      </c>
      <c r="C67" s="85" t="s">
        <v>550</v>
      </c>
      <c r="D67" s="85" t="s">
        <v>250</v>
      </c>
      <c r="E67" s="85" t="s">
        <v>597</v>
      </c>
      <c r="F67" s="23" t="str">
        <f t="shared" si="13"/>
        <v>2050_TM151_PPA_RT_04_2601_WETA_NetExpansion_00</v>
      </c>
      <c r="G67" s="84">
        <f t="shared" si="14"/>
        <v>2601</v>
      </c>
      <c r="H67" s="23" t="str">
        <f t="shared" si="15"/>
        <v>2601_00_RT</v>
      </c>
      <c r="I67" s="23" t="str">
        <f>VLOOKUP(G67,'PPA IDs'!$A$2:$B$150,2,0)</f>
        <v>WETA Ferry Network Expansion (Berkeley, Alameda Point, Redwood City, Mission Bay)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lrf</v>
      </c>
      <c r="M67" s="23" t="str">
        <f t="shared" si="11"/>
        <v>RTFF</v>
      </c>
      <c r="N67" s="23" t="str">
        <f t="shared" si="12"/>
        <v>2050_TM151_PPA_RT_04</v>
      </c>
      <c r="O67" s="23" t="str">
        <f>VLOOKUP($G67,'PPA IDs'!$A$2:$M$95,12,0)</f>
        <v>scenario-baseline</v>
      </c>
      <c r="P67" s="23" t="str">
        <f t="shared" si="16"/>
        <v>2601_WETA_NetExpansion\2050_TM151_PPA_RT_04_2601_WETA_NetExpansion_00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249</v>
      </c>
      <c r="E68" s="85" t="s">
        <v>597</v>
      </c>
      <c r="F68" s="23" t="str">
        <f t="shared" si="13"/>
        <v>2050_TM151_PPA_CG_04_2601_WETA_NetExpansion_00</v>
      </c>
      <c r="G68" s="84">
        <f t="shared" si="14"/>
        <v>2601</v>
      </c>
      <c r="H68" s="23" t="str">
        <f t="shared" si="15"/>
        <v>2601_00_CG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CAG</v>
      </c>
      <c r="N68" s="23" t="str">
        <f t="shared" si="12"/>
        <v>2050_TM151_PPA_CG_04</v>
      </c>
      <c r="O68" s="23" t="str">
        <f>VLOOKUP($G68,'PPA IDs'!$A$2:$M$95,12,0)</f>
        <v>scenario-baseline</v>
      </c>
      <c r="P68" s="23" t="str">
        <f t="shared" si="16"/>
        <v>2601_WETA_NetExpansion\2050_TM151_PPA_CG_04_2601_WETA_NetExpansion_00</v>
      </c>
    </row>
    <row r="69" spans="1:16" x14ac:dyDescent="0.25">
      <c r="A69" s="86" t="s">
        <v>598</v>
      </c>
      <c r="B69" s="89" t="s">
        <v>616</v>
      </c>
      <c r="C69" s="86" t="s">
        <v>550</v>
      </c>
      <c r="D69" s="86" t="s">
        <v>251</v>
      </c>
      <c r="E69" s="86" t="s">
        <v>597</v>
      </c>
      <c r="F69" s="90" t="str">
        <f t="shared" si="13"/>
        <v>2050_TM151_PPA_BF_04_2601_WETA_NetExpansion_00</v>
      </c>
      <c r="G69" s="91">
        <f t="shared" si="14"/>
        <v>2601</v>
      </c>
      <c r="H69" s="90" t="str">
        <f t="shared" si="15"/>
        <v>2601_00_BF</v>
      </c>
      <c r="I69" s="90" t="str">
        <f>VLOOKUP(G69,'PPA IDs'!$A$2:$B$150,2,0)</f>
        <v>WETA Ferry Network Expansion (Berkeley, Alameda Point, Redwood City, Mission Bay)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lrf</v>
      </c>
      <c r="M69" s="90" t="str">
        <f t="shared" si="11"/>
        <v>BTTF</v>
      </c>
      <c r="N69" s="90" t="str">
        <f t="shared" si="12"/>
        <v>2050_TM151_PPA_BF_04</v>
      </c>
      <c r="O69" s="90" t="str">
        <f>VLOOKUP($G69,'PPA IDs'!$A$2:$M$95,12,0)</f>
        <v>scenario-baseline</v>
      </c>
      <c r="P69" s="90" t="str">
        <f t="shared" si="16"/>
        <v>2601_WETA_NetExpansion\2050_TM151_PPA_BF_04_2601_WETA_NetExpansion_00</v>
      </c>
    </row>
    <row r="70" spans="1:16" x14ac:dyDescent="0.25">
      <c r="A70" s="87" t="s">
        <v>598</v>
      </c>
      <c r="B70" s="88" t="s">
        <v>596</v>
      </c>
      <c r="C70" s="87" t="s">
        <v>586</v>
      </c>
      <c r="D70" s="87" t="s">
        <v>250</v>
      </c>
      <c r="E70" s="85" t="s">
        <v>597</v>
      </c>
      <c r="F70" s="23" t="str">
        <f t="shared" si="13"/>
        <v>2050_TM151_PPA_RT_05_2205_BARTtoSV_Phase2_00</v>
      </c>
      <c r="G70" s="84">
        <f t="shared" ref="G70:G72" si="17">_xlfn.NUMBERVALUE(LEFT(C70,4))</f>
        <v>2205</v>
      </c>
      <c r="H70" s="23" t="str">
        <f t="shared" si="15"/>
        <v>2205_00_RT</v>
      </c>
      <c r="I70" s="23" t="str">
        <f>VLOOKUP(G70,'PPA IDs'!$A$2:$B$150,2,0)</f>
        <v>BART to Silicon Valley (Phase 2)</v>
      </c>
      <c r="J70" s="23" t="str">
        <f>VLOOKUP($G70,'PPA IDs'!$A$2:$K$95,9,0)</f>
        <v>scl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si="11"/>
        <v>RTFF</v>
      </c>
      <c r="N70" s="23" t="str">
        <f t="shared" si="12"/>
        <v>2050_TM151_PPA_RT_05</v>
      </c>
      <c r="O70" s="23" t="str">
        <f>VLOOKUP($G70,'PPA IDs'!$A$2:$M$95,12,0)</f>
        <v>scenario-baseline</v>
      </c>
      <c r="P70" s="23" t="str">
        <f t="shared" si="16"/>
        <v>2205_BARTtoSV_Phase2\2050_TM151_PPA_RT_05_2205_BARTtoSV_Phase2_00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249</v>
      </c>
      <c r="E71" s="85" t="s">
        <v>597</v>
      </c>
      <c r="F71" s="23" t="str">
        <f t="shared" si="13"/>
        <v>2050_TM151_PPA_CG_05_2205_BARTtoSV_Phase2_00</v>
      </c>
      <c r="G71" s="84">
        <f t="shared" si="17"/>
        <v>2205</v>
      </c>
      <c r="H71" s="23" t="str">
        <f t="shared" si="15"/>
        <v>2205_00_CG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CAG</v>
      </c>
      <c r="N71" s="23" t="str">
        <f t="shared" si="12"/>
        <v>2050_TM151_PPA_CG_05</v>
      </c>
      <c r="O71" s="23" t="str">
        <f>VLOOKUP($G71,'PPA IDs'!$A$2:$M$95,12,0)</f>
        <v>scenario-baseline</v>
      </c>
      <c r="P71" s="23" t="str">
        <f t="shared" si="16"/>
        <v>2205_BARTtoSV_Phase2\2050_TM151_PPA_CG_05_2205_BARTtoSV_Phase2_00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251</v>
      </c>
      <c r="E72" s="85" t="s">
        <v>597</v>
      </c>
      <c r="F72" s="23" t="str">
        <f t="shared" si="13"/>
        <v>2050_TM151_PPA_BF_05_2205_BARTtoSV_Phase2_00</v>
      </c>
      <c r="G72" s="84">
        <f t="shared" si="17"/>
        <v>2205</v>
      </c>
      <c r="H72" s="23" t="str">
        <f t="shared" si="15"/>
        <v>2205_00_BF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BTTF</v>
      </c>
      <c r="N72" s="23" t="str">
        <f t="shared" si="12"/>
        <v>2050_TM151_PPA_BF_05</v>
      </c>
      <c r="O72" s="23" t="str">
        <f>VLOOKUP($G72,'PPA IDs'!$A$2:$M$95,12,0)</f>
        <v>scenario-baseline</v>
      </c>
      <c r="P72" s="23" t="str">
        <f t="shared" si="16"/>
        <v>2205_BARTtoSV_Phase2\2050_TM151_PPA_BF_05_2205_BARTtoSV_Phase2_00</v>
      </c>
    </row>
    <row r="73" spans="1:16" x14ac:dyDescent="0.25">
      <c r="A73" s="85" t="s">
        <v>598</v>
      </c>
      <c r="B73" s="88" t="s">
        <v>616</v>
      </c>
      <c r="C73" s="85" t="s">
        <v>592</v>
      </c>
      <c r="D73" s="85" t="s">
        <v>249</v>
      </c>
      <c r="E73" s="85" t="s">
        <v>597</v>
      </c>
      <c r="F73" s="23" t="str">
        <f t="shared" si="13"/>
        <v>2050_TM151_PPA_CG_04_3103_SR4_Widen_00</v>
      </c>
      <c r="G73" s="84">
        <f t="shared" ref="G73:G80" si="18">_xlfn.NUMBERVALUE(LEFT(C73,4))</f>
        <v>3103</v>
      </c>
      <c r="H73" s="23" t="str">
        <f t="shared" si="15"/>
        <v>3103_00_CG</v>
      </c>
      <c r="I73" s="23" t="str">
        <f>VLOOKUP(G73,'PPA IDs'!$A$2:$B$150,2,0)</f>
        <v>SR-4 Widening (Brentwood to Discovery Bay)</v>
      </c>
      <c r="J73" s="23" t="str">
        <f>VLOOKUP($G73,'PPA IDs'!$A$2:$K$95,9,0)</f>
        <v>cc</v>
      </c>
      <c r="K73" s="23" t="str">
        <f>VLOOKUP($G73,'PPA IDs'!$A$2:$K$95,10,0)</f>
        <v>road</v>
      </c>
      <c r="L73" s="23" t="str">
        <f>VLOOKUP($G73,'PPA IDs'!$A$2:$K$95,11,0)</f>
        <v>road</v>
      </c>
      <c r="M73" s="23" t="str">
        <f t="shared" si="11"/>
        <v>CAG</v>
      </c>
      <c r="N73" s="23" t="str">
        <f t="shared" si="12"/>
        <v>2050_TM151_PPA_CG_04</v>
      </c>
      <c r="O73" s="23" t="str">
        <f>VLOOKUP($G73,'PPA IDs'!$A$2:$M$95,12,0)</f>
        <v>scenario-baseline</v>
      </c>
      <c r="P73" s="23" t="str">
        <f t="shared" si="16"/>
        <v>3103_SR4_Widen\2050_TM151_PPA_CG_04_3103_SR4_Widen_00</v>
      </c>
    </row>
    <row r="74" spans="1:16" x14ac:dyDescent="0.25">
      <c r="A74" s="85" t="s">
        <v>598</v>
      </c>
      <c r="B74" s="88" t="s">
        <v>616</v>
      </c>
      <c r="C74" s="85" t="s">
        <v>593</v>
      </c>
      <c r="D74" s="87" t="s">
        <v>249</v>
      </c>
      <c r="E74" s="85" t="s">
        <v>597</v>
      </c>
      <c r="F74" s="23" t="str">
        <f t="shared" si="13"/>
        <v>2050_TM151_PPA_CG_04_3102_SR4_Op_00</v>
      </c>
      <c r="G74" s="84">
        <f t="shared" si="18"/>
        <v>3102</v>
      </c>
      <c r="H74" s="23" t="str">
        <f t="shared" si="15"/>
        <v>3102_00_CG</v>
      </c>
      <c r="I74" s="23" t="str">
        <f>VLOOKUP(G74,'PPA IDs'!$A$2:$B$150,2,0)</f>
        <v>SR-4 Operational Improvements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3102_SR4_Op\2050_TM151_PPA_CG_04_3102_SR4_Op_00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251</v>
      </c>
      <c r="E75" s="85" t="s">
        <v>597</v>
      </c>
      <c r="F75" s="23" t="str">
        <f t="shared" si="13"/>
        <v>2050_TM151_PPA_BF_04_3102_SR4_Op_00</v>
      </c>
      <c r="G75" s="84">
        <f t="shared" si="18"/>
        <v>3102</v>
      </c>
      <c r="H75" s="23" t="str">
        <f t="shared" si="15"/>
        <v>3102_00_BF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BTTF</v>
      </c>
      <c r="N75" s="23" t="str">
        <f t="shared" si="12"/>
        <v>2050_TM151_PPA_BF_04</v>
      </c>
      <c r="O75" s="23" t="str">
        <f>VLOOKUP($G75,'PPA IDs'!$A$2:$M$95,12,0)</f>
        <v>scenario-baseline</v>
      </c>
      <c r="P75" s="23" t="str">
        <f t="shared" si="16"/>
        <v>3102_SR4_Op\2050_TM151_PPA_BF_04_3102_SR4_Op_00</v>
      </c>
    </row>
    <row r="76" spans="1:16" x14ac:dyDescent="0.25">
      <c r="A76" s="85" t="s">
        <v>598</v>
      </c>
      <c r="B76" s="88" t="s">
        <v>616</v>
      </c>
      <c r="C76" s="85" t="s">
        <v>594</v>
      </c>
      <c r="D76" s="87" t="s">
        <v>249</v>
      </c>
      <c r="E76" s="85" t="s">
        <v>597</v>
      </c>
      <c r="F76" s="23" t="str">
        <f t="shared" si="13"/>
        <v>2050_TM151_PPA_CG_04_2202_BART_DMU_Brentwood_00</v>
      </c>
      <c r="G76" s="84">
        <f t="shared" si="18"/>
        <v>2202</v>
      </c>
      <c r="H76" s="23" t="str">
        <f t="shared" si="15"/>
        <v>2202_00_CG</v>
      </c>
      <c r="I76" s="23" t="str">
        <f>VLOOKUP(G76,'PPA IDs'!$A$2:$B$150,2,0)</f>
        <v>BART DMU to Brentwood</v>
      </c>
      <c r="J76" s="23" t="str">
        <f>VLOOKUP($G76,'PPA IDs'!$A$2:$K$95,9,0)</f>
        <v>cc</v>
      </c>
      <c r="K76" s="23" t="str">
        <f>VLOOKUP($G76,'PPA IDs'!$A$2:$K$95,10,0)</f>
        <v>transit</v>
      </c>
      <c r="L76" s="23" t="str">
        <f>VLOOKUP($G76,'PPA IDs'!$A$2:$K$95,11,0)</f>
        <v>hvy</v>
      </c>
      <c r="M76" s="23" t="str">
        <f t="shared" si="11"/>
        <v>CAG</v>
      </c>
      <c r="N76" s="23" t="str">
        <f t="shared" si="12"/>
        <v>2050_TM151_PPA_CG_04</v>
      </c>
      <c r="O76" s="23" t="str">
        <f>VLOOKUP($G76,'PPA IDs'!$A$2:$M$95,12,0)</f>
        <v>scenario-baseline</v>
      </c>
      <c r="P76" s="23" t="str">
        <f t="shared" si="16"/>
        <v>2202_BART_DMU_Brentwood\2050_TM151_PPA_CG_04_2202_BART_DMU_Brentwood_00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251</v>
      </c>
      <c r="E77" s="85" t="s">
        <v>597</v>
      </c>
      <c r="F77" s="23" t="str">
        <f t="shared" si="13"/>
        <v>2050_TM151_PPA_BF_04_2202_BART_DMU_Brentwood_00</v>
      </c>
      <c r="G77" s="84">
        <f t="shared" si="18"/>
        <v>2202</v>
      </c>
      <c r="H77" s="23" t="str">
        <f t="shared" si="15"/>
        <v>2202_00_BF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BTTF</v>
      </c>
      <c r="N77" s="23" t="str">
        <f t="shared" si="12"/>
        <v>2050_TM151_PPA_BF_04</v>
      </c>
      <c r="O77" s="23" t="str">
        <f>VLOOKUP($G77,'PPA IDs'!$A$2:$M$95,12,0)</f>
        <v>scenario-baseline</v>
      </c>
      <c r="P77" s="23" t="str">
        <f t="shared" si="16"/>
        <v>2202_BART_DMU_Brentwood\2050_TM151_PPA_BF_04_2202_BART_DMU_Brentwood_00</v>
      </c>
    </row>
    <row r="78" spans="1:16" x14ac:dyDescent="0.25">
      <c r="A78" s="85" t="s">
        <v>598</v>
      </c>
      <c r="B78" s="88" t="s">
        <v>616</v>
      </c>
      <c r="C78" s="85" t="s">
        <v>555</v>
      </c>
      <c r="D78" s="87" t="s">
        <v>250</v>
      </c>
      <c r="E78" s="85" t="s">
        <v>597</v>
      </c>
      <c r="F78" s="23" t="str">
        <f t="shared" si="13"/>
        <v>2050_TM151_PPA_RT_04_2201_BART_CoreCap_TEST_00</v>
      </c>
      <c r="G78" s="84">
        <f t="shared" si="18"/>
        <v>2201</v>
      </c>
      <c r="H78" s="23" t="str">
        <f t="shared" si="15"/>
        <v>2201_00_RT</v>
      </c>
      <c r="I78" s="23" t="str">
        <f>VLOOKUP(G78,'PPA IDs'!$A$2:$B$150,2,0)</f>
        <v>BART Core Capacity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RTFF</v>
      </c>
      <c r="N78" s="23" t="str">
        <f t="shared" si="12"/>
        <v>2050_TM151_PPA_RT_04</v>
      </c>
      <c r="O78" s="23" t="str">
        <f>VLOOKUP($G78,'PPA IDs'!$A$2:$M$95,12,0)</f>
        <v>scenario-baseline</v>
      </c>
      <c r="P78" s="23" t="str">
        <f t="shared" si="16"/>
        <v>2201_BART_CoreCap_TEST\2050_TM151_PPA_RT_04_2201_BART_CoreCap_TEST_00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8" t="s">
        <v>598</v>
      </c>
      <c r="B80" s="88" t="s">
        <v>596</v>
      </c>
      <c r="C80" s="85" t="s">
        <v>555</v>
      </c>
      <c r="D80" s="88" t="s">
        <v>250</v>
      </c>
      <c r="E80" s="88" t="s">
        <v>597</v>
      </c>
      <c r="F80" s="23" t="str">
        <f t="shared" si="13"/>
        <v>2050_TM151_PPA_RT_05_2201_BART_CoreCap_TEST_00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2050_TM151_PPA_RT_05</v>
      </c>
      <c r="O80" s="23" t="str">
        <f>VLOOKUP($G80,'PPA IDs'!$A$2:$M$95,12,0)</f>
        <v>scenario-baseline</v>
      </c>
      <c r="P80" s="23" t="str">
        <f t="shared" si="16"/>
        <v>2201_BART_CoreCap_TEST\2050_TM151_PPA_RT_05_2201_BART_CoreCap_TEST_00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249</v>
      </c>
      <c r="E81" s="88" t="s">
        <v>597</v>
      </c>
      <c r="F81" s="23" t="str">
        <f t="shared" si="13"/>
        <v>2050_TM151_PPA_CG_05_2201_BART_CoreCap_TEST_00</v>
      </c>
      <c r="G81" s="84">
        <f t="shared" ref="G81:G82" si="19">_xlfn.NUMBERVALUE(LEFT(C81,4))</f>
        <v>2201</v>
      </c>
      <c r="H81" s="23" t="str">
        <f t="shared" si="15"/>
        <v>2201_00_CG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CAG</v>
      </c>
      <c r="N81" s="23" t="str">
        <f t="shared" si="12"/>
        <v>2050_TM151_PPA_CG_05</v>
      </c>
      <c r="O81" s="23" t="str">
        <f>VLOOKUP($G81,'PPA IDs'!$A$2:$M$95,12,0)</f>
        <v>scenario-baseline</v>
      </c>
      <c r="P81" s="23" t="str">
        <f t="shared" si="16"/>
        <v>2201_BART_CoreCap_TEST\2050_TM151_PPA_CG_05_2201_BART_CoreCap_TEST_00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251</v>
      </c>
      <c r="E82" s="88" t="s">
        <v>597</v>
      </c>
      <c r="F82" s="23" t="str">
        <f t="shared" si="13"/>
        <v>2050_TM151_PPA_BF_05_2201_BART_CoreCap_TEST_00</v>
      </c>
      <c r="G82" s="84">
        <f t="shared" si="19"/>
        <v>2201</v>
      </c>
      <c r="H82" s="23" t="str">
        <f t="shared" si="15"/>
        <v>2201_00_BF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BTTF</v>
      </c>
      <c r="N82" s="23" t="str">
        <f t="shared" si="12"/>
        <v>2050_TM151_PPA_BF_05</v>
      </c>
      <c r="O82" s="23" t="str">
        <f>VLOOKUP($G82,'PPA IDs'!$A$2:$M$95,12,0)</f>
        <v>scenario-baseline</v>
      </c>
      <c r="P82" s="23" t="str">
        <f t="shared" si="16"/>
        <v>2201_BART_CoreCap_TEST\2050_TM151_PPA_BF_05_2201_BART_CoreCap_TEST_00</v>
      </c>
    </row>
    <row r="83" spans="1:16" x14ac:dyDescent="0.25">
      <c r="A83" s="88" t="s">
        <v>598</v>
      </c>
      <c r="B83" s="88" t="s">
        <v>596</v>
      </c>
      <c r="C83" s="85" t="s">
        <v>629</v>
      </c>
      <c r="D83" s="88" t="s">
        <v>250</v>
      </c>
      <c r="E83" s="88" t="s">
        <v>597</v>
      </c>
      <c r="F83" s="23" t="str">
        <f t="shared" ref="F83:F86" si="20">A83&amp;"_"&amp;D83&amp;"_"&amp;B83&amp;"_"&amp;C83&amp;"_"&amp;E83</f>
        <v>2050_TM151_PPA_RT_05_2101_Geary_BRT_Phase2_00</v>
      </c>
      <c r="G83" s="84">
        <f t="shared" ref="G83:G86" si="21">_xlfn.NUMBERVALUE(LEFT(C83,4))</f>
        <v>2101</v>
      </c>
      <c r="H83" s="23" t="str">
        <f t="shared" ref="H83:H86" si="22">G83&amp;"_"&amp;E83&amp;"_"&amp;D83</f>
        <v>2101_00_RT</v>
      </c>
      <c r="I83" s="23" t="str">
        <f>VLOOKUP(G83,'PPA IDs'!$A$2:$B$150,2,0)</f>
        <v>Geary BRT (Phase 2)</v>
      </c>
      <c r="J83" s="23" t="str">
        <f>VLOOKUP($G83,'PPA IDs'!$A$2:$K$95,9,0)</f>
        <v>sf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ref="M83:M86" si="23">IF(D83="RT","RTFF",IF(D83="CG","CAG","BTTF"))</f>
        <v>RTFF</v>
      </c>
      <c r="N83" s="23" t="str">
        <f t="shared" ref="N83:N86" si="24">A83&amp;"_"&amp;D83&amp;"_"&amp;B83</f>
        <v>2050_TM151_PPA_RT_05</v>
      </c>
      <c r="O83" s="23" t="str">
        <f>VLOOKUP($G83,'PPA IDs'!$A$2:$M$95,12,0)</f>
        <v>scenario-baseline</v>
      </c>
      <c r="P83" s="23" t="str">
        <f t="shared" si="16"/>
        <v>2101_Geary_BRT_Phase2\2050_TM151_PPA_RT_05_2101_Geary_BRT_Phase2_00</v>
      </c>
    </row>
    <row r="84" spans="1:16" x14ac:dyDescent="0.25">
      <c r="A84" s="88" t="s">
        <v>598</v>
      </c>
      <c r="B84" s="88" t="s">
        <v>596</v>
      </c>
      <c r="C84" s="66" t="s">
        <v>630</v>
      </c>
      <c r="D84" s="88" t="s">
        <v>250</v>
      </c>
      <c r="E84" s="88" t="s">
        <v>597</v>
      </c>
      <c r="F84" s="23" t="str">
        <f t="shared" si="20"/>
        <v>2050_TM151_PPA_RT_05_2102_ElCaminoReal_BRT_00</v>
      </c>
      <c r="G84" s="84">
        <f t="shared" si="21"/>
        <v>2102</v>
      </c>
      <c r="H84" s="23" t="str">
        <f t="shared" si="22"/>
        <v>2102_00_RT</v>
      </c>
      <c r="I84" s="23" t="str">
        <f>VLOOKUP(G84,'PPA IDs'!$A$2:$B$150,2,0)</f>
        <v>El Camino Real BRT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si="23"/>
        <v>RTFF</v>
      </c>
      <c r="N84" s="23" t="str">
        <f t="shared" si="24"/>
        <v>2050_TM151_PPA_RT_05</v>
      </c>
      <c r="O84" s="23" t="str">
        <f>VLOOKUP($G84,'PPA IDs'!$A$2:$M$95,12,0)</f>
        <v>scenario-baseline</v>
      </c>
      <c r="P84" s="23" t="str">
        <f t="shared" si="16"/>
        <v>2102_ElCaminoReal_BRT\2050_TM151_PPA_RT_05_2102_ElCaminoReal_BRT_00</v>
      </c>
    </row>
    <row r="85" spans="1:16" x14ac:dyDescent="0.25">
      <c r="A85" s="88" t="s">
        <v>598</v>
      </c>
      <c r="B85" s="88" t="s">
        <v>596</v>
      </c>
      <c r="C85" s="66" t="s">
        <v>631</v>
      </c>
      <c r="D85" s="88" t="s">
        <v>250</v>
      </c>
      <c r="E85" s="88" t="s">
        <v>597</v>
      </c>
      <c r="F85" s="23" t="str">
        <f t="shared" si="20"/>
        <v>2050_TM151_PPA_RT_05_2402_SJC_People_Mover_00</v>
      </c>
      <c r="G85" s="84">
        <f t="shared" si="21"/>
        <v>2402</v>
      </c>
      <c r="H85" s="23" t="str">
        <f t="shared" si="22"/>
        <v>2402_00_RT</v>
      </c>
      <c r="I85" s="23" t="str">
        <f>VLOOKUP(G85,'PPA IDs'!$A$2:$B$150,2,0)</f>
        <v>San Jose Airport People Mover</v>
      </c>
      <c r="J85" s="23" t="str">
        <f>VLOOKUP($G85,'PPA IDs'!$A$2:$K$95,9,0)</f>
        <v>scl</v>
      </c>
      <c r="K85" s="23" t="str">
        <f>VLOOKUP($G85,'PPA IDs'!$A$2:$K$95,10,0)</f>
        <v>transit</v>
      </c>
      <c r="L85" s="23" t="str">
        <f>VLOOKUP($G85,'PPA IDs'!$A$2:$K$95,11,0)</f>
        <v>lrf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2402_SJC_People_Mover\2050_TM151_PPA_RT_05_2402_SJC_People_Mover_00</v>
      </c>
    </row>
    <row r="86" spans="1:16" x14ac:dyDescent="0.25">
      <c r="A86" s="88" t="s">
        <v>598</v>
      </c>
      <c r="B86" s="88" t="s">
        <v>596</v>
      </c>
      <c r="C86" s="66" t="s">
        <v>632</v>
      </c>
      <c r="D86" s="88" t="s">
        <v>250</v>
      </c>
      <c r="E86" s="88" t="s">
        <v>597</v>
      </c>
      <c r="F86" s="23" t="str">
        <f t="shared" si="20"/>
        <v>2050_TM151_PPA_RT_05_2403_Vasona_LRT_Phase2_00</v>
      </c>
      <c r="G86" s="84">
        <f t="shared" si="21"/>
        <v>2403</v>
      </c>
      <c r="H86" s="23" t="str">
        <f t="shared" si="22"/>
        <v>2403_00_RT</v>
      </c>
      <c r="I86" s="23" t="str">
        <f>VLOOKUP(G86,'PPA IDs'!$A$2:$B$150,2,0)</f>
        <v>Vasona LRT (Phase 2)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2403_Vasona_LRT_Phase2\2050_TM151_PPA_RT_05_2403_Vasona_LRT_Phase2_00</v>
      </c>
    </row>
    <row r="87" spans="1:16" x14ac:dyDescent="0.25">
      <c r="A87" s="89" t="s">
        <v>598</v>
      </c>
      <c r="B87" s="89" t="s">
        <v>596</v>
      </c>
      <c r="C87" s="86" t="s">
        <v>636</v>
      </c>
      <c r="D87" s="89" t="s">
        <v>250</v>
      </c>
      <c r="E87" s="89" t="s">
        <v>597</v>
      </c>
      <c r="F87" s="90" t="str">
        <f t="shared" ref="F87:F90" si="25">A87&amp;"_"&amp;D87&amp;"_"&amp;B87&amp;"_"&amp;C87&amp;"_"&amp;E87</f>
        <v>2050_TM151_PPA_RT_05_2201_BART_CoreCap_00</v>
      </c>
      <c r="G87" s="91">
        <f t="shared" ref="G87:G90" si="26">_xlfn.NUMBERVALUE(LEFT(C87,4))</f>
        <v>2201</v>
      </c>
      <c r="H87" s="90" t="str">
        <f t="shared" ref="H87:H90" si="27">G87&amp;"_"&amp;E87&amp;"_"&amp;D87</f>
        <v>2201_00_RT</v>
      </c>
      <c r="I87" s="90" t="str">
        <f>VLOOKUP(G87,'PPA IDs'!$A$2:$B$150,2,0)</f>
        <v>BART Core Capacity</v>
      </c>
      <c r="J87" s="90" t="str">
        <f>VLOOKUP($G87,'PPA IDs'!$A$2:$K$95,9,0)</f>
        <v>various</v>
      </c>
      <c r="K87" s="90" t="str">
        <f>VLOOKUP($G87,'PPA IDs'!$A$2:$K$95,10,0)</f>
        <v>transit</v>
      </c>
      <c r="L87" s="90" t="str">
        <f>VLOOKUP($G87,'PPA IDs'!$A$2:$K$95,11,0)</f>
        <v>hvy</v>
      </c>
      <c r="M87" s="90" t="str">
        <f t="shared" ref="M87:M90" si="28">IF(D87="RT","RTFF",IF(D87="CG","CAG","BTTF"))</f>
        <v>RTFF</v>
      </c>
      <c r="N87" s="90" t="str">
        <f t="shared" ref="N87:N90" si="29">A87&amp;"_"&amp;D87&amp;"_"&amp;B87</f>
        <v>2050_TM151_PPA_RT_05</v>
      </c>
      <c r="O87" s="90" t="str">
        <f>VLOOKUP($G87,'PPA IDs'!$A$2:$M$95,12,0)</f>
        <v>scenario-baseline</v>
      </c>
      <c r="P87" s="90" t="str">
        <f t="shared" ref="P87:P90" si="30">C87&amp;"\"&amp;F87</f>
        <v>2201_BART_CoreCap\2050_TM151_PPA_RT_05_2201_BART_CoreCap_00</v>
      </c>
    </row>
    <row r="88" spans="1:16" x14ac:dyDescent="0.25">
      <c r="A88" s="88" t="s">
        <v>598</v>
      </c>
      <c r="B88" s="88" t="s">
        <v>621</v>
      </c>
      <c r="C88" s="85" t="s">
        <v>563</v>
      </c>
      <c r="D88" s="85" t="s">
        <v>250</v>
      </c>
      <c r="E88" s="85" t="s">
        <v>597</v>
      </c>
      <c r="F88" s="23" t="str">
        <f t="shared" si="25"/>
        <v>2050_TM151_PPA_RT_06_2301_Caltrain_10tph_00</v>
      </c>
      <c r="G88" s="84">
        <f t="shared" si="26"/>
        <v>2301</v>
      </c>
      <c r="H88" s="23" t="str">
        <f t="shared" si="27"/>
        <v>2301_00_RT</v>
      </c>
      <c r="I88" s="23" t="str">
        <f>VLOOKUP(G88,'PPA IDs'!$A$2:$B$150,2,0)</f>
        <v>Caltrain PCBB 10tphpd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com</v>
      </c>
      <c r="M88" s="23" t="str">
        <f t="shared" si="28"/>
        <v>RTFF</v>
      </c>
      <c r="N88" s="23" t="str">
        <f t="shared" si="29"/>
        <v>2050_TM151_PPA_RT_06</v>
      </c>
      <c r="O88" s="23" t="str">
        <f>VLOOKUP($G88,'PPA IDs'!$A$2:$M$95,12,0)</f>
        <v>scenario-baseline</v>
      </c>
      <c r="P88" s="23" t="str">
        <f t="shared" si="30"/>
        <v>2301_Caltrain_10tph\2050_TM151_PPA_RT_06_2301_Caltrain_10tph_00</v>
      </c>
    </row>
    <row r="89" spans="1:16" x14ac:dyDescent="0.25">
      <c r="A89" s="88" t="s">
        <v>598</v>
      </c>
      <c r="B89" s="88" t="s">
        <v>621</v>
      </c>
      <c r="C89" s="85" t="s">
        <v>542</v>
      </c>
      <c r="D89" s="85" t="s">
        <v>250</v>
      </c>
      <c r="E89" s="85" t="s">
        <v>597</v>
      </c>
      <c r="F89" s="23" t="str">
        <f t="shared" si="25"/>
        <v>2050_TM151_PPA_RT_06_2302_Caltrain_12tph_00</v>
      </c>
      <c r="G89" s="84">
        <f t="shared" si="26"/>
        <v>2302</v>
      </c>
      <c r="H89" s="23" t="str">
        <f t="shared" si="27"/>
        <v>2302_00_RT</v>
      </c>
      <c r="I89" s="23" t="str">
        <f>VLOOKUP(G89,'PPA IDs'!$A$2:$B$150,2,0)</f>
        <v>Caltrain PCBB 12tphpd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si="28"/>
        <v>RTFF</v>
      </c>
      <c r="N89" s="23" t="str">
        <f t="shared" si="29"/>
        <v>2050_TM151_PPA_RT_06</v>
      </c>
      <c r="O89" s="23" t="str">
        <f>VLOOKUP($G89,'PPA IDs'!$A$2:$M$95,12,0)</f>
        <v>scenario-baseline</v>
      </c>
      <c r="P89" s="23" t="str">
        <f t="shared" si="30"/>
        <v>2302_Caltrain_12tph\2050_TM151_PPA_RT_06_2302_Caltrain_12tph_00</v>
      </c>
    </row>
    <row r="90" spans="1:16" x14ac:dyDescent="0.25">
      <c r="A90" s="88" t="s">
        <v>598</v>
      </c>
      <c r="B90" s="88" t="s">
        <v>621</v>
      </c>
      <c r="C90" s="85" t="s">
        <v>541</v>
      </c>
      <c r="D90" s="85" t="s">
        <v>250</v>
      </c>
      <c r="E90" s="85" t="s">
        <v>597</v>
      </c>
      <c r="F90" s="23" t="str">
        <f t="shared" si="25"/>
        <v>2050_TM151_PPA_RT_06_2303_Caltrain_16tph_00</v>
      </c>
      <c r="G90" s="84">
        <f t="shared" si="26"/>
        <v>2303</v>
      </c>
      <c r="H90" s="23" t="str">
        <f t="shared" si="27"/>
        <v>2303_00_RT</v>
      </c>
      <c r="I90" s="23" t="str">
        <f>VLOOKUP(G90,'PPA IDs'!$A$2:$B$150,2,0)</f>
        <v>Caltrain PCBB 16tphpd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2303_Caltrain_16tph\2050_TM151_PPA_RT_06_2303_Caltrain_16tph_00</v>
      </c>
    </row>
    <row r="91" spans="1:16" x14ac:dyDescent="0.25">
      <c r="A91" s="88" t="s">
        <v>598</v>
      </c>
      <c r="B91" s="88" t="s">
        <v>621</v>
      </c>
      <c r="C91" s="85" t="s">
        <v>646</v>
      </c>
      <c r="D91" s="85" t="s">
        <v>250</v>
      </c>
      <c r="E91" s="85" t="s">
        <v>597</v>
      </c>
      <c r="F91" s="23" t="str">
        <f t="shared" ref="F91:F94" si="31">A91&amp;"_"&amp;D91&amp;"_"&amp;B91&amp;"_"&amp;C91&amp;"_"&amp;E91</f>
        <v>2050_TM151_PPA_RT_06_2101_GearyBRT_Phase2_00</v>
      </c>
      <c r="G91" s="84">
        <f t="shared" ref="G91:G94" si="32">_xlfn.NUMBERVALUE(LEFT(C91,4))</f>
        <v>2101</v>
      </c>
      <c r="H91" s="23" t="str">
        <f t="shared" ref="H91:H94" si="33">G91&amp;"_"&amp;E91&amp;"_"&amp;D91</f>
        <v>2101_00_RT</v>
      </c>
      <c r="I91" s="23" t="str">
        <f>VLOOKUP(G91,'PPA IDs'!$A$2:$B$150,2,0)</f>
        <v>Geary BRT (Phase 2)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loc</v>
      </c>
      <c r="M91" s="23" t="str">
        <f t="shared" ref="M91:M94" si="34">IF(D91="RT","RTFF",IF(D91="CG","CAG","BTTF"))</f>
        <v>RTFF</v>
      </c>
      <c r="N91" s="23" t="str">
        <f t="shared" ref="N91:N94" si="35">A91&amp;"_"&amp;D91&amp;"_"&amp;B91</f>
        <v>2050_TM151_PPA_RT_06</v>
      </c>
      <c r="O91" s="23" t="str">
        <f>VLOOKUP($G91,'PPA IDs'!$A$2:$M$95,12,0)</f>
        <v>scenario-baseline</v>
      </c>
      <c r="P91" s="23" t="str">
        <f t="shared" ref="P91:P94" si="36">C91&amp;"\"&amp;F91</f>
        <v>2101_GearyBRT_Phase2\2050_TM151_PPA_RT_06_2101_GearyBRT_Phase2_00</v>
      </c>
    </row>
    <row r="92" spans="1:16" x14ac:dyDescent="0.25">
      <c r="A92" s="88" t="s">
        <v>598</v>
      </c>
      <c r="B92" s="88" t="s">
        <v>621</v>
      </c>
      <c r="C92" s="66" t="s">
        <v>645</v>
      </c>
      <c r="D92" s="85" t="s">
        <v>250</v>
      </c>
      <c r="E92" s="85" t="s">
        <v>597</v>
      </c>
      <c r="F92" s="23" t="str">
        <f t="shared" si="31"/>
        <v>2050_TM151_PPA_RT_06_2100_SanPablo_BRT_00</v>
      </c>
      <c r="G92" s="84">
        <f t="shared" si="32"/>
        <v>2100</v>
      </c>
      <c r="H92" s="23" t="str">
        <f t="shared" si="33"/>
        <v>2100_00_RT</v>
      </c>
      <c r="I92" s="23" t="str">
        <f>VLOOKUP(G92,'PPA IDs'!$A$2:$B$150,2,0)</f>
        <v>San Pablo BRT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loc</v>
      </c>
      <c r="M92" s="23" t="str">
        <f t="shared" si="34"/>
        <v>RTFF</v>
      </c>
      <c r="N92" s="23" t="str">
        <f t="shared" si="35"/>
        <v>2050_TM151_PPA_RT_06</v>
      </c>
      <c r="O92" s="23" t="str">
        <f>VLOOKUP($G92,'PPA IDs'!$A$2:$M$95,12,0)</f>
        <v>scenario-baseline</v>
      </c>
      <c r="P92" s="23" t="str">
        <f t="shared" si="36"/>
        <v>2100_SanPablo_BRT\2050_TM151_PPA_RT_06_2100_SanPablo_BRT_00</v>
      </c>
    </row>
    <row r="93" spans="1:16" x14ac:dyDescent="0.25">
      <c r="A93" s="88" t="s">
        <v>598</v>
      </c>
      <c r="B93" s="88" t="s">
        <v>621</v>
      </c>
      <c r="C93" s="85" t="s">
        <v>594</v>
      </c>
      <c r="D93" s="85" t="s">
        <v>250</v>
      </c>
      <c r="E93" s="85" t="s">
        <v>597</v>
      </c>
      <c r="F93" s="23" t="str">
        <f t="shared" si="31"/>
        <v>2050_TM151_PPA_RT_06_2202_BART_DMU_Brentwood_00</v>
      </c>
      <c r="G93" s="84">
        <f t="shared" si="32"/>
        <v>2202</v>
      </c>
      <c r="H93" s="23" t="str">
        <f t="shared" si="33"/>
        <v>2202_00_RT</v>
      </c>
      <c r="I93" s="23" t="str">
        <f>VLOOKUP(G93,'PPA IDs'!$A$2:$B$150,2,0)</f>
        <v>BART DMU to Brentwood</v>
      </c>
      <c r="J93" s="23" t="str">
        <f>VLOOKUP($G93,'PPA IDs'!$A$2:$K$95,9,0)</f>
        <v>cc</v>
      </c>
      <c r="K93" s="23" t="str">
        <f>VLOOKUP($G93,'PPA IDs'!$A$2:$K$95,10,0)</f>
        <v>transit</v>
      </c>
      <c r="L93" s="23" t="str">
        <f>VLOOKUP($G93,'PPA IDs'!$A$2:$K$95,11,0)</f>
        <v>hvy</v>
      </c>
      <c r="M93" s="23" t="str">
        <f t="shared" si="34"/>
        <v>RTFF</v>
      </c>
      <c r="N93" s="23" t="str">
        <f t="shared" si="35"/>
        <v>2050_TM151_PPA_RT_06</v>
      </c>
      <c r="O93" s="23" t="str">
        <f>VLOOKUP($G93,'PPA IDs'!$A$2:$M$95,12,0)</f>
        <v>scenario-baseline</v>
      </c>
      <c r="P93" s="23" t="str">
        <f t="shared" si="36"/>
        <v>2202_BART_DMU_Brentwood\2050_TM151_PPA_RT_06_2202_BART_DMU_Brentwood_00</v>
      </c>
    </row>
    <row r="94" spans="1:16" x14ac:dyDescent="0.25">
      <c r="A94" s="85" t="s">
        <v>598</v>
      </c>
      <c r="B94" s="88" t="s">
        <v>621</v>
      </c>
      <c r="C94" s="85" t="s">
        <v>304</v>
      </c>
      <c r="D94" s="85" t="s">
        <v>250</v>
      </c>
      <c r="E94" s="85" t="s">
        <v>597</v>
      </c>
      <c r="F94" s="23" t="str">
        <f t="shared" si="31"/>
        <v>2050_TM151_PPA_RT_06_1_Crossings5_00</v>
      </c>
      <c r="G94" s="84">
        <v>1005</v>
      </c>
      <c r="H94" s="23" t="str">
        <f t="shared" si="33"/>
        <v>1005_00_RT</v>
      </c>
      <c r="I94" s="23" t="str">
        <f>VLOOKUP(G94,'PPA IDs'!$A$2:$B$150,2,0)</f>
        <v>Crossings 5 - Mid-Bay Crossing</v>
      </c>
      <c r="J94" s="23" t="str">
        <f>VLOOKUP($G94,'PPA IDs'!$A$2:$K$95,9,0)</f>
        <v>various</v>
      </c>
      <c r="K94" s="23" t="str">
        <f>VLOOKUP($G94,'PPA IDs'!$A$2:$K$95,10,0)</f>
        <v>road</v>
      </c>
      <c r="L94" s="23" t="str">
        <f>VLOOKUP($G94,'PPA IDs'!$A$2:$K$95,11,0)</f>
        <v>road</v>
      </c>
      <c r="M94" s="23" t="str">
        <f t="shared" si="34"/>
        <v>RTFF</v>
      </c>
      <c r="N94" s="23" t="str">
        <f t="shared" si="35"/>
        <v>2050_TM151_PPA_RT_06</v>
      </c>
      <c r="O94" s="23" t="str">
        <f>VLOOKUP($G94,'PPA IDs'!$A$2:$M$95,12,0)</f>
        <v>scenario-baseline</v>
      </c>
      <c r="P94" s="23" t="str">
        <f t="shared" si="36"/>
        <v>1_Crossings5\2050_TM151_PPA_RT_06_1_Crossings5_00</v>
      </c>
    </row>
  </sheetData>
  <pageMargins left="0.7" right="0.7" top="0.75" bottom="0.75" header="0.3" footer="0.3"/>
  <pageSetup orientation="portrait" verticalDpi="0" r:id="rId1"/>
  <ignoredErrors>
    <ignoredError sqref="E70:E82 E2:E48 B2:C48 B70:C8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8" activePane="bottomRight" state="frozen"/>
      <selection pane="topRight"/>
      <selection pane="bottomLeft"/>
      <selection pane="bottomRight" activeCell="E32" sqref="E32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1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A31" s="93" t="str">
        <f>VLOOKUP(B31,'PPA IDs'!$A$2:$B$117,2,0)</f>
        <v>San Pablo BRT</v>
      </c>
      <c r="B31" s="49">
        <v>2100</v>
      </c>
      <c r="C31" s="46">
        <f>VLOOKUP(B31,'PPA IDs'!$A$2:$O$127,15,0)</f>
        <v>4</v>
      </c>
      <c r="D31" s="48">
        <f t="shared" si="4"/>
        <v>330000000</v>
      </c>
      <c r="E31" s="21">
        <v>180000000</v>
      </c>
      <c r="F31" s="21">
        <v>150000000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48">
        <v>2000000</v>
      </c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2019-06-18T22:27:01Z</dcterms:modified>
</cp:coreProperties>
</file>