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0" l="1"/>
  <c r="C10" i="30"/>
  <c r="C17" i="7"/>
  <c r="C26" i="20"/>
  <c r="I27" i="20"/>
  <c r="I28" i="20"/>
  <c r="H27" i="20"/>
  <c r="C27" i="20" s="1"/>
  <c r="H28" i="20"/>
  <c r="C28" i="20" s="1"/>
  <c r="H26" i="20"/>
  <c r="I26" i="20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25" i="20"/>
  <c r="I24" i="20"/>
  <c r="I23" i="20"/>
  <c r="I22" i="20"/>
  <c r="I21" i="20"/>
  <c r="I20" i="20"/>
  <c r="I19" i="20"/>
  <c r="I18" i="20"/>
  <c r="I17" i="20"/>
  <c r="I16" i="20"/>
  <c r="I14" i="20"/>
  <c r="I13" i="20"/>
  <c r="I12" i="20"/>
  <c r="I11" i="20"/>
  <c r="I10" i="20"/>
  <c r="I9" i="20"/>
  <c r="I8" i="20"/>
  <c r="I6" i="20"/>
  <c r="I5" i="20"/>
  <c r="I4" i="20"/>
  <c r="I3" i="20"/>
  <c r="I2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9" i="20"/>
  <c r="C8" i="20"/>
  <c r="C7" i="20"/>
  <c r="C6" i="20"/>
  <c r="C5" i="20"/>
  <c r="C4" i="20"/>
  <c r="C3" i="20"/>
  <c r="C2" i="20"/>
  <c r="C10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7" i="20" l="1"/>
  <c r="F92" i="28" l="1"/>
  <c r="G92" i="28" s="1"/>
  <c r="F91" i="28"/>
  <c r="G91" i="28" s="1"/>
  <c r="F90" i="28"/>
  <c r="G90" i="28" s="1"/>
  <c r="F89" i="28"/>
  <c r="G89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8" i="28" l="1"/>
  <c r="G88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7" i="28"/>
  <c r="G87" i="28" s="1"/>
  <c r="F86" i="28"/>
  <c r="G86" i="28" s="1"/>
  <c r="G76" i="28"/>
  <c r="C2" i="7" l="1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0" i="7"/>
  <c r="E8" i="7" l="1"/>
  <c r="O8" i="7"/>
  <c r="X241" i="16" l="1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<sst xmlns="http://schemas.openxmlformats.org/spreadsheetml/2006/main" count="4130" uniqueCount="550">
  <si>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</si>
  <si>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</si>
  <si>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</si>
  <si>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</si>
  <si>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</si>
  <si>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</si>
  <si>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</si>
  <si>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</si>
  <si>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</si>
  <si>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</si>
  <si>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</si>
  <si>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</si>
  <si>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</si>
  <si>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</si>
  <si>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</si>
  <si>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</si>
  <si>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</si>
  <si>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</si>
  <si>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</si>
  <si>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</si>
  <si>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</si>
  <si>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</si>
  <si>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</si>
  <si>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</si>
  <si>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</si>
  <si>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</si>
  <si>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</si>
  <si>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</si>
  <si>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</si>
  <si>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</si>
  <si>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</si>
  <si>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</si>
  <si>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</si>
  <si>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</si>
  <si>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</si>
  <si>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</si>
  <si>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</si>
  <si>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</si>
  <si>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</si>
  <si>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</si>
  <si>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</si>
  <si>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</si>
  <si>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</si>
  <si>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</si>
  <si>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</si>
  <si>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</si>
  <si>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</si>
  <si>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</si>
  <si>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</si>
  <si>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</si>
  <si>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</si>
  <si>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</si>
  <si>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</si>
  <si>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</si>
  <si>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</si>
  <si>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</si>
  <si>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</si>
  <si>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</si>
  <si>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</si>
  <si>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</si>
  <si>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</si>
  <si>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</si>
  <si>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</si>
  <si>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</si>
  <si>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</si>
  <si>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</si>
  <si>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</si>
  <si>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</si>
  <si>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</si>
  <si>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</si>
  <si>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</si>
  <si>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</si>
  <si>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</si>
  <si>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</si>
  <si>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</si>
  <si>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</si>
  <si>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</si>
  <si>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</si>
  <si>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</si>
  <si>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</si>
  <si>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</si>
  <si>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</si>
  <si>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</si>
  <si>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</si>
  <si>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</si>
  <si>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</si>
  <si>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</si>
  <si>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</si>
  <si>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</si>
  <si>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</si>
  <si>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</si>
  <si>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</si>
  <si>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</si>
  <si>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</si>
  <si>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</si>
  <si>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</si>
  <si>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</si>
  <si>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</si>
  <si>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</si>
  <si>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</si>
  <si>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</si>
  <si>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</si>
  <si>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</si>
  <si>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</si>
  <si>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</si>
  <si>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</si>
  <si>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</si>
  <si>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</si>
  <si>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</si>
  <si>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</si>
  <si>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</si>
  <si>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</si>
  <si>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</si>
  <si>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</si>
  <si>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</si>
  <si>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</si>
  <si>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</si>
  <si>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</si>
  <si>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</si>
  <si>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</si>
  <si>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</si>
  <si>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</si>
  <si>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</si>
  <si>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</si>
  <si>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</si>
  <si>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</si>
  <si>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</si>
  <si>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</si>
  <si>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</si>
  <si>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</si>
  <si>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</si>
  <si>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</si>
  <si>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</si>
  <si>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</si>
  <si>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</si>
  <si>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</si>
  <si>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</si>
  <si>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</si>
  <si>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</si>
  <si>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</si>
  <si>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</si>
  <si>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</si>
  <si>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</si>
  <si>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</si>
  <si>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</si>
  <si>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</si>
  <si>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</si>
  <si>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</si>
  <si>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</si>
  <si>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</si>
  <si>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</si>
  <si>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</si>
  <si>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</si>
  <si>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</si>
  <si>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</si>
  <si>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</si>
  <si>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</si>
  <si>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</si>
  <si>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</si>
  <si>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</si>
  <si>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</si>
  <si>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</si>
  <si>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</si>
  <si>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</si>
  <si>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</si>
  <si>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</si>
  <si>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</si>
  <si>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</si>
  <si>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</si>
  <si>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</si>
  <si>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</si>
  <si>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</si>
  <si>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</si>
  <si>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</si>
  <si>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</si>
  <si>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</si>
  <si>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</si>
  <si>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</si>
  <si>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</si>
  <si>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</si>
  <si>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</si>
  <si>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</si>
  <si>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</si>
  <si>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</si>
  <si>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</si>
  <si>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</si>
  <si>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</si>
  <si>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</si>
  <si>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</si>
  <si>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</si>
  <si>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</si>
  <si>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</si>
  <si>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</si>
  <si>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</si>
  <si>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</si>
  <si>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</si>
  <si>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</si>
  <si>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</si>
  <si>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</si>
  <si>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</si>
  <si>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</si>
  <si>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</si>
  <si>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</si>
  <si>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</si>
  <si>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</si>
  <si>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</si>
  <si>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</si>
  <si>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</si>
  <si>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</si>
  <si>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</si>
  <si>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</si>
  <si>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</si>
  <si>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</si>
  <si>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</si>
  <si>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</si>
  <si>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</si>
  <si>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</si>
  <si>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</si>
  <si>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</si>
  <si>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</si>
  <si>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</si>
  <si>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</si>
  <si>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</si>
  <si>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</si>
  <si>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</si>
  <si>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</si>
  <si>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</si>
  <si>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</si>
  <si>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</si>
  <si>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</si>
  <si>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</si>
  <si>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</si>
  <si>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</si>
  <si>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</si>
  <si>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</si>
  <si>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</si>
  <si>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</si>
  <si>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</si>
  <si>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</si>
  <si>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</si>
  <si>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</si>
  <si>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</si>
  <si>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</si>
  <si>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</si>
  <si>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</si>
  <si>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</si>
  <si>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</si>
  <si>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</si>
  <si>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</si>
  <si>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</si>
  <si>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</si>
  <si>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</si>
  <si>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</si>
  <si>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</si>
  <si>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</si>
  <si>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</si>
  <si>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</si>
  <si>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</si>
  <si>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</si>
  <si>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</si>
  <si>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</si>
  <si>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</si>
  <si>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</si>
  <si>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</si>
  <si>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</si>
  <si>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</si>
  <si>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</si>
  <si>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</si>
  <si>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</si>
  <si>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</si>
  <si>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</si>
  <si>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</si>
  <si>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</si>
  <si>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</si>
  <si>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</si>
  <si>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</si>
  <si>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</si>
  <si>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</si>
  <si>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</si>
  <si>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</si>
  <si>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</si>
  <si>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</si>
  <si>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</si>
  <si>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</si>
  <si>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</si>
  <si>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</si>
  <si>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</si>
  <si>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</si>
  <si>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</si>
  <si>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</si>
  <si>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</si>
  <si>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</si>
  <si>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</si>
  <si>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</si>
  <si>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</si>
  <si>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</si>
  <si>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</si>
  <si>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</si>
  <si>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</si>
  <si>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</si>
  <si>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</si>
  <si>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</si>
  <si>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</si>
  <si>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</si>
  <si>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</si>
  <si>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</si>
  <si>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</si>
  <si>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</si>
  <si>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</si>
  <si>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</si>
  <si>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</si>
  <si>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</si>
  <si>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</si>
  <si>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</si>
  <si>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</si>
  <si>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</si>
  <si>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</si>
  <si>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</si>
  <si>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</si>
  <si>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</si>
  <si>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</si>
  <si>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</si>
  <si>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</si>
  <si>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</si>
  <si>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</si>
  <si>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</si>
  <si>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</si>
  <si>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</si>
  <si>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</si>
  <si>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</si>
  <si>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</si>
  <si>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</si>
  <si>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</si>
  <si>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</si>
  <si>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</si>
  <si>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</si>
  <si>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</si>
  <si>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</si>
  <si>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</si>
  <si>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</si>
  <si>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</si>
  <si>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</si>
  <si>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</si>
  <si>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</si>
  <si>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</si>
  <si>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</si>
  <si>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</si>
  <si>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</si>
  <si>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</si>
  <si>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</si>
  <si>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</si>
  <si>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</si>
  <si>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</si>
  <si>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</si>
  <si>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</si>
  <si>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</si>
  <si>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</si>
  <si>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</si>
  <si>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</si>
  <si>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</si>
  <si>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</si>
  <si>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</si>
  <si>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</si>
  <si>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</si>
  <si>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</si>
  <si>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</si>
  <si>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</si>
  <si>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</si>
  <si>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</si>
  <si>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</si>
  <si>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</si>
  <si>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</si>
  <si>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</si>
  <si>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</si>
  <si>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</si>
  <si>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</si>
  <si>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</si>
  <si>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</si>
  <si>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</si>
  <si>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</si>
  <si>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</si>
  <si>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</si>
  <si>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</si>
  <si>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</si>
  <si>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</si>
  <si>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</si>
  <si>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</si>
  <si>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</si>
  <si>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</si>
  <si>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</si>
  <si>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</si>
  <si>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</si>
  <si>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</si>
  <si>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</si>
  <si>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</si>
  <si>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</si>
  <si>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</si>
  <si>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</si>
  <si>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</si>
  <si>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</si>
  <si>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</si>
  <si>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</si>
  <si>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</si>
  <si>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</si>
  <si>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</si>
  <si>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</si>
  <si>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</si>
  <si>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</si>
  <si>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</si>
  <si>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</si>
  <si>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</si>
  <si>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</si>
  <si>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</si>
  <si>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</si>
  <si>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</si>
  <si>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</si>
  <si>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</si>
  <si>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</si>
  <si>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</si>
  <si>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</si>
  <si>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</si>
  <si>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</si>
  <si>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</si>
  <si>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</si>
  <si>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</si>
  <si>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</si>
  <si>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</si>
  <si>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</si>
  <si>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</si>
  <si>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</si>
  <si>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</si>
  <si>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</si>
  <si>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</si>
  <si>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</si>
  <si>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</si>
  <si>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</si>
  <si>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</si>
  <si>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</si>
  <si>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</si>
  <si>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</si>
  <si>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</si>
  <si>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</si>
  <si>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</si>
  <si>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</si>
  <si>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</si>
  <si>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</si>
  <si>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</si>
  <si>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</si>
  <si>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</si>
  <si>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</si>
  <si>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</si>
  <si>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</si>
  <si>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</si>
  <si>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</si>
  <si>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</si>
  <si>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</si>
  <si>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</si>
  <si>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</si>
  <si>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</si>
  <si>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</si>
  <si>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</si>
  <si>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</si>
  <si>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</si>
  <si>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</si>
  <si>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</si>
  <si>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</si>
  <si>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</si>
  <si>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</si>
  <si>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</si>
  <si>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</si>
  <si>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</si>
  <si>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</si>
  <si>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</si>
  <si>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</si>
  <si>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</si>
  <si>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</si>
  <si>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</si>
  <si>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</si>
  <si>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</si>
  <si>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</si>
  <si>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</si>
  <si>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</si>
  <si>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</si>
  <si>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</si>
  <si>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</si>
  <si>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</si>
  <si>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</si>
  <si>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</si>
  <si>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</si>
  <si>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</si>
  <si>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</si>
  <si>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</si>
  <si>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</si>
  <si>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</si>
  <si>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</si>
  <si>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</si>
  <si>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</si>
  <si>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</si>
  <si>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</si>
  <si>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</si>
  <si>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</si>
  <si>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</si>
  <si>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</si>
  <si>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</si>
  <si>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</si>
  <si>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</si>
  <si>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</si>
  <si>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</si>
  <si>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</si>
  <si>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</si>
  <si>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</si>
  <si>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</si>
  <si>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</si>
  <si>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</si>
  <si>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</si>
  <si>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</si>
  <si>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</si>
  <si>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</si>
  <si>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</si>
  <si>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</si>
  <si>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</si>
  <si>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</si>
  <si>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2050_TM151_PPA_CG_02_1_Crossings2_00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</si>
  <si>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</si>
  <si>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</si>
  <si>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</si>
  <si>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</si>
  <si>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</si>
  <si>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</si>
  <si>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2050_TM151_PPA_BF_02_1_Crossings7_02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</si>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</sst>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/>
      <c r="B6" s="47"/>
    </row>
    <row r="7" spans="1:6" x14ac:dyDescent="0.25">
      <c r="A7" s="79"/>
      <c r="B7" s="47"/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0"/>
  <sheetViews>
    <sheetView workbookViewId="0">
      <selection activeCell="H24" sqref="H24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539</v>
      </c>
      <c r="C1" s="23" t="s">
        <v>540</v>
      </c>
      <c r="D1" s="23" t="s">
        <v>541</v>
      </c>
      <c r="E1" s="23" t="s">
        <v>542</v>
      </c>
      <c r="F1" s="23" t="s">
        <v>543</v>
      </c>
      <c r="G1" s="23" t="s">
        <v>544</v>
      </c>
      <c r="H1" s="23" t="s">
        <v>545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2102</v>
      </c>
      <c r="B10" s="50" t="str">
        <f t="shared" ref="B10" si="2">(5-COUNTIF(D10:H10,0))&amp;"/5"</f>
        <v>5/5</v>
      </c>
      <c r="C10" s="50">
        <f t="shared" ref="C10" si="3">COUNTIF(D10:H10,0)</f>
        <v>0</v>
      </c>
      <c r="D10" s="76">
        <v>1</v>
      </c>
      <c r="E10" s="76">
        <v>1</v>
      </c>
      <c r="F10" s="76">
        <v>1</v>
      </c>
      <c r="G10" s="76">
        <v>1</v>
      </c>
      <c r="H10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537</v>
      </c>
      <c r="B5">
        <v>2.4</v>
      </c>
      <c r="D5" t="s">
        <v>536</v>
      </c>
      <c r="E5" s="62" t="s">
        <v>535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IDs'!$A$2:$B$94,2,0)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IDs'!$A$2:$B$94,2,0)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IDs'!$A$2:$B$94,2,0)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IDs'!$A$2:$B$94,2,0)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IDs'!$A$2:$B$94,2,0)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IDs'!$A$2:$B$94,2,0)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IDs'!$A$2:$B$94,2,0)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IDs'!$A$2:$B$94,2,0)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IDs'!$A$2:$B$94,2,0)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IDs'!$A$2:$B$94,2,0)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IDs'!$A$2:$B$94,2,0)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IDs'!$A$2:$B$94,2,0)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IDs'!$A$2:$B$94,2,0)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IDs'!$A$2:$B$94,2,0)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IDs'!$A$2:$B$94,2,0)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IDs'!$A$2:$B$94,2,0)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IDs'!$A$2:$B$94,2,0)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IDs'!$A$2:$B$94,2,0)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IDs'!$A$2:$B$94,2,0)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IDs'!$A$2:$B$94,2,0)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IDs'!$A$2:$B$94,2,0)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IDs'!$A$2:$B$94,2,0)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IDs'!$A$2:$B$94,2,0)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IDs'!$A$2:$B$94,2,0)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IDs'!$A$2:$B$94,2,0)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IDs'!$A$2:$B$94,2,0)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80" zoomScaleNormal="80" workbookViewId="0">
      <pane ySplit="1" topLeftCell="A46" activePane="bottomLeft" state="frozen"/>
      <selection pane="bottomLeft" activeCell="I89" sqref="I89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F99+7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s="64" t="s">
        <v>468</v>
      </c>
      <c r="B86" s="68">
        <v>7000</v>
      </c>
      <c r="C86" s="69" t="s">
        <v>62</v>
      </c>
      <c r="D86" s="65">
        <v>85</v>
      </c>
      <c r="E86" s="69">
        <v>88</v>
      </c>
      <c r="F86" s="70">
        <f t="shared" ref="F86:F92" si="7">F76+7</f>
        <v>43622</v>
      </c>
      <c r="G86" t="str">
        <f t="shared" ref="G86:G92" si="8">TEXT(F86,"dddd")</f>
        <v>Thursday</v>
      </c>
    </row>
    <row r="87" spans="1:7" x14ac:dyDescent="0.25">
      <c r="A87" s="64" t="s">
        <v>469</v>
      </c>
      <c r="B87" s="68">
        <v>7001</v>
      </c>
      <c r="C87" s="69" t="s">
        <v>62</v>
      </c>
      <c r="D87" s="65">
        <v>86</v>
      </c>
      <c r="E87" s="69">
        <v>89</v>
      </c>
      <c r="F87" s="70">
        <f t="shared" si="7"/>
        <v>43622</v>
      </c>
      <c r="G87" t="str">
        <f t="shared" si="8"/>
        <v>Thursday</v>
      </c>
    </row>
    <row r="88" spans="1:7" x14ac:dyDescent="0.25">
      <c r="A88" s="64" t="s">
        <v>470</v>
      </c>
      <c r="B88" s="68">
        <v>7002</v>
      </c>
      <c r="C88" s="69" t="s">
        <v>62</v>
      </c>
      <c r="D88" s="65">
        <v>87</v>
      </c>
      <c r="E88" s="69">
        <v>90</v>
      </c>
      <c r="F88" s="70">
        <f t="shared" si="7"/>
        <v>43626</v>
      </c>
      <c r="G88" t="str">
        <f t="shared" si="8"/>
        <v>Monday</v>
      </c>
    </row>
    <row r="89" spans="1:7" x14ac:dyDescent="0.25">
      <c r="A89" s="64" t="s">
        <v>471</v>
      </c>
      <c r="B89" s="68">
        <v>7003</v>
      </c>
      <c r="C89" s="69" t="s">
        <v>62</v>
      </c>
      <c r="D89" s="65">
        <v>88</v>
      </c>
      <c r="E89" s="69">
        <v>91</v>
      </c>
      <c r="F89" s="70">
        <f t="shared" si="7"/>
        <v>7</v>
      </c>
      <c r="G89" t="str">
        <f t="shared" si="8"/>
        <v>Saturday</v>
      </c>
    </row>
    <row r="90" spans="1:7" x14ac:dyDescent="0.25">
      <c r="A90" s="64" t="s">
        <v>472</v>
      </c>
      <c r="B90" s="68">
        <v>7004</v>
      </c>
      <c r="C90" s="69" t="s">
        <v>62</v>
      </c>
      <c r="D90" s="65">
        <v>89</v>
      </c>
      <c r="E90" s="69">
        <v>92</v>
      </c>
      <c r="F90" s="70">
        <f t="shared" si="7"/>
        <v>43568</v>
      </c>
      <c r="G90" t="str">
        <f t="shared" si="8"/>
        <v>Saturday</v>
      </c>
    </row>
    <row r="91" spans="1:7" x14ac:dyDescent="0.25">
      <c r="A91" s="64" t="s">
        <v>473</v>
      </c>
      <c r="B91" s="68">
        <v>7005</v>
      </c>
      <c r="C91" s="69" t="s">
        <v>62</v>
      </c>
      <c r="D91" s="65">
        <v>90</v>
      </c>
      <c r="E91" s="69">
        <v>93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474</v>
      </c>
      <c r="B92" s="68">
        <v>7006</v>
      </c>
      <c r="C92" s="69" t="s">
        <v>62</v>
      </c>
      <c r="D92" s="65">
        <v>91</v>
      </c>
      <c r="E92" s="69">
        <v>94</v>
      </c>
      <c r="F92" s="70">
        <f t="shared" si="7"/>
        <v>43568</v>
      </c>
      <c r="G92" t="str">
        <f t="shared" si="8"/>
        <v>Saturday</v>
      </c>
    </row>
    <row r="93" spans="1:7" x14ac:dyDescent="0.25">
      <c r="A93" s="71" t="s">
        <v>476</v>
      </c>
      <c r="B93" s="68" t="s">
        <v>475</v>
      </c>
    </row>
    <row r="94" spans="1:7" x14ac:dyDescent="0.25">
      <c r="A94" s="71" t="s">
        <v>477</v>
      </c>
      <c r="B94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533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7" sqref="B47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185" activePane="bottomRight" state="frozen"/>
      <selection activeCell="B203" sqref="B203"/>
      <selection pane="topRight" activeCell="B203" sqref="B203"/>
      <selection pane="bottomLeft" activeCell="B203" sqref="B203"/>
      <selection pane="bottomRight" activeCell="B203" sqref="B203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27"/>
  <sheetViews>
    <sheetView zoomScale="80" zoomScaleNormal="80" workbookViewId="0">
      <selection activeCell="A44" sqref="A44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28"/>
  <sheetViews>
    <sheetView zoomScale="80" zoomScaleNormal="80" workbookViewId="0">
      <pane ySplit="1" topLeftCell="A2" activePane="bottomLeft" state="frozen"/>
      <selection activeCell="C39" sqref="C39"/>
      <selection pane="bottomLeft" activeCell="E54" sqref="E54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530</v>
      </c>
      <c r="C2" t="str">
        <f>VLOOKUP(D2,'PPA IDs'!$A$2:$B$94,2,0)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25" si="0">LEFT(B2,20)</f>
        <v>2050_TM151_PPA_RT_01</v>
      </c>
      <c r="J2" t="s">
        <v>166</v>
      </c>
    </row>
    <row r="3" spans="1:10" x14ac:dyDescent="0.25">
      <c r="A3" t="s">
        <v>306</v>
      </c>
      <c r="B3" t="s">
        <v>531</v>
      </c>
      <c r="C3" t="str">
        <f>VLOOKUP(D3,'PPA IDs'!$A$2:$B$94,2,0)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532</v>
      </c>
      <c r="C4" t="str">
        <f>VLOOKUP(D4,'PPA IDs'!$A$2:$B$94,2,0)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311</v>
      </c>
      <c r="B5" t="s">
        <v>512</v>
      </c>
      <c r="C5" t="str">
        <f>VLOOKUP(D5,'PPA IDs'!$A$2:$B$94,2,0)   &amp;   "_"   &amp;   RIGHT(B5,2)   &amp;   "_"   &amp;   H5</f>
        <v>1006_00_RTFF</v>
      </c>
      <c r="D5" t="s">
        <v>265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si="0"/>
        <v>2050_TM151_PPA_RT_01</v>
      </c>
      <c r="J5" t="s">
        <v>166</v>
      </c>
    </row>
    <row r="6" spans="1:10" x14ac:dyDescent="0.25">
      <c r="A6" s="74" t="s">
        <v>311</v>
      </c>
      <c r="B6" s="74" t="s">
        <v>513</v>
      </c>
      <c r="C6" s="74" t="str">
        <f>VLOOKUP(D6,'PPA IDs'!$A$2:$B$94,2,0)   &amp;   "_"   &amp;   RIGHT(B6,2)   &amp;   "_"   &amp;   H6</f>
        <v>1006_00_CAG</v>
      </c>
      <c r="D6" s="74" t="s">
        <v>265</v>
      </c>
      <c r="E6" s="74" t="s">
        <v>161</v>
      </c>
      <c r="F6" s="74" t="s">
        <v>170</v>
      </c>
      <c r="G6" s="74" t="s">
        <v>170</v>
      </c>
      <c r="H6" s="74" t="s">
        <v>138</v>
      </c>
      <c r="I6" s="74" t="str">
        <f t="shared" si="0"/>
        <v>2050_TM151_PPA_CG_01</v>
      </c>
      <c r="J6" s="74" t="s">
        <v>166</v>
      </c>
    </row>
    <row r="7" spans="1:10" x14ac:dyDescent="0.25">
      <c r="A7" s="75" t="s">
        <v>311</v>
      </c>
      <c r="B7" s="75" t="s">
        <v>514</v>
      </c>
      <c r="C7" s="75" t="str">
        <f>VLOOKUP(D7,'PPA IDs'!$A$2:$B$94,2,0)   &amp;   "_"   &amp;   RIGHT(B7,2)   &amp;   "_"   &amp;   H7</f>
        <v>1006_01_BTTF</v>
      </c>
      <c r="D7" s="75" t="s">
        <v>265</v>
      </c>
      <c r="E7" s="75" t="s">
        <v>161</v>
      </c>
      <c r="F7" s="75" t="s">
        <v>170</v>
      </c>
      <c r="G7" s="75" t="s">
        <v>170</v>
      </c>
      <c r="H7" s="75" t="s">
        <v>139</v>
      </c>
      <c r="I7" s="78" t="str">
        <f t="shared" si="0"/>
        <v>2050_TM151_PPA_BF_01</v>
      </c>
      <c r="J7" s="75" t="s">
        <v>166</v>
      </c>
    </row>
    <row r="8" spans="1:10" x14ac:dyDescent="0.25">
      <c r="A8" t="s">
        <v>310</v>
      </c>
      <c r="B8" t="s">
        <v>518</v>
      </c>
      <c r="C8" t="str">
        <f>VLOOKUP(D8,'PPA IDs'!$A$2:$B$94,2,0)   &amp;   "_"   &amp;   RIGHT(B8,2)   &amp;   "_"   &amp;   H8</f>
        <v>1004_02_RTFF</v>
      </c>
      <c r="D8" t="s">
        <v>267</v>
      </c>
      <c r="E8" t="s">
        <v>161</v>
      </c>
      <c r="F8" t="s">
        <v>91</v>
      </c>
      <c r="G8" t="s">
        <v>163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310</v>
      </c>
      <c r="B9" s="74" t="s">
        <v>493</v>
      </c>
      <c r="C9" s="74" t="str">
        <f>VLOOKUP(D9,'PPA IDs'!$A$2:$B$94,2,0)   &amp;   "_"   &amp;   RIGHT(B9,2)   &amp;   "_"   &amp;   H9</f>
        <v>1004_01_CAG</v>
      </c>
      <c r="D9" s="74" t="s">
        <v>267</v>
      </c>
      <c r="E9" s="74" t="s">
        <v>161</v>
      </c>
      <c r="F9" s="74" t="s">
        <v>91</v>
      </c>
      <c r="G9" s="74" t="s">
        <v>163</v>
      </c>
      <c r="H9" s="74" t="s">
        <v>138</v>
      </c>
      <c r="I9" s="77" t="str">
        <f t="shared" si="0"/>
        <v>2050_TM151_PPA_CG_01</v>
      </c>
      <c r="J9" s="74" t="s">
        <v>166</v>
      </c>
    </row>
    <row r="10" spans="1:10" x14ac:dyDescent="0.25">
      <c r="A10" s="74" t="s">
        <v>310</v>
      </c>
      <c r="B10" s="74" t="s">
        <v>515</v>
      </c>
      <c r="C10" s="74" t="str">
        <f>VLOOKUP(D10,'PPA IDs'!$A$2:$B$94,2,0)   &amp;   "_"   &amp;   RIGHT(B10,2)   &amp;   "_"   &amp;   H10</f>
        <v>1004_02_BTTF</v>
      </c>
      <c r="D10" s="74" t="s">
        <v>267</v>
      </c>
      <c r="E10" s="74" t="s">
        <v>161</v>
      </c>
      <c r="F10" s="74" t="s">
        <v>91</v>
      </c>
      <c r="G10" s="74" t="s">
        <v>163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s="74" t="s">
        <v>310</v>
      </c>
      <c r="B11" s="74" t="s">
        <v>516</v>
      </c>
      <c r="C11" s="74" t="s">
        <v>534</v>
      </c>
      <c r="D11" s="74" t="s">
        <v>495</v>
      </c>
      <c r="E11" s="74" t="s">
        <v>161</v>
      </c>
      <c r="F11" s="74" t="s">
        <v>91</v>
      </c>
      <c r="G11" s="74" t="s">
        <v>163</v>
      </c>
      <c r="H11" s="74" t="s">
        <v>137</v>
      </c>
      <c r="I11" s="76" t="str">
        <f t="shared" si="0"/>
        <v>2050_TM151_PPA_RT_01</v>
      </c>
      <c r="J11" s="74" t="s">
        <v>166</v>
      </c>
    </row>
    <row r="12" spans="1:10" x14ac:dyDescent="0.25">
      <c r="A12" s="74" t="s">
        <v>310</v>
      </c>
      <c r="B12" s="74" t="s">
        <v>492</v>
      </c>
      <c r="C12" s="74" t="s">
        <v>491</v>
      </c>
      <c r="D12" s="74" t="s">
        <v>495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5" t="s">
        <v>310</v>
      </c>
      <c r="B13" s="75" t="s">
        <v>500</v>
      </c>
      <c r="C13" s="75" t="s">
        <v>511</v>
      </c>
      <c r="D13" s="75" t="s">
        <v>495</v>
      </c>
      <c r="E13" s="75" t="s">
        <v>161</v>
      </c>
      <c r="F13" s="75" t="s">
        <v>91</v>
      </c>
      <c r="G13" s="75" t="s">
        <v>163</v>
      </c>
      <c r="H13" s="75" t="s">
        <v>139</v>
      </c>
      <c r="I13" s="75" t="str">
        <f t="shared" si="0"/>
        <v>2050_TM151_PPA_BF_01</v>
      </c>
      <c r="J13" s="75" t="s">
        <v>166</v>
      </c>
    </row>
    <row r="14" spans="1:10" x14ac:dyDescent="0.25">
      <c r="A14" t="s">
        <v>309</v>
      </c>
      <c r="B14" t="s">
        <v>519</v>
      </c>
      <c r="C14" t="str">
        <f>VLOOKUP(D14,'PPA IDs'!$A$2:$B$94,2,0)   &amp;   "_"   &amp;   RIGHT(B14,2)   &amp;   "_"   &amp;   H14</f>
        <v>1003_01_RTFF</v>
      </c>
      <c r="D14" t="s">
        <v>263</v>
      </c>
      <c r="E14" t="s">
        <v>161</v>
      </c>
      <c r="F14" t="s">
        <v>91</v>
      </c>
      <c r="G14" t="s">
        <v>264</v>
      </c>
      <c r="H14" t="s">
        <v>137</v>
      </c>
      <c r="I14" t="str">
        <f t="shared" si="0"/>
        <v>2050_TM151_PPA_RT_02</v>
      </c>
      <c r="J14" t="s">
        <v>166</v>
      </c>
    </row>
    <row r="15" spans="1:10" x14ac:dyDescent="0.25">
      <c r="A15" t="s">
        <v>309</v>
      </c>
      <c r="B15" t="s">
        <v>538</v>
      </c>
      <c r="C15" t="str">
        <f>VLOOKUP(D15,'PPA IDs'!$A$2:$B$94,2,0)   &amp;   "_"   &amp;   RIGHT(B15,2)   &amp;   "_"   &amp;   H15</f>
        <v>1003_03_CAG</v>
      </c>
      <c r="D15" t="s">
        <v>263</v>
      </c>
      <c r="E15" t="s">
        <v>161</v>
      </c>
      <c r="F15" t="s">
        <v>91</v>
      </c>
      <c r="G15" t="s">
        <v>264</v>
      </c>
      <c r="H15" t="s">
        <v>138</v>
      </c>
      <c r="I15" s="74" t="s">
        <v>506</v>
      </c>
      <c r="J15" t="s">
        <v>166</v>
      </c>
    </row>
    <row r="16" spans="1:10" x14ac:dyDescent="0.25">
      <c r="A16" t="s">
        <v>309</v>
      </c>
      <c r="B16" t="s">
        <v>520</v>
      </c>
      <c r="C16" t="str">
        <f>VLOOKUP(D16,'PPA IDs'!$A$2:$B$94,2,0)   &amp;   "_"   &amp;   RIGHT(B16,2)   &amp;   "_"   &amp;   H16</f>
        <v>1003_02_BTTF</v>
      </c>
      <c r="D16" t="s">
        <v>263</v>
      </c>
      <c r="E16" t="s">
        <v>161</v>
      </c>
      <c r="F16" t="s">
        <v>91</v>
      </c>
      <c r="G16" t="s">
        <v>264</v>
      </c>
      <c r="H16" t="s">
        <v>139</v>
      </c>
      <c r="I16" s="74" t="str">
        <f t="shared" si="0"/>
        <v>2050_TM151_PPA_BF_02</v>
      </c>
      <c r="J16" t="s">
        <v>166</v>
      </c>
    </row>
    <row r="17" spans="1:10" x14ac:dyDescent="0.25">
      <c r="A17" t="s">
        <v>308</v>
      </c>
      <c r="B17" t="s">
        <v>521</v>
      </c>
      <c r="C17" t="str">
        <f>VLOOKUP(D17,'PPA IDs'!$A$2:$B$94,2,0)   &amp;   "_"   &amp;   RIGHT(B17,2)   &amp;   "_"   &amp;   H17</f>
        <v>1002_01_RTFF</v>
      </c>
      <c r="D17" t="s">
        <v>266</v>
      </c>
      <c r="E17" t="s">
        <v>161</v>
      </c>
      <c r="F17" t="s">
        <v>91</v>
      </c>
      <c r="G17" t="s">
        <v>264</v>
      </c>
      <c r="H17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308</v>
      </c>
      <c r="B18" t="s">
        <v>522</v>
      </c>
      <c r="C18" t="str">
        <f>VLOOKUP(D18,'PPA IDs'!$A$2:$B$94,2,0)   &amp;   "_"   &amp;   RIGHT(B18,2)   &amp;   "_"   &amp;   H18</f>
        <v>1002_00_CAG</v>
      </c>
      <c r="D18" t="s">
        <v>266</v>
      </c>
      <c r="E18" t="s">
        <v>161</v>
      </c>
      <c r="F18" t="s">
        <v>91</v>
      </c>
      <c r="G18" t="s">
        <v>264</v>
      </c>
      <c r="H18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t="s">
        <v>308</v>
      </c>
      <c r="B19" t="s">
        <v>523</v>
      </c>
      <c r="C19" t="str">
        <f>VLOOKUP(D19,'PPA IDs'!$A$2:$B$94,2,0)   &amp;   "_"   &amp;   RIGHT(B19,2)   &amp;   "_"   &amp;   H19</f>
        <v>1002_01_BTTF</v>
      </c>
      <c r="D19" t="s">
        <v>266</v>
      </c>
      <c r="E19" t="s">
        <v>161</v>
      </c>
      <c r="F19" t="s">
        <v>91</v>
      </c>
      <c r="G19" t="s">
        <v>264</v>
      </c>
      <c r="H19" t="s">
        <v>139</v>
      </c>
      <c r="I19" s="77" t="str">
        <f t="shared" si="0"/>
        <v>2050_TM151_PPA_BF_02</v>
      </c>
      <c r="J19" t="s">
        <v>166</v>
      </c>
    </row>
    <row r="20" spans="1:10" x14ac:dyDescent="0.25">
      <c r="A20" t="s">
        <v>307</v>
      </c>
      <c r="B20" t="s">
        <v>524</v>
      </c>
      <c r="C20" t="str">
        <f>VLOOKUP(D20,'PPA IDs'!$A$2:$B$94,2,0)   &amp;   "_"   &amp;   RIGHT(B20,2)   &amp;   "_"   &amp;   H20</f>
        <v>1001_03_RTFF</v>
      </c>
      <c r="D20" t="s">
        <v>268</v>
      </c>
      <c r="E20" t="s">
        <v>161</v>
      </c>
      <c r="F20" t="s">
        <v>91</v>
      </c>
      <c r="G20" t="s">
        <v>264</v>
      </c>
      <c r="H20" s="74" t="s">
        <v>137</v>
      </c>
      <c r="I20" s="76" t="str">
        <f t="shared" si="0"/>
        <v>2050_TM151_PPA_RT_02</v>
      </c>
      <c r="J20" t="s">
        <v>166</v>
      </c>
    </row>
    <row r="21" spans="1:10" x14ac:dyDescent="0.25">
      <c r="A21" t="s">
        <v>307</v>
      </c>
      <c r="B21" t="s">
        <v>525</v>
      </c>
      <c r="C21" t="str">
        <f>VLOOKUP(D21,'PPA IDs'!$A$2:$B$94,2,0)   &amp;   "_"   &amp;   RIGHT(B21,2)   &amp;   "_"   &amp;   H21</f>
        <v>1001_02_CAG</v>
      </c>
      <c r="D21" t="s">
        <v>268</v>
      </c>
      <c r="E21" t="s">
        <v>161</v>
      </c>
      <c r="F21" t="s">
        <v>91</v>
      </c>
      <c r="G21" t="s">
        <v>264</v>
      </c>
      <c r="H21" s="74" t="s">
        <v>138</v>
      </c>
      <c r="I21" s="74" t="str">
        <f t="shared" si="0"/>
        <v>2050_TM151_PPA_CG_02</v>
      </c>
      <c r="J21" t="s">
        <v>166</v>
      </c>
    </row>
    <row r="22" spans="1:10" x14ac:dyDescent="0.25">
      <c r="A22" s="74" t="s">
        <v>307</v>
      </c>
      <c r="B22" s="74" t="s">
        <v>526</v>
      </c>
      <c r="C22" s="74" t="str">
        <f>VLOOKUP(D22,'PPA IDs'!$A$2:$B$94,2,0)   &amp;   "_"   &amp;   RIGHT(B22,2)   &amp;   "_"   &amp;   H22</f>
        <v>1001_02_BTTF</v>
      </c>
      <c r="D22" s="74" t="s">
        <v>268</v>
      </c>
      <c r="E22" s="74" t="s">
        <v>161</v>
      </c>
      <c r="F22" s="74" t="s">
        <v>91</v>
      </c>
      <c r="G22" s="74" t="s">
        <v>264</v>
      </c>
      <c r="H22" s="74" t="s">
        <v>139</v>
      </c>
      <c r="I22" s="74" t="str">
        <f t="shared" si="0"/>
        <v>2050_TM151_PPA_BF_02</v>
      </c>
      <c r="J22" s="74" t="s">
        <v>166</v>
      </c>
    </row>
    <row r="23" spans="1:10" x14ac:dyDescent="0.25">
      <c r="A23" s="74" t="s">
        <v>312</v>
      </c>
      <c r="B23" s="74" t="s">
        <v>527</v>
      </c>
      <c r="C23" s="74" t="str">
        <f>VLOOKUP(D23,'PPA IDs'!$A$2:$B$94,2,0)   &amp;   "_"   &amp;   RIGHT(B23,2)   &amp;   "_"   &amp;   H23</f>
        <v>1007_01_RTFF</v>
      </c>
      <c r="D23" s="74" t="s">
        <v>269</v>
      </c>
      <c r="E23" s="74" t="s">
        <v>161</v>
      </c>
      <c r="F23" s="74" t="s">
        <v>91</v>
      </c>
      <c r="G23" s="74" t="s">
        <v>163</v>
      </c>
      <c r="H23" s="74" t="s">
        <v>137</v>
      </c>
      <c r="I23" s="74" t="str">
        <f t="shared" si="0"/>
        <v>2050_TM151_PPA_RT_02</v>
      </c>
      <c r="J23" s="74" t="s">
        <v>166</v>
      </c>
    </row>
    <row r="24" spans="1:10" x14ac:dyDescent="0.25">
      <c r="A24" s="74" t="s">
        <v>312</v>
      </c>
      <c r="B24" s="74" t="s">
        <v>528</v>
      </c>
      <c r="C24" s="74" t="str">
        <f>VLOOKUP(D24,'PPA IDs'!$A$2:$B$94,2,0)   &amp;   "_"   &amp;   RIGHT(B24,2)   &amp;   "_"   &amp;   H24</f>
        <v>1007_01_CAG</v>
      </c>
      <c r="D24" s="74" t="s">
        <v>269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4" t="str">
        <f t="shared" si="0"/>
        <v>2050_TM151_PPA_CG_02</v>
      </c>
      <c r="J24" s="74" t="s">
        <v>166</v>
      </c>
    </row>
    <row r="25" spans="1:10" x14ac:dyDescent="0.25">
      <c r="A25" s="75" t="s">
        <v>312</v>
      </c>
      <c r="B25" s="75" t="s">
        <v>529</v>
      </c>
      <c r="C25" s="75" t="str">
        <f>VLOOKUP(D25,'PPA IDs'!$A$2:$B$94,2,0)   &amp;   "_"   &amp;   RIGHT(B25,2)   &amp;   "_"   &amp;   H25</f>
        <v>1007_02_BTTF</v>
      </c>
      <c r="D25" s="75" t="s">
        <v>269</v>
      </c>
      <c r="E25" s="75" t="s">
        <v>161</v>
      </c>
      <c r="F25" s="75" t="s">
        <v>91</v>
      </c>
      <c r="G25" s="75" t="s">
        <v>163</v>
      </c>
      <c r="H25" s="75" t="s">
        <v>139</v>
      </c>
      <c r="I25" s="78" t="str">
        <f t="shared" si="0"/>
        <v>2050_TM151_PPA_BF_02</v>
      </c>
      <c r="J25" s="75" t="s">
        <v>166</v>
      </c>
    </row>
    <row r="26" spans="1:10" x14ac:dyDescent="0.25">
      <c r="A26" t="s">
        <v>547</v>
      </c>
      <c r="B26" s="77" t="s">
        <v>546</v>
      </c>
      <c r="C26" t="str">
        <f>MID(B26,22,4)&amp;"_"&amp;RIGHT(B26,2)&amp;"_"&amp;H26</f>
        <v>2102_00_RTFF</v>
      </c>
      <c r="D26" s="77" t="s">
        <v>361</v>
      </c>
      <c r="E26" s="74" t="s">
        <v>161</v>
      </c>
      <c r="F26" s="74" t="s">
        <v>91</v>
      </c>
      <c r="G26" s="74" t="s">
        <v>208</v>
      </c>
      <c r="H26" s="74" t="str">
        <f>IF(MID(B26,16,2)="RT","RTFF",IF(MID(B26,16,2)="CG","CAG","BTTF"))</f>
        <v>RTFF</v>
      </c>
      <c r="I26" s="74" t="str">
        <f t="shared" ref="I26:I28" si="1">LEFT(B26,20)</f>
        <v>2050_TM151_PPA_RT_02</v>
      </c>
      <c r="J26" s="74" t="s">
        <v>166</v>
      </c>
    </row>
    <row r="27" spans="1:10" x14ac:dyDescent="0.25">
      <c r="A27" t="s">
        <v>547</v>
      </c>
      <c r="B27" s="77" t="s">
        <v>548</v>
      </c>
      <c r="C27" t="str">
        <f t="shared" ref="C27:C28" si="2">MID(B27,22,4)&amp;"_"&amp;RIGHT(B27,2)&amp;"_"&amp;H27</f>
        <v>2102_00_CAG</v>
      </c>
      <c r="D27" s="77" t="s">
        <v>361</v>
      </c>
      <c r="E27" s="74" t="s">
        <v>161</v>
      </c>
      <c r="F27" s="74" t="s">
        <v>91</v>
      </c>
      <c r="G27" s="74" t="s">
        <v>208</v>
      </c>
      <c r="H27" s="74" t="str">
        <f t="shared" ref="H27:H28" si="3">IF(MID(B27,16,2)="RT","RTFF",IF(MID(B27,16,2)="CG","CAG","BTTF"))</f>
        <v>CAG</v>
      </c>
      <c r="I27" s="74" t="str">
        <f t="shared" si="1"/>
        <v>2050_TM151_PPA_CG_02</v>
      </c>
      <c r="J27" s="74" t="s">
        <v>166</v>
      </c>
    </row>
    <row r="28" spans="1:10" x14ac:dyDescent="0.25">
      <c r="A28" t="s">
        <v>547</v>
      </c>
      <c r="B28" s="77" t="s">
        <v>549</v>
      </c>
      <c r="C28" t="str">
        <f t="shared" si="2"/>
        <v>2102_00_BTTF</v>
      </c>
      <c r="D28" s="77" t="s">
        <v>361</v>
      </c>
      <c r="E28" s="74" t="s">
        <v>161</v>
      </c>
      <c r="F28" s="74" t="s">
        <v>91</v>
      </c>
      <c r="G28" s="74" t="s">
        <v>208</v>
      </c>
      <c r="H28" s="74" t="str">
        <f t="shared" si="3"/>
        <v>BTTF</v>
      </c>
      <c r="I28" s="74" t="str">
        <f t="shared" si="1"/>
        <v>2050_TM151_PPA_BF_02</v>
      </c>
      <c r="J28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D13" sqref="D13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52523644900</v>
      </c>
      <c r="D10" s="22">
        <v>201272100</v>
      </c>
      <c r="E10" s="22">
        <v>347471300</v>
      </c>
      <c r="F10" s="22">
        <v>7014010400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25688551000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5724000000</v>
      </c>
      <c r="U10" s="22">
        <v>0</v>
      </c>
      <c r="V10" s="22">
        <v>0</v>
      </c>
      <c r="W10" s="22">
        <v>0</v>
      </c>
      <c r="X10" s="49">
        <v>299600000</v>
      </c>
    </row>
    <row r="11" spans="1:24" x14ac:dyDescent="0.25">
      <c r="A11" s="50">
        <v>1002</v>
      </c>
      <c r="B11" s="47">
        <v>10</v>
      </c>
      <c r="C11" s="49">
        <f t="shared" ref="C11:C16" si="1">SUM(D11:W11)</f>
        <v>39631901200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21688385700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40973067700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22389786800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49831952900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12178044500</v>
      </c>
      <c r="L13" s="22">
        <v>17502081500</v>
      </c>
      <c r="M13" s="22">
        <v>9596954900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3005100000</v>
      </c>
      <c r="V13" s="22">
        <v>0</v>
      </c>
      <c r="W13" s="22">
        <v>0</v>
      </c>
      <c r="X13" s="49">
        <v>324200000</v>
      </c>
    </row>
    <row r="14" spans="1:24" x14ac:dyDescent="0.25">
      <c r="A14" s="50">
        <v>1005</v>
      </c>
      <c r="B14" s="47">
        <v>10</v>
      </c>
      <c r="C14" s="49">
        <f t="shared" si="1"/>
        <v>17333748400</v>
      </c>
      <c r="D14" s="22">
        <v>0</v>
      </c>
      <c r="E14" s="22">
        <v>15770149500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1443315800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41000000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34600000</v>
      </c>
    </row>
    <row r="16" spans="1:24" x14ac:dyDescent="0.25">
      <c r="A16" s="50">
        <v>1007</v>
      </c>
      <c r="B16" s="47">
        <v>10</v>
      </c>
      <c r="C16" s="49">
        <f t="shared" si="1"/>
        <v>90805020600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12785644500</v>
      </c>
      <c r="L16" s="22">
        <v>39891868300</v>
      </c>
      <c r="M16" s="22">
        <v>12056297800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3005100000</v>
      </c>
      <c r="V16" s="22">
        <v>0</v>
      </c>
      <c r="W16" s="22">
        <v>0</v>
      </c>
      <c r="X16" s="49">
        <v>592200000</v>
      </c>
    </row>
    <row r="17" spans="1:24" x14ac:dyDescent="0.25">
      <c r="A17" s="50">
        <v>2102</v>
      </c>
      <c r="B17" s="47">
        <v>3</v>
      </c>
      <c r="C17" s="49">
        <f t="shared" ref="C17" si="2">SUM(D17:W17)</f>
        <v>233000000</v>
      </c>
      <c r="D17" s="22">
        <v>20000000</v>
      </c>
      <c r="E17" s="22">
        <v>0</v>
      </c>
      <c r="F17" s="22">
        <v>50000000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25000000</v>
      </c>
      <c r="N17" s="22">
        <v>25000000</v>
      </c>
      <c r="O17" s="22">
        <v>33000000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80000000</v>
      </c>
      <c r="W17" s="22">
        <v>0</v>
      </c>
      <c r="X17" s="49">
        <v>-8000000</v>
      </c>
    </row>
    <row r="18" spans="1:24" x14ac:dyDescent="0.25">
      <c r="A18" s="50"/>
      <c r="B18" s="47"/>
    </row>
    <row r="19" spans="1:24" x14ac:dyDescent="0.25">
      <c r="A19" s="50"/>
      <c r="B19" s="47"/>
    </row>
    <row r="20" spans="1:24" x14ac:dyDescent="0.25">
      <c r="A20" s="50"/>
      <c r="B20" s="47"/>
    </row>
    <row r="21" spans="1:24" x14ac:dyDescent="0.25">
      <c r="A21" s="50"/>
      <c r="B21" s="47"/>
      <c r="C21" s="60"/>
    </row>
    <row r="22" spans="1:24" x14ac:dyDescent="0.25">
      <c r="A22" s="50"/>
      <c r="B22" s="47"/>
    </row>
    <row r="23" spans="1:24" x14ac:dyDescent="0.25">
      <c r="A23" s="50"/>
      <c r="B23" s="47"/>
    </row>
    <row r="24" spans="1:24" x14ac:dyDescent="0.25">
      <c r="A24" s="50"/>
      <c r="B24" s="47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  <c r="D27" s="19"/>
      <c r="E27" s="19"/>
      <c r="L27" s="19"/>
      <c r="M27" s="19"/>
      <c r="N27" s="19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2019-05-15T19:54:01Z</dcterms:modified>
</cp:coreProperties>
</file>