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4"/>
  <workbookPr/>
  <mc:AlternateContent xmlns:mc="http://schemas.openxmlformats.org/markup-compatibility/2006">
    <mc:Choice Requires="x15">
      <x15ac:absPath xmlns:x15ac="http://schemas.microsoft.com/office/spreadsheetml/2010/11/ac" url="https://d.docs.live.net/2d1080575dc95e8f/Desktop/Baylor Classes/8. Spring 2024/Capstone/"/>
    </mc:Choice>
  </mc:AlternateContent>
  <xr:revisionPtr revIDLastSave="0" documentId="8_{029886DE-0A04-42BF-861B-FEE52E65C1F1}" xr6:coauthVersionLast="47" xr6:coauthVersionMax="47" xr10:uidLastSave="{00000000-0000-0000-0000-000000000000}"/>
  <bookViews>
    <workbookView xWindow="-110" yWindow="-110" windowWidth="19420" windowHeight="11620" tabRatio="859" xr2:uid="{00000000-000D-0000-FFFF-FFFF00000000}"/>
  </bookViews>
  <sheets>
    <sheet name="Dataset" sheetId="1" r:id="rId1"/>
    <sheet name="Regressions" sheetId="7" state="hidden" r:id="rId2"/>
    <sheet name="Correlations" sheetId="8" state="hidden" r:id="rId3"/>
    <sheet name="Price" sheetId="9" state="hidden" r:id="rId4"/>
    <sheet name="Description" sheetId="11" state="hidden" r:id="rId5"/>
    <sheet name="Contact" sheetId="12" state="hidden" r:id="rId6"/>
    <sheet name="Duplicates" sheetId="13" state="hidden" r:id="rId7"/>
    <sheet name="Timestamp" sheetId="14" state="hidden" r:id="rId8"/>
    <sheet name="Cities" sheetId="15" state="hidden" r:id="rId9"/>
    <sheet name="CitiesVIF" sheetId="16" r:id="rId10"/>
    <sheet name="TimestampVIF" sheetId="17" r:id="rId11"/>
    <sheet name="DuplicatesVIF" sheetId="18" r:id="rId12"/>
    <sheet name="ContactVIF" sheetId="19" r:id="rId13"/>
    <sheet name="DescriptionVIF" sheetId="20" r:id="rId14"/>
    <sheet name="PriceVIF" sheetId="21" r:id="rId15"/>
    <sheet name="RegressionResults" sheetId="23" r:id="rId16"/>
    <sheet name="DataCorrelation" sheetId="22" r:id="rId17"/>
    <sheet name="NewCopy" sheetId="10" r:id="rId18"/>
    <sheet name="Planning" sheetId="2" r:id="rId19"/>
    <sheet name="Backup" sheetId="3" state="hidden" r:id="rId20"/>
    <sheet name="Copy1" sheetId="4" state="hidden" r:id="rId2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4" i="1" l="1" a="1"/>
  <c r="Q14" i="1"/>
  <c r="Q15" i="1" a="1"/>
  <c r="Q15" i="1"/>
  <c r="Q16" i="1" a="1"/>
  <c r="Q16" i="1"/>
  <c r="Q17" i="1" a="1"/>
  <c r="Q17" i="1"/>
  <c r="Q18" i="1" a="1"/>
  <c r="Q18" i="1"/>
  <c r="Q19" i="1" a="1"/>
  <c r="Q19" i="1"/>
  <c r="Q20" i="1" a="1"/>
  <c r="Q20" i="1"/>
  <c r="Q21" i="1" a="1"/>
  <c r="Q21" i="1"/>
  <c r="Q22" i="1" a="1"/>
  <c r="Q22" i="1"/>
  <c r="Q23" i="1" a="1"/>
  <c r="Q23" i="1"/>
  <c r="Q24" i="1" a="1"/>
  <c r="Q24" i="1"/>
  <c r="O14" i="1" a="1"/>
  <c r="O14" i="1"/>
  <c r="O15" i="1" a="1"/>
  <c r="O15" i="1"/>
  <c r="O16" i="1" a="1"/>
  <c r="O16" i="1"/>
  <c r="O17" i="1" a="1"/>
  <c r="O17" i="1"/>
  <c r="O18" i="1" a="1"/>
  <c r="O18" i="1"/>
  <c r="O19" i="1" a="1"/>
  <c r="O19" i="1"/>
  <c r="O20" i="1" a="1"/>
  <c r="O20" i="1"/>
  <c r="O21" i="1" a="1"/>
  <c r="O21" i="1"/>
  <c r="O22" i="1" a="1"/>
  <c r="O22" i="1"/>
  <c r="O23" i="1" a="1"/>
  <c r="O23" i="1"/>
  <c r="O24" i="1" a="1"/>
  <c r="O24" i="1"/>
  <c r="N14" i="1" a="1"/>
  <c r="N14" i="1"/>
  <c r="N15" i="1" a="1"/>
  <c r="N15" i="1"/>
  <c r="N16" i="1" a="1"/>
  <c r="N16" i="1"/>
  <c r="N17" i="1" a="1"/>
  <c r="N17" i="1"/>
  <c r="N18" i="1" a="1"/>
  <c r="N18" i="1"/>
  <c r="N19" i="1" a="1"/>
  <c r="N19" i="1"/>
  <c r="N20" i="1" a="1"/>
  <c r="N20" i="1"/>
  <c r="N21" i="1" a="1"/>
  <c r="N21" i="1"/>
  <c r="N22" i="1" a="1"/>
  <c r="N22" i="1"/>
  <c r="N23" i="1" a="1"/>
  <c r="N23" i="1"/>
  <c r="N24" i="1" a="1"/>
  <c r="N24" i="1"/>
  <c r="M14" i="1" a="1"/>
  <c r="M14" i="1"/>
  <c r="M15" i="1" a="1"/>
  <c r="M15" i="1"/>
  <c r="M16" i="1" a="1"/>
  <c r="M16" i="1"/>
  <c r="M17" i="1" a="1"/>
  <c r="M17" i="1"/>
  <c r="M18" i="1" a="1"/>
  <c r="M18" i="1"/>
  <c r="M19" i="1" a="1"/>
  <c r="M19" i="1"/>
  <c r="M20" i="1" a="1"/>
  <c r="M20" i="1"/>
  <c r="M21" i="1" a="1"/>
  <c r="M21" i="1"/>
  <c r="M22" i="1" a="1"/>
  <c r="M22" i="1"/>
  <c r="M23" i="1" a="1"/>
  <c r="M23" i="1"/>
  <c r="M24" i="1" a="1"/>
  <c r="M24" i="1"/>
  <c r="K14" i="1" a="1"/>
  <c r="K14" i="1"/>
  <c r="J14" i="1" s="1"/>
  <c r="K15" i="1" a="1"/>
  <c r="K15" i="1"/>
  <c r="J15" i="1" s="1"/>
  <c r="K16" i="1" a="1"/>
  <c r="K16" i="1"/>
  <c r="J16" i="1" s="1"/>
  <c r="K17" i="1" a="1"/>
  <c r="K17" i="1"/>
  <c r="J17" i="1" s="1"/>
  <c r="K18" i="1" a="1"/>
  <c r="K18" i="1"/>
  <c r="J18" i="1" s="1"/>
  <c r="K19" i="1" a="1"/>
  <c r="K19" i="1"/>
  <c r="J19" i="1" s="1"/>
  <c r="K20" i="1" a="1"/>
  <c r="K20" i="1"/>
  <c r="J20" i="1" s="1"/>
  <c r="K21" i="1" a="1"/>
  <c r="K21" i="1"/>
  <c r="J21" i="1" s="1"/>
  <c r="K22" i="1" a="1"/>
  <c r="K22" i="1"/>
  <c r="J22" i="1" s="1"/>
  <c r="K23" i="1" a="1"/>
  <c r="K23" i="1"/>
  <c r="J23" i="1" s="1"/>
  <c r="K24" i="1" a="1"/>
  <c r="K24" i="1"/>
  <c r="J24" i="1" s="1"/>
  <c r="B24" i="1"/>
  <c r="B23" i="1"/>
  <c r="B22" i="1"/>
  <c r="B21" i="1"/>
  <c r="B20" i="1"/>
  <c r="B19" i="1"/>
  <c r="B18" i="1"/>
  <c r="B17" i="1"/>
  <c r="B16" i="1"/>
  <c r="B15" i="1"/>
  <c r="B14" i="1"/>
  <c r="P5" i="1" a="1"/>
  <c r="P5" i="1" s="1"/>
  <c r="P6" i="1" a="1"/>
  <c r="P6" i="1"/>
  <c r="Q13" i="1" a="1"/>
  <c r="Q13" i="1"/>
  <c r="Q12" i="1" a="1"/>
  <c r="Q12" i="1"/>
  <c r="Q11" i="1" a="1"/>
  <c r="Q11" i="1"/>
  <c r="Q10" i="1" a="1"/>
  <c r="Q10" i="1"/>
  <c r="Q9" i="1" a="1"/>
  <c r="Q9" i="1"/>
  <c r="Q8" i="1" a="1"/>
  <c r="Q8" i="1"/>
  <c r="Q7" i="1" a="1"/>
  <c r="Q7" i="1"/>
  <c r="Q6" i="1" a="1"/>
  <c r="Q6" i="1"/>
  <c r="Q5" i="1" a="1"/>
  <c r="Q5" i="1" s="1"/>
  <c r="P13" i="1" a="1"/>
  <c r="P13" i="1" s="1"/>
  <c r="P12" i="1" a="1"/>
  <c r="P12" i="1" s="1"/>
  <c r="P7" i="1" a="1"/>
  <c r="P7" i="1" s="1"/>
  <c r="O6" i="1" a="1"/>
  <c r="O6" i="1"/>
  <c r="O7" i="1" a="1"/>
  <c r="O7" i="1"/>
  <c r="O8" i="1" a="1"/>
  <c r="O8" i="1"/>
  <c r="O9" i="1" a="1"/>
  <c r="O9" i="1"/>
  <c r="O10" i="1" a="1"/>
  <c r="O10" i="1"/>
  <c r="O11" i="1" a="1"/>
  <c r="O11" i="1"/>
  <c r="O12" i="1" a="1"/>
  <c r="O12" i="1"/>
  <c r="O13" i="1" a="1"/>
  <c r="O13" i="1"/>
  <c r="O5" i="1" a="1"/>
  <c r="O5" i="1" s="1"/>
  <c r="N6" i="1" a="1"/>
  <c r="N6" i="1"/>
  <c r="N7" i="1" a="1"/>
  <c r="N7" i="1"/>
  <c r="N8" i="1" a="1"/>
  <c r="N8" i="1"/>
  <c r="N9" i="1" a="1"/>
  <c r="N9" i="1"/>
  <c r="N10" i="1" a="1"/>
  <c r="N10" i="1"/>
  <c r="N11" i="1" a="1"/>
  <c r="N11" i="1"/>
  <c r="N12" i="1" a="1"/>
  <c r="N12" i="1"/>
  <c r="N13" i="1" a="1"/>
  <c r="N13" i="1"/>
  <c r="N5" i="1" a="1"/>
  <c r="N5" i="1" s="1"/>
  <c r="M6" i="1" a="1"/>
  <c r="M6" i="1"/>
  <c r="M7" i="1" a="1"/>
  <c r="M7" i="1"/>
  <c r="M8" i="1" a="1"/>
  <c r="M8" i="1"/>
  <c r="M9" i="1" a="1"/>
  <c r="M9" i="1"/>
  <c r="M10" i="1" a="1"/>
  <c r="M10" i="1"/>
  <c r="M11" i="1" a="1"/>
  <c r="M11" i="1"/>
  <c r="M12" i="1" a="1"/>
  <c r="M12" i="1"/>
  <c r="M13" i="1" a="1"/>
  <c r="M13" i="1"/>
  <c r="M5" i="1" a="1"/>
  <c r="M5" i="1" s="1"/>
  <c r="K6" i="1" a="1"/>
  <c r="K6" i="1"/>
  <c r="J6" i="1" s="1"/>
  <c r="K7" i="1" a="1"/>
  <c r="K7" i="1"/>
  <c r="J7" i="1" s="1"/>
  <c r="K8" i="1" a="1"/>
  <c r="K8" i="1"/>
  <c r="J8" i="1" s="1"/>
  <c r="K9" i="1" a="1"/>
  <c r="K9" i="1"/>
  <c r="J9" i="1" s="1"/>
  <c r="K10" i="1" a="1"/>
  <c r="K10" i="1"/>
  <c r="J10" i="1" s="1"/>
  <c r="K11" i="1" a="1"/>
  <c r="K11" i="1"/>
  <c r="J11" i="1" s="1"/>
  <c r="K12" i="1" a="1"/>
  <c r="K12" i="1"/>
  <c r="J12" i="1" s="1"/>
  <c r="K13" i="1" a="1"/>
  <c r="K13" i="1"/>
  <c r="J13" i="1" s="1"/>
  <c r="K5" i="1" a="1"/>
  <c r="K5" i="1" s="1"/>
  <c r="J5" i="1" s="1"/>
  <c r="D4" i="21"/>
  <c r="D4" i="20"/>
  <c r="D4" i="19"/>
  <c r="D4" i="18"/>
  <c r="D4" i="17"/>
  <c r="D4" i="16"/>
  <c r="D4" i="15"/>
  <c r="D4" i="14"/>
  <c r="D4" i="13"/>
  <c r="D4" i="12"/>
  <c r="D4" i="11"/>
  <c r="B13" i="10"/>
  <c r="B12" i="10"/>
  <c r="B11" i="10"/>
  <c r="B10" i="10"/>
  <c r="B9" i="10"/>
  <c r="B8" i="10"/>
  <c r="B7" i="10"/>
  <c r="B6" i="10"/>
  <c r="B5" i="10"/>
  <c r="D4" i="9"/>
  <c r="B13" i="4" l="1"/>
  <c r="B12" i="4"/>
  <c r="B11" i="4"/>
  <c r="B10" i="4"/>
  <c r="B9" i="4"/>
  <c r="B8" i="4"/>
  <c r="B7" i="4"/>
  <c r="B6" i="4"/>
  <c r="B5" i="4"/>
  <c r="C26" i="3"/>
  <c r="C25" i="3"/>
  <c r="B7" i="1"/>
  <c r="B6" i="1"/>
  <c r="B5" i="1"/>
  <c r="B13" i="1"/>
  <c r="B12" i="1"/>
  <c r="B11" i="1"/>
  <c r="B10" i="1"/>
  <c r="B9" i="1"/>
  <c r="B8" i="1"/>
  <c r="N11" i="4" a="1"/>
  <c r="L25" i="3" a="1"/>
  <c r="K5" i="4" a="1"/>
  <c r="Q5" i="3" a="1"/>
  <c r="M12" i="4" a="1"/>
  <c r="N5" i="3" a="1"/>
  <c r="K9" i="4" a="1"/>
  <c r="N8" i="4" a="1"/>
  <c r="Q6" i="4" a="1"/>
  <c r="Q9" i="4" a="1"/>
  <c r="O8" i="4" a="1"/>
  <c r="K7" i="4" a="1"/>
  <c r="K13" i="4" a="1"/>
  <c r="O7" i="4" a="1"/>
  <c r="M7" i="4" a="1"/>
  <c r="N5" i="4" a="1"/>
  <c r="K6" i="4" a="1"/>
  <c r="M6" i="3" a="1"/>
  <c r="Q11" i="4" a="1"/>
  <c r="O25" i="3" a="1"/>
  <c r="M10" i="4" a="1"/>
  <c r="K8" i="4" a="1"/>
  <c r="P25" i="3" a="1"/>
  <c r="R25" i="3" a="1"/>
  <c r="P26" i="3" a="1"/>
  <c r="K11" i="4" a="1"/>
  <c r="N13" i="4" a="1"/>
  <c r="K6" i="3" a="1"/>
  <c r="M8" i="4" a="1"/>
  <c r="N6" i="4" a="1"/>
  <c r="M6" i="4" a="1"/>
  <c r="M9" i="4" a="1"/>
  <c r="Q5" i="4" a="1"/>
  <c r="O6" i="4" a="1"/>
  <c r="Q6" i="3" a="1"/>
  <c r="O11" i="4" a="1"/>
  <c r="O12" i="4" a="1"/>
  <c r="O10" i="4" a="1"/>
  <c r="N9" i="4" a="1"/>
  <c r="Q7" i="4" a="1"/>
  <c r="K12" i="4" a="1"/>
  <c r="M5" i="3" a="1"/>
  <c r="Q12" i="4" a="1"/>
  <c r="L26" i="3" a="1"/>
  <c r="M5" i="4" a="1"/>
  <c r="N26" i="3" a="1"/>
  <c r="Q8" i="4" a="1"/>
  <c r="R26" i="3" a="1"/>
  <c r="N25" i="3" a="1"/>
  <c r="N6" i="3" a="1"/>
  <c r="O26" i="3" a="1"/>
  <c r="O13" i="4" a="1"/>
  <c r="N12" i="4" a="1"/>
  <c r="Q10" i="4" a="1"/>
  <c r="N7" i="4" a="1"/>
  <c r="N10" i="4" a="1"/>
  <c r="Q13" i="4" a="1"/>
  <c r="K10" i="4" a="1"/>
  <c r="O5" i="4" a="1"/>
  <c r="M11" i="4" a="1"/>
  <c r="K5" i="3" a="1"/>
  <c r="M13" i="4" a="1"/>
  <c r="O9" i="4" a="1"/>
  <c r="N25" i="3" l="1"/>
  <c r="R26" i="3"/>
  <c r="N6" i="4"/>
  <c r="K8" i="4"/>
  <c r="O9" i="4"/>
  <c r="M11" i="4"/>
  <c r="Q12" i="4"/>
  <c r="N6" i="3"/>
  <c r="Q6" i="3"/>
  <c r="K5" i="4"/>
  <c r="M8" i="4"/>
  <c r="K13" i="4"/>
  <c r="M5" i="4"/>
  <c r="Q6" i="4"/>
  <c r="N8" i="4"/>
  <c r="O11" i="4"/>
  <c r="M13" i="4"/>
  <c r="R25" i="3"/>
  <c r="N5" i="4"/>
  <c r="K7" i="4"/>
  <c r="O8" i="4"/>
  <c r="M10" i="4"/>
  <c r="Q11" i="4"/>
  <c r="N13" i="4"/>
  <c r="K5" i="3"/>
  <c r="O6" i="4"/>
  <c r="N11" i="4"/>
  <c r="P25" i="3"/>
  <c r="K10" i="4"/>
  <c r="N5" i="3"/>
  <c r="Q5" i="3"/>
  <c r="L26" i="3"/>
  <c r="O5" i="4"/>
  <c r="M7" i="4"/>
  <c r="Q8" i="4"/>
  <c r="N10" i="4"/>
  <c r="K12" i="4"/>
  <c r="O13" i="4"/>
  <c r="O25" i="3"/>
  <c r="Q9" i="4"/>
  <c r="M5" i="3"/>
  <c r="N26" i="3"/>
  <c r="Q5" i="4"/>
  <c r="N7" i="4"/>
  <c r="K9" i="4"/>
  <c r="O10" i="4"/>
  <c r="M12" i="4"/>
  <c r="Q13" i="4"/>
  <c r="K6" i="4"/>
  <c r="O7" i="4"/>
  <c r="M9" i="4"/>
  <c r="Q10" i="4"/>
  <c r="N12" i="4"/>
  <c r="K6" i="3"/>
  <c r="O26" i="3"/>
  <c r="M6" i="3"/>
  <c r="L25" i="3"/>
  <c r="P26" i="3"/>
  <c r="M6" i="4"/>
  <c r="Q7" i="4"/>
  <c r="N9" i="4"/>
  <c r="K11" i="4"/>
  <c r="O12" i="4"/>
  <c r="J6" i="3"/>
  <c r="J5" i="3"/>
  <c r="J10" i="4"/>
  <c r="J7" i="4"/>
  <c r="J12" i="4"/>
  <c r="J11" i="4"/>
  <c r="J5" i="4"/>
  <c r="J8" i="4"/>
  <c r="J9" i="4"/>
  <c r="J13" i="4"/>
  <c r="J6" i="4"/>
  <c r="K26" i="3"/>
  <c r="K25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<sst xmlns="http://schemas.openxmlformats.org/spreadsheetml/2006/main" count="659" uniqueCount="121">
  <si>
    <t>Part Type</t>
  </si>
  <si>
    <t>Std Mrkt Price ($)</t>
  </si>
  <si>
    <t>Seller's Price ($)</t>
  </si>
  <si>
    <t># of Red-Flag Words</t>
  </si>
  <si>
    <t>Unusual Phone + Name</t>
  </si>
  <si>
    <t>Crime City Distance (mi)</t>
  </si>
  <si>
    <t>Post Text</t>
  </si>
  <si>
    <t># of Duplicates</t>
  </si>
  <si>
    <t>Date</t>
  </si>
  <si>
    <t>Risk Score</t>
  </si>
  <si>
    <t>Price Score</t>
  </si>
  <si>
    <t>Photos</t>
  </si>
  <si>
    <t>Description Score</t>
  </si>
  <si>
    <t>Contact Info. Score</t>
  </si>
  <si>
    <t>Duplicates Score</t>
  </si>
  <si>
    <t>Timestamps Score</t>
  </si>
  <si>
    <t>Crime City Score</t>
  </si>
  <si>
    <t>Running Boards</t>
  </si>
  <si>
    <t>$65 text 54I4OI5I98 and pick up in Buckeye, AZ</t>
  </si>
  <si>
    <t>Asking $300 or reasonable offer for all. Cash only. Pick up only, will not ship. Don't need help selling. Call or text Rich at 8zero3, 44six, 4six6six</t>
  </si>
  <si>
    <t>New, In Box, Never Opened ... Located near Boeing Everett - New $180, Now $125 - Call or Text (best) @ two zero six seven nine nine nine zero one seven</t>
  </si>
  <si>
    <t>OUR SALES PROVE L.A., ORANGE, RIVERSIDE, SAN BERNARDINO, AND VENTURA COUNTIES PREFER US!!!! ... RUNNING BOARDS AND SIDE BARS IN STOCK $299</t>
  </si>
  <si>
    <t>Cash only. Text Sean at 978.973.1879 if interested</t>
  </si>
  <si>
    <t>Engine</t>
  </si>
  <si>
    <t>5.3 ENGINE ... $1,000.00 ... 816 878-NINE THREE NINE FOUR CALL ONLY ---- NO TEXTS</t>
  </si>
  <si>
    <t>Wheels</t>
  </si>
  <si>
    <t>5 x Subaru 17" LGT wheels</t>
  </si>
  <si>
    <t>Vintage 50’s roof rack / 61-67 Volkswagen parts</t>
  </si>
  <si>
    <t>350z OEM Rear Wheels 18x8</t>
  </si>
  <si>
    <t xml:space="preserve">New in Box : 20x8.5 American Racing AR939 D2 Gloss Black </t>
  </si>
  <si>
    <t>1998 Subaru Legacy Parts</t>
  </si>
  <si>
    <t>Uniretrics Sea Hawk 25 VHF Radio for boats</t>
  </si>
  <si>
    <t>1996 Ford Explorer 5.0 AWD Transmission Parting</t>
  </si>
  <si>
    <t>5 series parts</t>
  </si>
  <si>
    <t>MUSTANG SILVER BULLITT WHEELS 17 X 8</t>
  </si>
  <si>
    <t>4. Used OEM 16" Mercury Grand Marquis</t>
  </si>
  <si>
    <t>Alloy 10 Spoke Rims 5x114.3 with17" Kelly Tires 225/65/17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</si>
  <si>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</si>
  <si>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</si>
  <si>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</si>
  <si>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</si>
  <si>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</si>
  <si>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</si>
  <si>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</si>
  <si>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</si>
  <si>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</si>
  <si>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</si>
  <si>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</si>
  <si>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</si>
  <si>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</si>
  <si>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</si>
  <si>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</si>
  <si>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</si>
  <si>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</si>
  <si>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</si>
  <si>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</si>
  <si>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</si>
  <si>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</si>
  <si>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</si>
  <si>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</si>
  <si>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</si>
  <si>
    <t>RESIDUAL OUTPUT</t>
  </si>
  <si>
    <t>Observation</t>
  </si>
  <si>
    <t>Predicted Risk Score</t>
  </si>
  <si>
    <t>Residuals</t>
  </si>
  <si>
    <t>VIF</t>
  </si>
  <si>
    <t>Duplicates:</t>
  </si>
  <si>
    <t>shop, auto, samy, steve, jose</t>
  </si>
  <si>
    <t>CALL ONLY ---- NO TEXTS</t>
  </si>
  <si>
    <t>Post</t>
  </si>
  <si>
    <t>Part</t>
  </si>
  <si>
    <t>Price</t>
  </si>
  <si>
    <t>Pioneer Auto Wreckers</t>
  </si>
  <si>
    <t>door/running board</t>
  </si>
  <si>
    <t>our products</t>
  </si>
  <si>
    <t>light</t>
  </si>
  <si>
    <t>roof rack cross bars</t>
  </si>
  <si>
    <t>our shop hours are</t>
  </si>
  <si>
    <t>transmission</t>
  </si>
  <si>
    <t>carpet floor mats</t>
  </si>
  <si>
    <t>muffler</t>
  </si>
  <si>
    <t>splash cover</t>
  </si>
  <si>
    <t>350 engine</t>
  </si>
  <si>
    <t>gas tank</t>
  </si>
  <si>
    <t>race pully</t>
  </si>
  <si>
    <t>pop up camper</t>
  </si>
  <si>
    <t>ladder rack</t>
  </si>
  <si>
    <t>bumpers</t>
  </si>
  <si>
    <t>bumper</t>
  </si>
  <si>
    <t>window glass</t>
  </si>
  <si>
    <t>batteries</t>
  </si>
  <si>
    <t>wheels</t>
  </si>
  <si>
    <t>rear axle shaft</t>
  </si>
  <si>
    <t>rear driveshaft</t>
  </si>
  <si>
    <t>seats</t>
  </si>
  <si>
    <t>Running boards (market price $560, $400)</t>
  </si>
  <si>
    <t>Std Market Price</t>
  </si>
  <si>
    <t>Seller's Price</t>
  </si>
  <si>
    <t># of Keywords</t>
  </si>
  <si>
    <t>Unusual Phone/Name</t>
  </si>
  <si>
    <t>Crime City Radius</t>
  </si>
  <si>
    <t>Post Metadata</t>
  </si>
  <si>
    <t>Description</t>
  </si>
  <si>
    <t>Contact Info.</t>
  </si>
  <si>
    <t>Duplicate Posts</t>
  </si>
  <si>
    <t>Similar Timestamps</t>
  </si>
  <si>
    <t>Crime Cities</t>
  </si>
  <si>
    <t>5.4 ENGINE ... $350.00 ... 816 878-NINE THREE NINE FOUR CALL ONLY ---- NO TEXTS</t>
  </si>
  <si>
    <t>05:40 PM on 2023-08-30</t>
  </si>
  <si>
    <t>3.6 ENGINE ... $850.00 ... 816 878-NINE THREE NINE FOUR CALL ONLY ---- NO TEXTS</t>
  </si>
  <si>
    <t>01:18 PM on 2023-08-14</t>
  </si>
  <si>
    <t>Timestamp</t>
  </si>
  <si>
    <t>02:36 PM on 2023-08-11</t>
  </si>
  <si>
    <t>07:05 AM on 2023-07-08</t>
  </si>
  <si>
    <t>07:23 AM on 2023-06-04</t>
  </si>
  <si>
    <t>05:53 PM on 2023-07-23</t>
  </si>
  <si>
    <t>10:48 PM on 2023-07-13</t>
  </si>
  <si>
    <t>04:59 AM on 2023-06-28</t>
  </si>
  <si>
    <t>08:32 PM on 2023-09-12</t>
  </si>
  <si>
    <t>03:12 PM on 2023-08-16</t>
  </si>
  <si>
    <t>03:35 PM on 2023-05-18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</si>
</sst>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Consolas"/>
      <charset val="1"/>
    </font>
    <font>
      <i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1" xfId="0" applyFont="1" applyFill="1" applyBorder="1"/>
    <xf numFmtId="0" fontId="0" fillId="3" borderId="1" xfId="0" applyFill="1" applyBorder="1"/>
    <xf numFmtId="0" fontId="1" fillId="4" borderId="1" xfId="0" applyFont="1" applyFill="1" applyBorder="1"/>
    <xf numFmtId="0" fontId="0" fillId="4" borderId="1" xfId="0" applyFill="1" applyBorder="1"/>
    <xf numFmtId="0" fontId="1" fillId="3" borderId="2" xfId="0" applyFont="1" applyFill="1" applyBorder="1"/>
    <xf numFmtId="0" fontId="0" fillId="3" borderId="2" xfId="0" applyFill="1" applyBorder="1"/>
    <xf numFmtId="0" fontId="1" fillId="3" borderId="3" xfId="0" applyFont="1" applyFill="1" applyBorder="1"/>
    <xf numFmtId="0" fontId="0" fillId="3" borderId="3" xfId="0" applyFill="1" applyBorder="1"/>
    <xf numFmtId="0" fontId="1" fillId="4" borderId="2" xfId="0" applyFont="1" applyFill="1" applyBorder="1"/>
    <xf numFmtId="0" fontId="0" fillId="4" borderId="2" xfId="0" applyFill="1" applyBorder="1"/>
    <xf numFmtId="14" fontId="0" fillId="3" borderId="1" xfId="0" applyNumberFormat="1" applyFill="1" applyBorder="1"/>
    <xf numFmtId="14" fontId="0" fillId="3" borderId="4" xfId="0" applyNumberFormat="1" applyFill="1" applyBorder="1"/>
    <xf numFmtId="0" fontId="2" fillId="0" borderId="0" xfId="0" applyFont="1"/>
    <xf numFmtId="14" fontId="2" fillId="0" borderId="0" xfId="0" applyNumberFormat="1" applyFont="1"/>
    <xf numFmtId="14" fontId="0" fillId="0" borderId="0" xfId="0" applyNumberFormat="1"/>
    <xf numFmtId="2" fontId="0" fillId="0" borderId="0" xfId="0" applyNumberFormat="1"/>
    <xf numFmtId="164" fontId="0" fillId="4" borderId="1" xfId="0" applyNumberFormat="1" applyFill="1" applyBorder="1"/>
    <xf numFmtId="164" fontId="0" fillId="4" borderId="2" xfId="0" applyNumberFormat="1" applyFill="1" applyBorder="1"/>
    <xf numFmtId="0" fontId="0" fillId="0" borderId="5" xfId="0" applyBorder="1"/>
    <xf numFmtId="0" fontId="3" fillId="0" borderId="6" xfId="0" applyFont="1" applyBorder="1" applyAlignment="1">
      <alignment horizontal="center"/>
    </xf>
    <xf numFmtId="0" fontId="3" fillId="0" borderId="6" xfId="0" applyFont="1" applyBorder="1" applyAlignment="1">
      <alignment horizontal="centerContinuous"/>
    </xf>
    <xf numFmtId="0" fontId="3" fillId="0" borderId="0" xfId="0" applyFont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0" fillId="2" borderId="0" xfId="0" applyFill="1"/>
    <xf numFmtId="0" fontId="0" fillId="2" borderId="5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14" fontId="0" fillId="3" borderId="8" xfId="0" applyNumberFormat="1" applyFill="1" applyBorder="1"/>
    <xf numFmtId="164" fontId="0" fillId="4" borderId="9" xfId="0" applyNumberFormat="1" applyFill="1" applyBorder="1"/>
    <xf numFmtId="164" fontId="0" fillId="4" borderId="8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28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Price Score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Risk Score</c:v>
          </c:tx>
          <c:spPr>
            <a:ln w="38100">
              <a:noFill/>
            </a:ln>
          </c:spPr>
          <c:xVal>
            <c:numRef>
              <c:f>Dataset!$K$5:$K$13</c:f>
              <c:numCache>
                <c:formatCode>0.000</c:formatCode>
                <c:ptCount val="9"/>
                <c:pt idx="0">
                  <c:v>0.20357142857142857</c:v>
                </c:pt>
                <c:pt idx="1">
                  <c:v>0.20357142857142857</c:v>
                </c:pt>
                <c:pt idx="2">
                  <c:v>0.20357142857142857</c:v>
                </c:pt>
                <c:pt idx="3">
                  <c:v>3.5714285714285712E-2</c:v>
                </c:pt>
                <c:pt idx="4">
                  <c:v>0.16071428571428573</c:v>
                </c:pt>
                <c:pt idx="5">
                  <c:v>3.6428571428571428E-2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xVal>
          <c:yVal>
            <c:numRef>
              <c:f>Dataset!$J$5:$J$13</c:f>
              <c:numCache>
                <c:formatCode>0.000</c:formatCode>
                <c:ptCount val="9"/>
                <c:pt idx="0">
                  <c:v>0.43809523809523809</c:v>
                </c:pt>
                <c:pt idx="1">
                  <c:v>0.53523809523809529</c:v>
                </c:pt>
                <c:pt idx="2">
                  <c:v>0.43809523809523809</c:v>
                </c:pt>
                <c:pt idx="3">
                  <c:v>0.21071428571428572</c:v>
                </c:pt>
                <c:pt idx="4">
                  <c:v>0.45371428571428568</c:v>
                </c:pt>
                <c:pt idx="5">
                  <c:v>0.2360918710918711</c:v>
                </c:pt>
                <c:pt idx="6">
                  <c:v>0.17499999999999999</c:v>
                </c:pt>
                <c:pt idx="7">
                  <c:v>0.32717391304347826</c:v>
                </c:pt>
                <c:pt idx="8">
                  <c:v>0.32717391304347826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4CA-40E4-8216-9E7A7C9F786B}"/>
            </c:ext>
          </c:extLst>
        </c:ser>
        <c:ser>
          <c:idx val="1"/>
          <c:order val="1"/>
          <c:tx>
            <c:v>Predicted Risk Score</c:v>
          </c:tx>
          <c:spPr>
            <a:ln w="38100">
              <a:noFill/>
            </a:ln>
          </c:spPr>
          <c:xVal>
            <c:numRef>
              <c:f>Dataset!$K$5:$K$13</c:f>
              <c:numCache>
                <c:formatCode>0.000</c:formatCode>
                <c:ptCount val="9"/>
                <c:pt idx="0">
                  <c:v>0.20357142857142857</c:v>
                </c:pt>
                <c:pt idx="1">
                  <c:v>0.20357142857142857</c:v>
                </c:pt>
                <c:pt idx="2">
                  <c:v>0.20357142857142857</c:v>
                </c:pt>
                <c:pt idx="3">
                  <c:v>3.5714285714285712E-2</c:v>
                </c:pt>
                <c:pt idx="4">
                  <c:v>0.16071428571428573</c:v>
                </c:pt>
                <c:pt idx="5">
                  <c:v>3.6428571428571428E-2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xVal>
          <c:yVal>
            <c:numRef>
              <c:f>Regressions!$B$31:$B$39</c:f>
              <c:numCache>
                <c:formatCode>General</c:formatCode>
                <c:ptCount val="9"/>
                <c:pt idx="0">
                  <c:v>0.43799999999999994</c:v>
                </c:pt>
                <c:pt idx="1">
                  <c:v>0.53499999999999992</c:v>
                </c:pt>
                <c:pt idx="2">
                  <c:v>0.43799999999999994</c:v>
                </c:pt>
                <c:pt idx="3">
                  <c:v>0.21099999999999997</c:v>
                </c:pt>
                <c:pt idx="4">
                  <c:v>0.45399999999999996</c:v>
                </c:pt>
                <c:pt idx="5">
                  <c:v>0.23599999999999999</c:v>
                </c:pt>
                <c:pt idx="6">
                  <c:v>0.17499999999999999</c:v>
                </c:pt>
                <c:pt idx="7">
                  <c:v>0.32700000000000001</c:v>
                </c:pt>
                <c:pt idx="8">
                  <c:v>0.32700000000000001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4CA-40E4-8216-9E7A7C9F78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2544880"/>
        <c:axId val="1792545360"/>
      </c:scatterChart>
      <c:valAx>
        <c:axId val="17925448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Price Score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792545360"/>
        <c:crosses val="autoZero"/>
        <c:crossBetween val="midCat"/>
      </c:valAx>
      <c:valAx>
        <c:axId val="17925453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Risk Score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792544880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Photos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Risk Score</c:v>
          </c:tx>
          <c:spPr>
            <a:ln w="38100">
              <a:noFill/>
            </a:ln>
          </c:spPr>
          <c:xVal>
            <c:strRef>
              <c:f>Dataset!$L$5:$L$13</c:f>
            </c:strRef>
          </c:xVal>
          <c:yVal>
            <c:numRef>
              <c:f>Dataset!$J$5:$J$13</c:f>
              <c:numCache>
                <c:formatCode>0.000</c:formatCode>
                <c:ptCount val="9"/>
                <c:pt idx="0">
                  <c:v>0.43809523809523809</c:v>
                </c:pt>
                <c:pt idx="1">
                  <c:v>0.53523809523809529</c:v>
                </c:pt>
                <c:pt idx="2">
                  <c:v>0.43809523809523809</c:v>
                </c:pt>
                <c:pt idx="3">
                  <c:v>0.21071428571428572</c:v>
                </c:pt>
                <c:pt idx="4">
                  <c:v>0.45371428571428568</c:v>
                </c:pt>
                <c:pt idx="5">
                  <c:v>0.2360918710918711</c:v>
                </c:pt>
                <c:pt idx="6">
                  <c:v>0.17499999999999999</c:v>
                </c:pt>
                <c:pt idx="7">
                  <c:v>0.32717391304347826</c:v>
                </c:pt>
                <c:pt idx="8">
                  <c:v>0.32717391304347826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190-4441-8B06-AF5BF39F0B42}"/>
            </c:ext>
          </c:extLst>
        </c:ser>
        <c:ser>
          <c:idx val="1"/>
          <c:order val="1"/>
          <c:tx>
            <c:v>Predicted Risk Score</c:v>
          </c:tx>
          <c:spPr>
            <a:ln w="38100">
              <a:noFill/>
            </a:ln>
          </c:spPr>
          <c:xVal>
            <c:strRef>
              <c:f>Dataset!$L$5:$L$13</c:f>
            </c:strRef>
          </c:xVal>
          <c:yVal>
            <c:numRef>
              <c:f>Regressions!$B$31:$B$39</c:f>
              <c:numCache>
                <c:formatCode>General</c:formatCode>
                <c:ptCount val="9"/>
                <c:pt idx="0">
                  <c:v>0.43799999999999994</c:v>
                </c:pt>
                <c:pt idx="1">
                  <c:v>0.53499999999999992</c:v>
                </c:pt>
                <c:pt idx="2">
                  <c:v>0.43799999999999994</c:v>
                </c:pt>
                <c:pt idx="3">
                  <c:v>0.21099999999999997</c:v>
                </c:pt>
                <c:pt idx="4">
                  <c:v>0.45399999999999996</c:v>
                </c:pt>
                <c:pt idx="5">
                  <c:v>0.23599999999999999</c:v>
                </c:pt>
                <c:pt idx="6">
                  <c:v>0.17499999999999999</c:v>
                </c:pt>
                <c:pt idx="7">
                  <c:v>0.32700000000000001</c:v>
                </c:pt>
                <c:pt idx="8">
                  <c:v>0.32700000000000001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190-4441-8B06-AF5BF39F0B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518416"/>
        <c:axId val="213521296"/>
      </c:scatterChart>
      <c:valAx>
        <c:axId val="2135184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Photos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213521296"/>
        <c:crosses val="autoZero"/>
        <c:crossBetween val="midCat"/>
      </c:valAx>
      <c:valAx>
        <c:axId val="21352129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Risk Score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213518416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Description Score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Risk Score</c:v>
          </c:tx>
          <c:spPr>
            <a:ln w="38100">
              <a:noFill/>
            </a:ln>
          </c:spPr>
          <c:xVal>
            <c:numRef>
              <c:f>Dataset!$M$5:$M$13</c:f>
              <c:numCache>
                <c:formatCode>0.000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7.4999999999999997E-2</c:v>
                </c:pt>
                <c:pt idx="4">
                  <c:v>0.12</c:v>
                </c:pt>
                <c:pt idx="5">
                  <c:v>0</c:v>
                </c:pt>
                <c:pt idx="6">
                  <c:v>7.4999999999999997E-2</c:v>
                </c:pt>
                <c:pt idx="7">
                  <c:v>7.4999999999999997E-2</c:v>
                </c:pt>
                <c:pt idx="8">
                  <c:v>7.4999999999999997E-2</c:v>
                </c:pt>
              </c:numCache>
            </c:numRef>
          </c:xVal>
          <c:yVal>
            <c:numRef>
              <c:f>Dataset!$J$5:$J$13</c:f>
              <c:numCache>
                <c:formatCode>0.000</c:formatCode>
                <c:ptCount val="9"/>
                <c:pt idx="0">
                  <c:v>0.43809523809523809</c:v>
                </c:pt>
                <c:pt idx="1">
                  <c:v>0.53523809523809529</c:v>
                </c:pt>
                <c:pt idx="2">
                  <c:v>0.43809523809523809</c:v>
                </c:pt>
                <c:pt idx="3">
                  <c:v>0.21071428571428572</c:v>
                </c:pt>
                <c:pt idx="4">
                  <c:v>0.45371428571428568</c:v>
                </c:pt>
                <c:pt idx="5">
                  <c:v>0.2360918710918711</c:v>
                </c:pt>
                <c:pt idx="6">
                  <c:v>0.17499999999999999</c:v>
                </c:pt>
                <c:pt idx="7">
                  <c:v>0.32717391304347826</c:v>
                </c:pt>
                <c:pt idx="8">
                  <c:v>0.32717391304347826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E77-4043-B53D-47C1D6A20D70}"/>
            </c:ext>
          </c:extLst>
        </c:ser>
        <c:ser>
          <c:idx val="1"/>
          <c:order val="1"/>
          <c:tx>
            <c:v>Predicted Risk Score</c:v>
          </c:tx>
          <c:spPr>
            <a:ln w="38100">
              <a:noFill/>
            </a:ln>
          </c:spPr>
          <c:xVal>
            <c:numRef>
              <c:f>Dataset!$M$5:$M$13</c:f>
              <c:numCache>
                <c:formatCode>0.000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7.4999999999999997E-2</c:v>
                </c:pt>
                <c:pt idx="4">
                  <c:v>0.12</c:v>
                </c:pt>
                <c:pt idx="5">
                  <c:v>0</c:v>
                </c:pt>
                <c:pt idx="6">
                  <c:v>7.4999999999999997E-2</c:v>
                </c:pt>
                <c:pt idx="7">
                  <c:v>7.4999999999999997E-2</c:v>
                </c:pt>
                <c:pt idx="8">
                  <c:v>7.4999999999999997E-2</c:v>
                </c:pt>
              </c:numCache>
            </c:numRef>
          </c:xVal>
          <c:yVal>
            <c:numRef>
              <c:f>Regressions!$B$31:$B$39</c:f>
              <c:numCache>
                <c:formatCode>General</c:formatCode>
                <c:ptCount val="9"/>
                <c:pt idx="0">
                  <c:v>0.43799999999999994</c:v>
                </c:pt>
                <c:pt idx="1">
                  <c:v>0.53499999999999992</c:v>
                </c:pt>
                <c:pt idx="2">
                  <c:v>0.43799999999999994</c:v>
                </c:pt>
                <c:pt idx="3">
                  <c:v>0.21099999999999997</c:v>
                </c:pt>
                <c:pt idx="4">
                  <c:v>0.45399999999999996</c:v>
                </c:pt>
                <c:pt idx="5">
                  <c:v>0.23599999999999999</c:v>
                </c:pt>
                <c:pt idx="6">
                  <c:v>0.17499999999999999</c:v>
                </c:pt>
                <c:pt idx="7">
                  <c:v>0.32700000000000001</c:v>
                </c:pt>
                <c:pt idx="8">
                  <c:v>0.32700000000000001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E77-4043-B53D-47C1D6A20D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631664"/>
        <c:axId val="1792544880"/>
      </c:scatterChart>
      <c:valAx>
        <c:axId val="2146316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Description Score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792544880"/>
        <c:crosses val="autoZero"/>
        <c:crossBetween val="midCat"/>
      </c:valAx>
      <c:valAx>
        <c:axId val="179254488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Risk Score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214631664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Contact Info. Score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Risk Score</c:v>
          </c:tx>
          <c:spPr>
            <a:ln w="38100">
              <a:noFill/>
            </a:ln>
          </c:spPr>
          <c:xVal>
            <c:numRef>
              <c:f>Dataset!$N$5:$N$13</c:f>
              <c:numCache>
                <c:formatCode>0.000</c:formatCode>
                <c:ptCount val="9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</c:v>
                </c:pt>
                <c:pt idx="6">
                  <c:v>0</c:v>
                </c:pt>
                <c:pt idx="7">
                  <c:v>0.2</c:v>
                </c:pt>
                <c:pt idx="8">
                  <c:v>0.2</c:v>
                </c:pt>
              </c:numCache>
            </c:numRef>
          </c:xVal>
          <c:yVal>
            <c:numRef>
              <c:f>Dataset!$J$5:$J$13</c:f>
              <c:numCache>
                <c:formatCode>0.000</c:formatCode>
                <c:ptCount val="9"/>
                <c:pt idx="0">
                  <c:v>0.43809523809523809</c:v>
                </c:pt>
                <c:pt idx="1">
                  <c:v>0.53523809523809529</c:v>
                </c:pt>
                <c:pt idx="2">
                  <c:v>0.43809523809523809</c:v>
                </c:pt>
                <c:pt idx="3">
                  <c:v>0.21071428571428572</c:v>
                </c:pt>
                <c:pt idx="4">
                  <c:v>0.45371428571428568</c:v>
                </c:pt>
                <c:pt idx="5">
                  <c:v>0.2360918710918711</c:v>
                </c:pt>
                <c:pt idx="6">
                  <c:v>0.17499999999999999</c:v>
                </c:pt>
                <c:pt idx="7">
                  <c:v>0.32717391304347826</c:v>
                </c:pt>
                <c:pt idx="8">
                  <c:v>0.32717391304347826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32C-4A87-8185-6A5DEB12D9EF}"/>
            </c:ext>
          </c:extLst>
        </c:ser>
        <c:ser>
          <c:idx val="1"/>
          <c:order val="1"/>
          <c:tx>
            <c:v>Predicted Risk Score</c:v>
          </c:tx>
          <c:spPr>
            <a:ln w="38100">
              <a:noFill/>
            </a:ln>
          </c:spPr>
          <c:xVal>
            <c:numRef>
              <c:f>Dataset!$N$5:$N$13</c:f>
              <c:numCache>
                <c:formatCode>0.000</c:formatCode>
                <c:ptCount val="9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</c:v>
                </c:pt>
                <c:pt idx="6">
                  <c:v>0</c:v>
                </c:pt>
                <c:pt idx="7">
                  <c:v>0.2</c:v>
                </c:pt>
                <c:pt idx="8">
                  <c:v>0.2</c:v>
                </c:pt>
              </c:numCache>
            </c:numRef>
          </c:xVal>
          <c:yVal>
            <c:numRef>
              <c:f>Regressions!$B$31:$B$39</c:f>
              <c:numCache>
                <c:formatCode>General</c:formatCode>
                <c:ptCount val="9"/>
                <c:pt idx="0">
                  <c:v>0.43799999999999994</c:v>
                </c:pt>
                <c:pt idx="1">
                  <c:v>0.53499999999999992</c:v>
                </c:pt>
                <c:pt idx="2">
                  <c:v>0.43799999999999994</c:v>
                </c:pt>
                <c:pt idx="3">
                  <c:v>0.21099999999999997</c:v>
                </c:pt>
                <c:pt idx="4">
                  <c:v>0.45399999999999996</c:v>
                </c:pt>
                <c:pt idx="5">
                  <c:v>0.23599999999999999</c:v>
                </c:pt>
                <c:pt idx="6">
                  <c:v>0.17499999999999999</c:v>
                </c:pt>
                <c:pt idx="7">
                  <c:v>0.32700000000000001</c:v>
                </c:pt>
                <c:pt idx="8">
                  <c:v>0.32700000000000001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32C-4A87-8185-6A5DEB12D9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629264"/>
        <c:axId val="213518416"/>
      </c:scatterChart>
      <c:valAx>
        <c:axId val="2146292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Contact Info. Score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213518416"/>
        <c:crosses val="autoZero"/>
        <c:crossBetween val="midCat"/>
      </c:valAx>
      <c:valAx>
        <c:axId val="21351841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Risk Score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214629264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Duplicates Score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Risk Score</c:v>
          </c:tx>
          <c:spPr>
            <a:ln w="38100">
              <a:noFill/>
            </a:ln>
          </c:spPr>
          <c:xVal>
            <c:numRef>
              <c:f>Dataset!$O$5:$O$13</c:f>
              <c:numCache>
                <c:formatCode>0.000</c:formatCode>
                <c:ptCount val="9"/>
                <c:pt idx="0">
                  <c:v>6.666666666666668E-2</c:v>
                </c:pt>
                <c:pt idx="1">
                  <c:v>6.666666666666668E-2</c:v>
                </c:pt>
                <c:pt idx="2">
                  <c:v>6.666666666666668E-2</c:v>
                </c:pt>
                <c:pt idx="3">
                  <c:v>0</c:v>
                </c:pt>
                <c:pt idx="4">
                  <c:v>0</c:v>
                </c:pt>
                <c:pt idx="5">
                  <c:v>9.9663299663299676E-2</c:v>
                </c:pt>
                <c:pt idx="6">
                  <c:v>0</c:v>
                </c:pt>
                <c:pt idx="7">
                  <c:v>0.05</c:v>
                </c:pt>
                <c:pt idx="8">
                  <c:v>0.05</c:v>
                </c:pt>
              </c:numCache>
            </c:numRef>
          </c:xVal>
          <c:yVal>
            <c:numRef>
              <c:f>Dataset!$J$5:$J$13</c:f>
              <c:numCache>
                <c:formatCode>0.000</c:formatCode>
                <c:ptCount val="9"/>
                <c:pt idx="0">
                  <c:v>0.43809523809523809</c:v>
                </c:pt>
                <c:pt idx="1">
                  <c:v>0.53523809523809529</c:v>
                </c:pt>
                <c:pt idx="2">
                  <c:v>0.43809523809523809</c:v>
                </c:pt>
                <c:pt idx="3">
                  <c:v>0.21071428571428572</c:v>
                </c:pt>
                <c:pt idx="4">
                  <c:v>0.45371428571428568</c:v>
                </c:pt>
                <c:pt idx="5">
                  <c:v>0.2360918710918711</c:v>
                </c:pt>
                <c:pt idx="6">
                  <c:v>0.17499999999999999</c:v>
                </c:pt>
                <c:pt idx="7">
                  <c:v>0.32717391304347826</c:v>
                </c:pt>
                <c:pt idx="8">
                  <c:v>0.32717391304347826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BCE-4DBB-B526-F10326BCC84E}"/>
            </c:ext>
          </c:extLst>
        </c:ser>
        <c:ser>
          <c:idx val="1"/>
          <c:order val="1"/>
          <c:tx>
            <c:v>Predicted Risk Score</c:v>
          </c:tx>
          <c:spPr>
            <a:ln w="38100">
              <a:noFill/>
            </a:ln>
          </c:spPr>
          <c:xVal>
            <c:numRef>
              <c:f>Dataset!$O$5:$O$13</c:f>
              <c:numCache>
                <c:formatCode>0.000</c:formatCode>
                <c:ptCount val="9"/>
                <c:pt idx="0">
                  <c:v>6.666666666666668E-2</c:v>
                </c:pt>
                <c:pt idx="1">
                  <c:v>6.666666666666668E-2</c:v>
                </c:pt>
                <c:pt idx="2">
                  <c:v>6.666666666666668E-2</c:v>
                </c:pt>
                <c:pt idx="3">
                  <c:v>0</c:v>
                </c:pt>
                <c:pt idx="4">
                  <c:v>0</c:v>
                </c:pt>
                <c:pt idx="5">
                  <c:v>9.9663299663299676E-2</c:v>
                </c:pt>
                <c:pt idx="6">
                  <c:v>0</c:v>
                </c:pt>
                <c:pt idx="7">
                  <c:v>0.05</c:v>
                </c:pt>
                <c:pt idx="8">
                  <c:v>0.05</c:v>
                </c:pt>
              </c:numCache>
            </c:numRef>
          </c:xVal>
          <c:yVal>
            <c:numRef>
              <c:f>Regressions!$B$31:$B$39</c:f>
              <c:numCache>
                <c:formatCode>General</c:formatCode>
                <c:ptCount val="9"/>
                <c:pt idx="0">
                  <c:v>0.43799999999999994</c:v>
                </c:pt>
                <c:pt idx="1">
                  <c:v>0.53499999999999992</c:v>
                </c:pt>
                <c:pt idx="2">
                  <c:v>0.43799999999999994</c:v>
                </c:pt>
                <c:pt idx="3">
                  <c:v>0.21099999999999997</c:v>
                </c:pt>
                <c:pt idx="4">
                  <c:v>0.45399999999999996</c:v>
                </c:pt>
                <c:pt idx="5">
                  <c:v>0.23599999999999999</c:v>
                </c:pt>
                <c:pt idx="6">
                  <c:v>0.17499999999999999</c:v>
                </c:pt>
                <c:pt idx="7">
                  <c:v>0.32700000000000001</c:v>
                </c:pt>
                <c:pt idx="8">
                  <c:v>0.32700000000000001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BCE-4DBB-B526-F10326BCC8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522256"/>
        <c:axId val="214629264"/>
      </c:scatterChart>
      <c:valAx>
        <c:axId val="2135222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Duplicates Score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214629264"/>
        <c:crosses val="autoZero"/>
        <c:crossBetween val="midCat"/>
      </c:valAx>
      <c:valAx>
        <c:axId val="2146292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Risk Score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213522256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Timestamps Score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Risk Score</c:v>
          </c:tx>
          <c:spPr>
            <a:ln w="38100">
              <a:noFill/>
            </a:ln>
          </c:spPr>
          <c:xVal>
            <c:numRef>
              <c:f>Dataset!$P$5:$P$13</c:f>
              <c:numCache>
                <c:formatCode>0.000</c:formatCode>
                <c:ptCount val="9"/>
                <c:pt idx="0">
                  <c:v>2.8571428571428571E-3</c:v>
                </c:pt>
                <c:pt idx="1">
                  <c:v>0.1</c:v>
                </c:pt>
                <c:pt idx="2">
                  <c:v>2.8571428571428571E-3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2.1739130434782609E-3</c:v>
                </c:pt>
                <c:pt idx="8">
                  <c:v>2.1739130434782609E-3</c:v>
                </c:pt>
              </c:numCache>
            </c:numRef>
          </c:xVal>
          <c:yVal>
            <c:numRef>
              <c:f>Dataset!$J$5:$J$13</c:f>
              <c:numCache>
                <c:formatCode>0.000</c:formatCode>
                <c:ptCount val="9"/>
                <c:pt idx="0">
                  <c:v>0.43809523809523809</c:v>
                </c:pt>
                <c:pt idx="1">
                  <c:v>0.53523809523809529</c:v>
                </c:pt>
                <c:pt idx="2">
                  <c:v>0.43809523809523809</c:v>
                </c:pt>
                <c:pt idx="3">
                  <c:v>0.21071428571428572</c:v>
                </c:pt>
                <c:pt idx="4">
                  <c:v>0.45371428571428568</c:v>
                </c:pt>
                <c:pt idx="5">
                  <c:v>0.2360918710918711</c:v>
                </c:pt>
                <c:pt idx="6">
                  <c:v>0.17499999999999999</c:v>
                </c:pt>
                <c:pt idx="7">
                  <c:v>0.32717391304347826</c:v>
                </c:pt>
                <c:pt idx="8">
                  <c:v>0.32717391304347826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774-4F24-9574-4C10A8ED2A57}"/>
            </c:ext>
          </c:extLst>
        </c:ser>
        <c:ser>
          <c:idx val="1"/>
          <c:order val="1"/>
          <c:tx>
            <c:v>Predicted Risk Score</c:v>
          </c:tx>
          <c:spPr>
            <a:ln w="38100">
              <a:noFill/>
            </a:ln>
          </c:spPr>
          <c:xVal>
            <c:numRef>
              <c:f>Dataset!$P$5:$P$13</c:f>
              <c:numCache>
                <c:formatCode>0.000</c:formatCode>
                <c:ptCount val="9"/>
                <c:pt idx="0">
                  <c:v>2.8571428571428571E-3</c:v>
                </c:pt>
                <c:pt idx="1">
                  <c:v>0.1</c:v>
                </c:pt>
                <c:pt idx="2">
                  <c:v>2.8571428571428571E-3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2.1739130434782609E-3</c:v>
                </c:pt>
                <c:pt idx="8">
                  <c:v>2.1739130434782609E-3</c:v>
                </c:pt>
              </c:numCache>
            </c:numRef>
          </c:xVal>
          <c:yVal>
            <c:numRef>
              <c:f>Regressions!$B$31:$B$39</c:f>
              <c:numCache>
                <c:formatCode>General</c:formatCode>
                <c:ptCount val="9"/>
                <c:pt idx="0">
                  <c:v>0.43799999999999994</c:v>
                </c:pt>
                <c:pt idx="1">
                  <c:v>0.53499999999999992</c:v>
                </c:pt>
                <c:pt idx="2">
                  <c:v>0.43799999999999994</c:v>
                </c:pt>
                <c:pt idx="3">
                  <c:v>0.21099999999999997</c:v>
                </c:pt>
                <c:pt idx="4">
                  <c:v>0.45399999999999996</c:v>
                </c:pt>
                <c:pt idx="5">
                  <c:v>0.23599999999999999</c:v>
                </c:pt>
                <c:pt idx="6">
                  <c:v>0.17499999999999999</c:v>
                </c:pt>
                <c:pt idx="7">
                  <c:v>0.32700000000000001</c:v>
                </c:pt>
                <c:pt idx="8">
                  <c:v>0.32700000000000001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774-4F24-9574-4C10A8ED2A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7954816"/>
        <c:axId val="1367962016"/>
      </c:scatterChart>
      <c:valAx>
        <c:axId val="13679548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Timestamps Score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367962016"/>
        <c:crosses val="autoZero"/>
        <c:crossBetween val="midCat"/>
      </c:valAx>
      <c:valAx>
        <c:axId val="136796201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Risk Score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367954816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Crime City Score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Risk Score</c:v>
          </c:tx>
          <c:spPr>
            <a:ln w="38100">
              <a:noFill/>
            </a:ln>
          </c:spPr>
          <c:xVal>
            <c:numRef>
              <c:f>Dataset!$Q$5:$Q$13</c:f>
              <c:numCache>
                <c:formatCode>0.000</c:formatCode>
                <c:ptCount val="9"/>
                <c:pt idx="0">
                  <c:v>6.5000000000000002E-2</c:v>
                </c:pt>
                <c:pt idx="1">
                  <c:v>6.5000000000000002E-2</c:v>
                </c:pt>
                <c:pt idx="2">
                  <c:v>6.5000000000000002E-2</c:v>
                </c:pt>
                <c:pt idx="3">
                  <c:v>0</c:v>
                </c:pt>
                <c:pt idx="4">
                  <c:v>7.2999999999999995E-2</c:v>
                </c:pt>
                <c:pt idx="5">
                  <c:v>0.1</c:v>
                </c:pt>
                <c:pt idx="6">
                  <c:v>0.1</c:v>
                </c:pt>
                <c:pt idx="7">
                  <c:v>0</c:v>
                </c:pt>
                <c:pt idx="8">
                  <c:v>0</c:v>
                </c:pt>
              </c:numCache>
            </c:numRef>
          </c:xVal>
          <c:yVal>
            <c:numRef>
              <c:f>Dataset!$J$5:$J$13</c:f>
              <c:numCache>
                <c:formatCode>0.000</c:formatCode>
                <c:ptCount val="9"/>
                <c:pt idx="0">
                  <c:v>0.43809523809523809</c:v>
                </c:pt>
                <c:pt idx="1">
                  <c:v>0.53523809523809529</c:v>
                </c:pt>
                <c:pt idx="2">
                  <c:v>0.43809523809523809</c:v>
                </c:pt>
                <c:pt idx="3">
                  <c:v>0.21071428571428572</c:v>
                </c:pt>
                <c:pt idx="4">
                  <c:v>0.45371428571428568</c:v>
                </c:pt>
                <c:pt idx="5">
                  <c:v>0.2360918710918711</c:v>
                </c:pt>
                <c:pt idx="6">
                  <c:v>0.17499999999999999</c:v>
                </c:pt>
                <c:pt idx="7">
                  <c:v>0.32717391304347826</c:v>
                </c:pt>
                <c:pt idx="8">
                  <c:v>0.32717391304347826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CE0-4EAD-9887-594509C98327}"/>
            </c:ext>
          </c:extLst>
        </c:ser>
        <c:ser>
          <c:idx val="1"/>
          <c:order val="1"/>
          <c:tx>
            <c:v>Predicted Risk Score</c:v>
          </c:tx>
          <c:spPr>
            <a:ln w="38100">
              <a:noFill/>
            </a:ln>
          </c:spPr>
          <c:xVal>
            <c:numRef>
              <c:f>Dataset!$Q$5:$Q$13</c:f>
              <c:numCache>
                <c:formatCode>0.000</c:formatCode>
                <c:ptCount val="9"/>
                <c:pt idx="0">
                  <c:v>6.5000000000000002E-2</c:v>
                </c:pt>
                <c:pt idx="1">
                  <c:v>6.5000000000000002E-2</c:v>
                </c:pt>
                <c:pt idx="2">
                  <c:v>6.5000000000000002E-2</c:v>
                </c:pt>
                <c:pt idx="3">
                  <c:v>0</c:v>
                </c:pt>
                <c:pt idx="4">
                  <c:v>7.2999999999999995E-2</c:v>
                </c:pt>
                <c:pt idx="5">
                  <c:v>0.1</c:v>
                </c:pt>
                <c:pt idx="6">
                  <c:v>0.1</c:v>
                </c:pt>
                <c:pt idx="7">
                  <c:v>0</c:v>
                </c:pt>
                <c:pt idx="8">
                  <c:v>0</c:v>
                </c:pt>
              </c:numCache>
            </c:numRef>
          </c:xVal>
          <c:yVal>
            <c:numRef>
              <c:f>Regressions!$B$31:$B$39</c:f>
              <c:numCache>
                <c:formatCode>General</c:formatCode>
                <c:ptCount val="9"/>
                <c:pt idx="0">
                  <c:v>0.43799999999999994</c:v>
                </c:pt>
                <c:pt idx="1">
                  <c:v>0.53499999999999992</c:v>
                </c:pt>
                <c:pt idx="2">
                  <c:v>0.43799999999999994</c:v>
                </c:pt>
                <c:pt idx="3">
                  <c:v>0.21099999999999997</c:v>
                </c:pt>
                <c:pt idx="4">
                  <c:v>0.45399999999999996</c:v>
                </c:pt>
                <c:pt idx="5">
                  <c:v>0.23599999999999999</c:v>
                </c:pt>
                <c:pt idx="6">
                  <c:v>0.17499999999999999</c:v>
                </c:pt>
                <c:pt idx="7">
                  <c:v>0.32700000000000001</c:v>
                </c:pt>
                <c:pt idx="8">
                  <c:v>0.32700000000000001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CE0-4EAD-9887-594509C983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7953856"/>
        <c:axId val="1367950976"/>
      </c:scatterChart>
      <c:valAx>
        <c:axId val="13679538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Crime City Score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367950976"/>
        <c:crosses val="autoZero"/>
        <c:crossBetween val="midCat"/>
      </c:valAx>
      <c:valAx>
        <c:axId val="136795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Risk Score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367953856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533400</xdr:colOff>
      <xdr:row>1</xdr:row>
      <xdr:rowOff>25400</xdr:rowOff>
    </xdr:from>
    <xdr:to>
      <xdr:col>14</xdr:col>
      <xdr:colOff>533400</xdr:colOff>
      <xdr:row>11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A33F6B6-D0D1-904D-B960-05404C0E3F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247650</xdr:colOff>
      <xdr:row>2</xdr:row>
      <xdr:rowOff>177800</xdr:rowOff>
    </xdr:from>
    <xdr:to>
      <xdr:col>16</xdr:col>
      <xdr:colOff>247650</xdr:colOff>
      <xdr:row>12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65599F8-6AEB-02BC-548A-4302993E18A4}"/>
            </a:ext>
            <a:ext uri="{147F2762-F138-4A5C-976F-8EAC2B608ADB}">
              <a16:predDERef xmlns:a16="http://schemas.microsoft.com/office/drawing/2014/main" pred="{5A33F6B6-D0D1-904D-B960-05404C0E3F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247650</xdr:colOff>
      <xdr:row>3</xdr:row>
      <xdr:rowOff>101600</xdr:rowOff>
    </xdr:from>
    <xdr:to>
      <xdr:col>19</xdr:col>
      <xdr:colOff>247650</xdr:colOff>
      <xdr:row>13</xdr:row>
      <xdr:rowOff>107950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7D76A9F-1842-E706-FC6F-954CA98FD3EE}"/>
            </a:ext>
            <a:ext uri="{147F2762-F138-4A5C-976F-8EAC2B608ADB}">
              <a16:predDERef xmlns:a16="http://schemas.microsoft.com/office/drawing/2014/main" pred="{865599F8-6AEB-02BC-548A-4302993E18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584200</xdr:colOff>
      <xdr:row>7</xdr:row>
      <xdr:rowOff>127000</xdr:rowOff>
    </xdr:from>
    <xdr:to>
      <xdr:col>20</xdr:col>
      <xdr:colOff>584200</xdr:colOff>
      <xdr:row>17</xdr:row>
      <xdr:rowOff>127000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7AF88CA-786E-7B0A-FE20-77C65B3DA6A5}"/>
            </a:ext>
            <a:ext uri="{147F2762-F138-4A5C-976F-8EAC2B608ADB}">
              <a16:predDERef xmlns:a16="http://schemas.microsoft.com/office/drawing/2014/main" pred="{27D76A9F-1842-E706-FC6F-954CA98FD3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120650</xdr:colOff>
      <xdr:row>11</xdr:row>
      <xdr:rowOff>57150</xdr:rowOff>
    </xdr:from>
    <xdr:to>
      <xdr:col>23</xdr:col>
      <xdr:colOff>120650</xdr:colOff>
      <xdr:row>21</xdr:row>
      <xdr:rowOff>63500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8A2C894-236A-BC60-6F57-DCE52211DFAD}"/>
            </a:ext>
            <a:ext uri="{147F2762-F138-4A5C-976F-8EAC2B608ADB}">
              <a16:predDERef xmlns:a16="http://schemas.microsoft.com/office/drawing/2014/main" pred="{67AF88CA-786E-7B0A-FE20-77C65B3DA6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19</xdr:col>
      <xdr:colOff>69850</xdr:colOff>
      <xdr:row>13</xdr:row>
      <xdr:rowOff>165100</xdr:rowOff>
    </xdr:from>
    <xdr:to>
      <xdr:col>25</xdr:col>
      <xdr:colOff>69850</xdr:colOff>
      <xdr:row>23</xdr:row>
      <xdr:rowOff>165100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25B1490-625D-AF02-6C6E-8AEF42D33EC1}"/>
            </a:ext>
            <a:ext uri="{147F2762-F138-4A5C-976F-8EAC2B608ADB}">
              <a16:predDERef xmlns:a16="http://schemas.microsoft.com/office/drawing/2014/main" pred="{08A2C894-236A-BC60-6F57-DCE52211DF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21</xdr:col>
      <xdr:colOff>596900</xdr:colOff>
      <xdr:row>15</xdr:row>
      <xdr:rowOff>127000</xdr:rowOff>
    </xdr:from>
    <xdr:to>
      <xdr:col>27</xdr:col>
      <xdr:colOff>596900</xdr:colOff>
      <xdr:row>25</xdr:row>
      <xdr:rowOff>133350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C19E4668-8D61-C700-6766-367B7A0240AE}"/>
            </a:ext>
            <a:ext uri="{147F2762-F138-4A5C-976F-8EAC2B608ADB}">
              <a16:predDERef xmlns:a16="http://schemas.microsoft.com/office/drawing/2014/main" pred="{025B1490-625D-AF02-6C6E-8AEF42D33E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Q24"/>
  <sheetViews>
    <sheetView tabSelected="1" topLeftCell="A7" zoomScaleNormal="100" workbookViewId="0">
      <selection activeCell="F26" sqref="F26"/>
    </sheetView>
  </sheetViews>
  <sheetFormatPr defaultRowHeight="14.45"/>
  <cols>
    <col min="1" max="1" width="14.42578125" customWidth="1"/>
    <col min="2" max="2" width="15.28515625" customWidth="1"/>
    <col min="3" max="3" width="14.42578125" customWidth="1"/>
    <col min="4" max="4" width="17.5703125" customWidth="1"/>
    <col min="5" max="5" width="20.5703125" customWidth="1"/>
    <col min="6" max="6" width="21.42578125" customWidth="1"/>
    <col min="7" max="7" width="12.140625" customWidth="1"/>
    <col min="8" max="8" width="13.42578125" customWidth="1"/>
    <col min="9" max="9" width="10.7109375" customWidth="1"/>
    <col min="10" max="10" width="13" customWidth="1"/>
    <col min="11" max="11" width="11.28515625" customWidth="1"/>
    <col min="12" max="12" width="9.85546875" hidden="1" customWidth="1"/>
    <col min="13" max="13" width="15.7109375" customWidth="1"/>
    <col min="14" max="14" width="17.28515625" customWidth="1"/>
    <col min="15" max="15" width="14.85546875" customWidth="1"/>
    <col min="16" max="16" width="16.5703125" customWidth="1"/>
    <col min="17" max="17" width="15.42578125" customWidth="1"/>
  </cols>
  <sheetData>
    <row r="4" spans="1:17">
      <c r="A4" s="3" t="s">
        <v>0</v>
      </c>
      <c r="B4" s="7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9" t="s">
        <v>6</v>
      </c>
      <c r="H4" s="9" t="s">
        <v>7</v>
      </c>
      <c r="I4" s="3" t="s">
        <v>8</v>
      </c>
      <c r="J4" s="11" t="s">
        <v>9</v>
      </c>
      <c r="K4" s="5" t="s">
        <v>10</v>
      </c>
      <c r="L4" s="5" t="s">
        <v>11</v>
      </c>
      <c r="M4" s="5" t="s">
        <v>12</v>
      </c>
      <c r="N4" s="5" t="s">
        <v>13</v>
      </c>
      <c r="O4" s="5" t="s">
        <v>14</v>
      </c>
      <c r="P4" s="5" t="s">
        <v>15</v>
      </c>
      <c r="Q4" s="5" t="s">
        <v>16</v>
      </c>
    </row>
    <row r="5" spans="1:17">
      <c r="A5" s="4" t="s">
        <v>17</v>
      </c>
      <c r="B5" s="8">
        <f>MAX(C5:C11)</f>
        <v>350</v>
      </c>
      <c r="C5" s="4">
        <v>65</v>
      </c>
      <c r="D5" s="4">
        <v>0</v>
      </c>
      <c r="E5" s="4">
        <v>1</v>
      </c>
      <c r="F5" s="4">
        <v>35</v>
      </c>
      <c r="G5" s="10" t="s">
        <v>18</v>
      </c>
      <c r="H5" s="10">
        <v>2</v>
      </c>
      <c r="I5" s="14">
        <v>45149</v>
      </c>
      <c r="J5" s="20">
        <f ca="1">SUM(INDIRECT("K" &amp; ROW()):INDIRECT("Q" &amp; ROW()))</f>
        <v>0.43809523809523809</v>
      </c>
      <c r="K5" s="19" cm="1">
        <f t="array" aca="1" ref="K5" ca="1">0.25*(ABS(INDIRECT("B" &amp; ROW()) - INDIRECT("C" &amp; ROW())) / INDIRECT("B" &amp; ROW()))</f>
        <v>0.20357142857142857</v>
      </c>
      <c r="L5" s="19">
        <v>0</v>
      </c>
      <c r="M5" s="19" cm="1">
        <f t="array" aca="1" ref="M5" ca="1">0.15*(1-(1/(INDIRECT("D" &amp; ROW())+1)))</f>
        <v>0</v>
      </c>
      <c r="N5" s="19" cm="1">
        <f t="array" aca="1" ref="N5" ca="1">0.2*(INDIRECT("E" &amp; ROW()) / 2)</f>
        <v>0.1</v>
      </c>
      <c r="O5" s="19" cm="1">
        <f t="array" aca="1" ref="O5" ca="1">0.1 * (1-1/(INDIRECT("H" &amp; ROW()) + 1))</f>
        <v>6.666666666666668E-2</v>
      </c>
      <c r="P5" s="19" cm="1">
        <f t="array" aca="1" ref="P5" ca="1">0.1*(1/(_xlfn.DAYS(INDIRECT("I" &amp; ROW()), AVERAGE(I5:I7))+1))</f>
        <v>2.8571428571428571E-3</v>
      </c>
      <c r="Q5" s="19" cm="1">
        <f t="array" aca="1" ref="Q5" ca="1">0.1 * ((100 - INDIRECT("F" &amp; ROW())) / 100)</f>
        <v>6.5000000000000002E-2</v>
      </c>
    </row>
    <row r="6" spans="1:17">
      <c r="A6" s="4" t="s">
        <v>17</v>
      </c>
      <c r="B6" s="8">
        <f>MAX(C5:C11)</f>
        <v>350</v>
      </c>
      <c r="C6" s="4">
        <v>65</v>
      </c>
      <c r="D6" s="4">
        <v>0</v>
      </c>
      <c r="E6" s="4">
        <v>1</v>
      </c>
      <c r="F6" s="4">
        <v>35</v>
      </c>
      <c r="G6" s="10" t="s">
        <v>18</v>
      </c>
      <c r="H6" s="10">
        <v>2</v>
      </c>
      <c r="I6" s="13">
        <v>45115</v>
      </c>
      <c r="J6" s="20">
        <f ca="1">SUM(INDIRECT("K" &amp; ROW()):INDIRECT("Q" &amp; ROW()))</f>
        <v>0.53523809523809529</v>
      </c>
      <c r="K6" s="19" cm="1">
        <f t="array" aca="1" ref="K6" ca="1">0.25*(ABS(INDIRECT("B" &amp; ROW()) - INDIRECT("C" &amp; ROW())) / INDIRECT("B" &amp; ROW()))</f>
        <v>0.20357142857142857</v>
      </c>
      <c r="L6" s="19">
        <v>0</v>
      </c>
      <c r="M6" s="19" cm="1">
        <f t="array" aca="1" ref="M6" ca="1">0.15*(1-(1/(INDIRECT("D" &amp; ROW())+1)))</f>
        <v>0</v>
      </c>
      <c r="N6" s="19" cm="1">
        <f t="array" aca="1" ref="N6" ca="1">0.2*(INDIRECT("E" &amp; ROW()) / 2)</f>
        <v>0.1</v>
      </c>
      <c r="O6" s="19" cm="1">
        <f t="array" aca="1" ref="O6" ca="1">0.1 * (1-1/(INDIRECT("H" &amp; ROW()) + 1))</f>
        <v>6.666666666666668E-2</v>
      </c>
      <c r="P6" s="19" cm="1">
        <f t="array" aca="1" ref="P6" ca="1">0.1*(1/(_xlfn.DAYS(INDIRECT("I" &amp; ROW()), AVERAGE(I5:I7))+1))</f>
        <v>0.1</v>
      </c>
      <c r="Q6" s="19" cm="1">
        <f t="array" aca="1" ref="Q6" ca="1">0.1 * ((100 - INDIRECT("F" &amp; ROW())) / 100)</f>
        <v>6.5000000000000002E-2</v>
      </c>
    </row>
    <row r="7" spans="1:17">
      <c r="A7" s="4" t="s">
        <v>17</v>
      </c>
      <c r="B7" s="8">
        <f>MAX(C5:C11)</f>
        <v>350</v>
      </c>
      <c r="C7" s="4">
        <v>65</v>
      </c>
      <c r="D7" s="4">
        <v>0</v>
      </c>
      <c r="E7" s="4">
        <v>1</v>
      </c>
      <c r="F7" s="4">
        <v>35</v>
      </c>
      <c r="G7" s="10" t="s">
        <v>18</v>
      </c>
      <c r="H7" s="10">
        <v>2</v>
      </c>
      <c r="I7" s="13">
        <v>45081</v>
      </c>
      <c r="J7" s="20">
        <f ca="1">SUM(INDIRECT("K" &amp; ROW()):INDIRECT("Q" &amp; ROW()))</f>
        <v>0.43809523809523809</v>
      </c>
      <c r="K7" s="19" cm="1">
        <f t="array" aca="1" ref="K7" ca="1">0.25*(ABS(INDIRECT("B" &amp; ROW()) - INDIRECT("C" &amp; ROW())) / INDIRECT("B" &amp; ROW()))</f>
        <v>0.20357142857142857</v>
      </c>
      <c r="L7" s="19">
        <v>0</v>
      </c>
      <c r="M7" s="19" cm="1">
        <f t="array" aca="1" ref="M7" ca="1">0.15*(1-(1/(INDIRECT("D" &amp; ROW())+1)))</f>
        <v>0</v>
      </c>
      <c r="N7" s="19" cm="1">
        <f t="array" aca="1" ref="N7" ca="1">0.2*(INDIRECT("E" &amp; ROW()) / 2)</f>
        <v>0.1</v>
      </c>
      <c r="O7" s="19" cm="1">
        <f t="array" aca="1" ref="O7" ca="1">0.1 * (1-1/(INDIRECT("H" &amp; ROW()) + 1))</f>
        <v>6.666666666666668E-2</v>
      </c>
      <c r="P7" s="19" cm="1">
        <f t="array" aca="1" ref="P7" ca="1">0.1*(1/(ABS(_xlfn.DAYS(INDIRECT("I" &amp; ROW()), AVERAGE(I5:I7)))+1))</f>
        <v>2.8571428571428571E-3</v>
      </c>
      <c r="Q7" s="19" cm="1">
        <f t="array" aca="1" ref="Q7" ca="1">0.1 * ((100 - INDIRECT("F" &amp; ROW())) / 100)</f>
        <v>6.5000000000000002E-2</v>
      </c>
    </row>
    <row r="8" spans="1:17">
      <c r="A8" s="4" t="s">
        <v>17</v>
      </c>
      <c r="B8" s="8">
        <f>MAX(C5:C11)</f>
        <v>350</v>
      </c>
      <c r="C8" s="4">
        <v>300</v>
      </c>
      <c r="D8" s="4">
        <v>1</v>
      </c>
      <c r="E8" s="4">
        <v>1</v>
      </c>
      <c r="F8" s="4">
        <v>100</v>
      </c>
      <c r="G8" s="10" t="s">
        <v>19</v>
      </c>
      <c r="H8" s="10">
        <v>0</v>
      </c>
      <c r="I8" s="13">
        <v>45130</v>
      </c>
      <c r="J8" s="20">
        <f ca="1">SUM(INDIRECT("K" &amp; ROW()):INDIRECT("Q" &amp; ROW()))</f>
        <v>0.21071428571428572</v>
      </c>
      <c r="K8" s="19" cm="1">
        <f t="array" aca="1" ref="K8" ca="1">0.25*(ABS(INDIRECT("B" &amp; ROW()) - INDIRECT("C" &amp; ROW())) / INDIRECT("B" &amp; ROW()))</f>
        <v>3.5714285714285712E-2</v>
      </c>
      <c r="L8" s="19">
        <v>0</v>
      </c>
      <c r="M8" s="19" cm="1">
        <f t="array" aca="1" ref="M8" ca="1">0.15*(1-(1/(INDIRECT("D" &amp; ROW())+1)))</f>
        <v>7.4999999999999997E-2</v>
      </c>
      <c r="N8" s="19" cm="1">
        <f t="array" aca="1" ref="N8" ca="1">0.2*(INDIRECT("E" &amp; ROW()) / 2)</f>
        <v>0.1</v>
      </c>
      <c r="O8" s="19" cm="1">
        <f t="array" aca="1" ref="O8" ca="1">0.1 * (1-1/(INDIRECT("H" &amp; ROW()) + 1))</f>
        <v>0</v>
      </c>
      <c r="P8" s="19">
        <v>0</v>
      </c>
      <c r="Q8" s="19" cm="1">
        <f t="array" aca="1" ref="Q8" ca="1">0.1 * ((100 - INDIRECT("F" &amp; ROW())) / 100)</f>
        <v>0</v>
      </c>
    </row>
    <row r="9" spans="1:17">
      <c r="A9" s="4" t="s">
        <v>17</v>
      </c>
      <c r="B9" s="8">
        <f>MAX(C5:C11)</f>
        <v>350</v>
      </c>
      <c r="C9" s="4">
        <v>125</v>
      </c>
      <c r="D9" s="4">
        <v>4</v>
      </c>
      <c r="E9" s="4">
        <v>1</v>
      </c>
      <c r="F9" s="4">
        <v>27</v>
      </c>
      <c r="G9" s="10" t="s">
        <v>20</v>
      </c>
      <c r="H9" s="10">
        <v>0</v>
      </c>
      <c r="I9" s="13">
        <v>45120</v>
      </c>
      <c r="J9" s="20">
        <f ca="1">SUM(INDIRECT("K" &amp; ROW()):INDIRECT("Q" &amp; ROW()))</f>
        <v>0.45371428571428568</v>
      </c>
      <c r="K9" s="19" cm="1">
        <f t="array" aca="1" ref="K9" ca="1">0.25*(ABS(INDIRECT("B" &amp; ROW()) - INDIRECT("C" &amp; ROW())) / INDIRECT("B" &amp; ROW()))</f>
        <v>0.16071428571428573</v>
      </c>
      <c r="L9" s="19">
        <v>0</v>
      </c>
      <c r="M9" s="19" cm="1">
        <f t="array" aca="1" ref="M9" ca="1">0.15*(1-(1/(INDIRECT("D" &amp; ROW())+1)))</f>
        <v>0.12</v>
      </c>
      <c r="N9" s="19" cm="1">
        <f t="array" aca="1" ref="N9" ca="1">0.2*(INDIRECT("E" &amp; ROW()) / 2)</f>
        <v>0.1</v>
      </c>
      <c r="O9" s="19" cm="1">
        <f t="array" aca="1" ref="O9" ca="1">0.1 * (1-1/(INDIRECT("H" &amp; ROW()) + 1))</f>
        <v>0</v>
      </c>
      <c r="P9" s="19">
        <v>0</v>
      </c>
      <c r="Q9" s="19" cm="1">
        <f t="array" aca="1" ref="Q9" ca="1">0.1 * ((100 - INDIRECT("F" &amp; ROW())) / 100)</f>
        <v>7.2999999999999995E-2</v>
      </c>
    </row>
    <row r="10" spans="1:17">
      <c r="A10" s="4" t="s">
        <v>17</v>
      </c>
      <c r="B10" s="8">
        <f>MAX(C5:C11)</f>
        <v>350</v>
      </c>
      <c r="C10" s="4">
        <v>299</v>
      </c>
      <c r="D10" s="4">
        <v>0</v>
      </c>
      <c r="E10" s="4">
        <v>0</v>
      </c>
      <c r="F10" s="4">
        <v>0</v>
      </c>
      <c r="G10" s="10" t="s">
        <v>21</v>
      </c>
      <c r="H10" s="10">
        <v>296</v>
      </c>
      <c r="I10" s="13">
        <v>45105</v>
      </c>
      <c r="J10" s="20">
        <f ca="1">SUM(INDIRECT("K" &amp; ROW()):INDIRECT("Q" &amp; ROW()))</f>
        <v>0.2360918710918711</v>
      </c>
      <c r="K10" s="19" cm="1">
        <f t="array" aca="1" ref="K10" ca="1">0.25*(ABS(INDIRECT("B" &amp; ROW()) - INDIRECT("C" &amp; ROW())) / INDIRECT("B" &amp; ROW()))</f>
        <v>3.6428571428571428E-2</v>
      </c>
      <c r="L10" s="19">
        <v>0</v>
      </c>
      <c r="M10" s="19" cm="1">
        <f t="array" aca="1" ref="M10" ca="1">0.15*(1-(1/(INDIRECT("D" &amp; ROW())+1)))</f>
        <v>0</v>
      </c>
      <c r="N10" s="19" cm="1">
        <f t="array" aca="1" ref="N10" ca="1">0.2*(INDIRECT("E" &amp; ROW()) / 2)</f>
        <v>0</v>
      </c>
      <c r="O10" s="19" cm="1">
        <f t="array" aca="1" ref="O10" ca="1">0.1 * (1-1/(INDIRECT("H" &amp; ROW()) + 1))</f>
        <v>9.9663299663299676E-2</v>
      </c>
      <c r="P10" s="19">
        <v>0</v>
      </c>
      <c r="Q10" s="19" cm="1">
        <f t="array" aca="1" ref="Q10" ca="1">0.1 * ((100 - INDIRECT("F" &amp; ROW())) / 100)</f>
        <v>0.1</v>
      </c>
    </row>
    <row r="11" spans="1:17">
      <c r="A11" s="4" t="s">
        <v>17</v>
      </c>
      <c r="B11" s="8">
        <f>MAX(C5:C11)</f>
        <v>350</v>
      </c>
      <c r="C11" s="4">
        <v>350</v>
      </c>
      <c r="D11" s="4">
        <v>1</v>
      </c>
      <c r="E11" s="4">
        <v>0</v>
      </c>
      <c r="F11" s="4">
        <v>0</v>
      </c>
      <c r="G11" s="10" t="s">
        <v>22</v>
      </c>
      <c r="H11" s="10">
        <v>0</v>
      </c>
      <c r="I11" s="13">
        <v>45181</v>
      </c>
      <c r="J11" s="20">
        <f ca="1">SUM(INDIRECT("K" &amp; ROW()):INDIRECT("Q" &amp; ROW()))</f>
        <v>0.17499999999999999</v>
      </c>
      <c r="K11" s="19" cm="1">
        <f t="array" aca="1" ref="K11" ca="1">0.25*(ABS(INDIRECT("B" &amp; ROW()) - INDIRECT("C" &amp; ROW())) / INDIRECT("B" &amp; ROW()))</f>
        <v>0</v>
      </c>
      <c r="L11" s="19">
        <v>0</v>
      </c>
      <c r="M11" s="19" cm="1">
        <f t="array" aca="1" ref="M11" ca="1">0.15*(1-(1/(INDIRECT("D" &amp; ROW())+1)))</f>
        <v>7.4999999999999997E-2</v>
      </c>
      <c r="N11" s="19" cm="1">
        <f t="array" aca="1" ref="N11" ca="1">0.2*(INDIRECT("E" &amp; ROW()) / 2)</f>
        <v>0</v>
      </c>
      <c r="O11" s="19" cm="1">
        <f t="array" aca="1" ref="O11" ca="1">0.1 * (1-1/(INDIRECT("H" &amp; ROW()) + 1))</f>
        <v>0</v>
      </c>
      <c r="P11" s="19">
        <v>0</v>
      </c>
      <c r="Q11" s="19" cm="1">
        <f t="array" aca="1" ref="Q11" ca="1">0.1 * ((100 - INDIRECT("F" &amp; ROW())) / 100)</f>
        <v>0.1</v>
      </c>
    </row>
    <row r="12" spans="1:17">
      <c r="A12" s="4" t="s">
        <v>23</v>
      </c>
      <c r="B12" s="8">
        <f>MAX(C12:C13)</f>
        <v>1000</v>
      </c>
      <c r="C12" s="4">
        <v>1000</v>
      </c>
      <c r="D12" s="4">
        <v>1</v>
      </c>
      <c r="E12" s="4">
        <v>2</v>
      </c>
      <c r="F12" s="4">
        <v>100</v>
      </c>
      <c r="G12" s="10" t="s">
        <v>24</v>
      </c>
      <c r="H12" s="10">
        <v>1</v>
      </c>
      <c r="I12" s="13">
        <v>45154</v>
      </c>
      <c r="J12" s="20">
        <f ca="1">SUM(INDIRECT("K" &amp; ROW()):INDIRECT("Q" &amp; ROW()))</f>
        <v>0.32717391304347826</v>
      </c>
      <c r="K12" s="19" cm="1">
        <f t="array" aca="1" ref="K12" ca="1">0.25*(ABS(INDIRECT("B" &amp; ROW()) - INDIRECT("C" &amp; ROW())) / INDIRECT("B" &amp; ROW()))</f>
        <v>0</v>
      </c>
      <c r="L12" s="19">
        <v>0</v>
      </c>
      <c r="M12" s="19" cm="1">
        <f t="array" aca="1" ref="M12" ca="1">0.15*(1-(1/(INDIRECT("D" &amp; ROW())+1)))</f>
        <v>7.4999999999999997E-2</v>
      </c>
      <c r="N12" s="19" cm="1">
        <f t="array" aca="1" ref="N12" ca="1">0.2*(INDIRECT("E" &amp; ROW()) / 2)</f>
        <v>0.2</v>
      </c>
      <c r="O12" s="19" cm="1">
        <f t="array" aca="1" ref="O12" ca="1">0.1 * (1-1/(INDIRECT("H" &amp; ROW()) + 1))</f>
        <v>0.05</v>
      </c>
      <c r="P12" s="19" cm="1">
        <f t="array" aca="1" ref="P12" ca="1">0.1*(1/(_xlfn.DAYS(INDIRECT("I" &amp; ROW()), AVERAGE(I12:I13))+1))</f>
        <v>2.1739130434782609E-3</v>
      </c>
      <c r="Q12" s="19" cm="1">
        <f t="array" aca="1" ref="Q12" ca="1">0.1 * ((100 - INDIRECT("F" &amp; ROW())) / 100)</f>
        <v>0</v>
      </c>
    </row>
    <row r="13" spans="1:17">
      <c r="A13" s="28" t="s">
        <v>23</v>
      </c>
      <c r="B13" s="29">
        <f>MAX(C12:C13)</f>
        <v>1000</v>
      </c>
      <c r="C13" s="28">
        <v>1000</v>
      </c>
      <c r="D13" s="28">
        <v>1</v>
      </c>
      <c r="E13" s="28">
        <v>2</v>
      </c>
      <c r="F13" s="28">
        <v>100</v>
      </c>
      <c r="G13" s="30" t="s">
        <v>24</v>
      </c>
      <c r="H13" s="30">
        <v>1</v>
      </c>
      <c r="I13" s="31">
        <v>45064</v>
      </c>
      <c r="J13" s="32">
        <f ca="1">SUM(INDIRECT("K" &amp; ROW()):INDIRECT("Q" &amp; ROW()))</f>
        <v>0.32717391304347826</v>
      </c>
      <c r="K13" s="33" cm="1">
        <f t="array" aca="1" ref="K13" ca="1">0.25*(ABS(INDIRECT("B" &amp; ROW()) - INDIRECT("C" &amp; ROW())) / INDIRECT("B" &amp; ROW()))</f>
        <v>0</v>
      </c>
      <c r="L13" s="33">
        <v>0</v>
      </c>
      <c r="M13" s="33" cm="1">
        <f t="array" aca="1" ref="M13" ca="1">0.15*(1-(1/(INDIRECT("D" &amp; ROW())+1)))</f>
        <v>7.4999999999999997E-2</v>
      </c>
      <c r="N13" s="33" cm="1">
        <f t="array" aca="1" ref="N13" ca="1">0.2*(INDIRECT("E" &amp; ROW()) / 2)</f>
        <v>0.2</v>
      </c>
      <c r="O13" s="33" cm="1">
        <f t="array" aca="1" ref="O13" ca="1">0.1 * (1-1/(INDIRECT("H" &amp; ROW()) + 1))</f>
        <v>0.05</v>
      </c>
      <c r="P13" s="33" cm="1">
        <f t="array" aca="1" ref="P13" ca="1">0.1*(1/(ABS(_xlfn.DAYS(INDIRECT("I" &amp; ROW()), AVERAGE(I12:I13)))+1))</f>
        <v>2.1739130434782609E-3</v>
      </c>
      <c r="Q13" s="33" cm="1">
        <f t="array" aca="1" ref="Q13" ca="1">0.1 * ((100 - INDIRECT("F" &amp; ROW())) / 100)</f>
        <v>0</v>
      </c>
    </row>
    <row r="14" spans="1:17" ht="15">
      <c r="A14" s="10" t="s">
        <v>25</v>
      </c>
      <c r="B14" s="4">
        <f>MAX(C14:C24)</f>
        <v>162.5</v>
      </c>
      <c r="C14" s="4">
        <v>50</v>
      </c>
      <c r="D14" s="4">
        <v>0</v>
      </c>
      <c r="E14" s="4">
        <v>0</v>
      </c>
      <c r="F14" s="4">
        <v>0</v>
      </c>
      <c r="G14" s="4" t="s">
        <v>26</v>
      </c>
      <c r="H14" s="10">
        <v>0</v>
      </c>
      <c r="I14" s="4"/>
      <c r="J14" s="19">
        <f ca="1">SUM(INDIRECT("K" &amp; ROW()):INDIRECT("Q" &amp; ROW()))</f>
        <v>0.27307692307692311</v>
      </c>
      <c r="K14" s="32" cm="1">
        <f t="array" aca="1" ref="K14" ca="1">0.25*(ABS(INDIRECT("B" &amp; ROW()) - INDIRECT("C" &amp; ROW())) / INDIRECT("B" &amp; ROW()))</f>
        <v>0.17307692307692307</v>
      </c>
      <c r="L14" s="6"/>
      <c r="M14" s="33" cm="1">
        <f t="array" aca="1" ref="M14" ca="1">0.15*(1-(1/(INDIRECT("D" &amp; ROW())+1)))</f>
        <v>0</v>
      </c>
      <c r="N14" s="33" cm="1">
        <f t="array" aca="1" ref="N14" ca="1">0.2*(INDIRECT("E" &amp; ROW()) / 2)</f>
        <v>0</v>
      </c>
      <c r="O14" s="33" cm="1">
        <f t="array" aca="1" ref="O14" ca="1">0.1 * (1-1/(INDIRECT("H" &amp; ROW()) + 1))</f>
        <v>0</v>
      </c>
      <c r="P14" s="6">
        <v>0</v>
      </c>
      <c r="Q14" s="33" cm="1">
        <f t="array" aca="1" ref="Q14" ca="1">0.1 * ((100 - INDIRECT("F" &amp; ROW())) / 100)</f>
        <v>0.1</v>
      </c>
    </row>
    <row r="15" spans="1:17">
      <c r="A15" s="10" t="s">
        <v>25</v>
      </c>
      <c r="B15" s="4">
        <f>MAX(C14:C24)</f>
        <v>162.5</v>
      </c>
      <c r="C15" s="4">
        <v>37.5</v>
      </c>
      <c r="D15" s="4">
        <v>0</v>
      </c>
      <c r="E15" s="4">
        <v>1</v>
      </c>
      <c r="F15" s="4">
        <v>100</v>
      </c>
      <c r="G15" s="4" t="s">
        <v>27</v>
      </c>
      <c r="H15" s="10">
        <v>0</v>
      </c>
      <c r="I15" s="4"/>
      <c r="J15" s="19">
        <f ca="1">SUM(INDIRECT("K" &amp; ROW()):INDIRECT("Q" &amp; ROW()))</f>
        <v>0.29230769230769232</v>
      </c>
      <c r="K15" s="32" cm="1">
        <f t="array" aca="1" ref="K15" ca="1">0.25*(ABS(INDIRECT("B" &amp; ROW()) - INDIRECT("C" &amp; ROW())) / INDIRECT("B" &amp; ROW()))</f>
        <v>0.19230769230769232</v>
      </c>
      <c r="L15" s="6"/>
      <c r="M15" s="33" cm="1">
        <f t="array" aca="1" ref="M15" ca="1">0.15*(1-(1/(INDIRECT("D" &amp; ROW())+1)))</f>
        <v>0</v>
      </c>
      <c r="N15" s="33" cm="1">
        <f t="array" aca="1" ref="N15" ca="1">0.2*(INDIRECT("E" &amp; ROW()) / 2)</f>
        <v>0.1</v>
      </c>
      <c r="O15" s="33" cm="1">
        <f t="array" aca="1" ref="O15" ca="1">0.1 * (1-1/(INDIRECT("H" &amp; ROW()) + 1))</f>
        <v>0</v>
      </c>
      <c r="P15" s="6">
        <v>0</v>
      </c>
      <c r="Q15" s="33" cm="1">
        <f t="array" aca="1" ref="Q15" ca="1">0.1 * ((100 - INDIRECT("F" &amp; ROW())) / 100)</f>
        <v>0</v>
      </c>
    </row>
    <row r="16" spans="1:17" ht="15">
      <c r="A16" s="10" t="s">
        <v>25</v>
      </c>
      <c r="B16" s="4">
        <f>MAX(C14:C24)</f>
        <v>162.5</v>
      </c>
      <c r="C16" s="4">
        <v>100</v>
      </c>
      <c r="D16" s="4">
        <v>1</v>
      </c>
      <c r="E16" s="4">
        <v>0</v>
      </c>
      <c r="F16" s="4">
        <v>100</v>
      </c>
      <c r="G16" s="4" t="s">
        <v>28</v>
      </c>
      <c r="H16" s="10">
        <v>0</v>
      </c>
      <c r="I16" s="4"/>
      <c r="J16" s="19">
        <f ca="1">SUM(INDIRECT("K" &amp; ROW()):INDIRECT("Q" &amp; ROW()))</f>
        <v>0.17115384615384616</v>
      </c>
      <c r="K16" s="32" cm="1">
        <f t="array" aca="1" ref="K16" ca="1">0.25*(ABS(INDIRECT("B" &amp; ROW()) - INDIRECT("C" &amp; ROW())) / INDIRECT("B" &amp; ROW()))</f>
        <v>9.6153846153846159E-2</v>
      </c>
      <c r="L16" s="6"/>
      <c r="M16" s="33" cm="1">
        <f t="array" aca="1" ref="M16" ca="1">0.15*(1-(1/(INDIRECT("D" &amp; ROW())+1)))</f>
        <v>7.4999999999999997E-2</v>
      </c>
      <c r="N16" s="33" cm="1">
        <f t="array" aca="1" ref="N16" ca="1">0.2*(INDIRECT("E" &amp; ROW()) / 2)</f>
        <v>0</v>
      </c>
      <c r="O16" s="33" cm="1">
        <f t="array" aca="1" ref="O16" ca="1">0.1 * (1-1/(INDIRECT("H" &amp; ROW()) + 1))</f>
        <v>0</v>
      </c>
      <c r="P16" s="6">
        <v>0</v>
      </c>
      <c r="Q16" s="33" cm="1">
        <f t="array" aca="1" ref="Q16" ca="1">0.1 * ((100 - INDIRECT("F" &amp; ROW())) / 100)</f>
        <v>0</v>
      </c>
    </row>
    <row r="17" spans="1:17">
      <c r="A17" s="10" t="s">
        <v>25</v>
      </c>
      <c r="B17" s="4">
        <f>MAX(C14:C24)</f>
        <v>162.5</v>
      </c>
      <c r="C17" s="4">
        <v>137.5</v>
      </c>
      <c r="D17" s="4">
        <v>6</v>
      </c>
      <c r="E17" s="4">
        <v>1</v>
      </c>
      <c r="F17" s="4">
        <v>100</v>
      </c>
      <c r="G17" s="4" t="s">
        <v>29</v>
      </c>
      <c r="H17" s="10">
        <v>0</v>
      </c>
      <c r="I17" s="4"/>
      <c r="J17" s="19">
        <f ca="1">SUM(INDIRECT("K" &amp; ROW()):INDIRECT("Q" &amp; ROW()))</f>
        <v>0.26703296703296708</v>
      </c>
      <c r="K17" s="32" cm="1">
        <f t="array" aca="1" ref="K17" ca="1">0.25*(ABS(INDIRECT("B" &amp; ROW()) - INDIRECT("C" &amp; ROW())) / INDIRECT("B" &amp; ROW()))</f>
        <v>3.8461538461538464E-2</v>
      </c>
      <c r="L17" s="6"/>
      <c r="M17" s="33" cm="1">
        <f t="array" aca="1" ref="M17" ca="1">0.15*(1-(1/(INDIRECT("D" &amp; ROW())+1)))</f>
        <v>0.12857142857142859</v>
      </c>
      <c r="N17" s="33" cm="1">
        <f t="array" aca="1" ref="N17" ca="1">0.2*(INDIRECT("E" &amp; ROW()) / 2)</f>
        <v>0.1</v>
      </c>
      <c r="O17" s="33" cm="1">
        <f t="array" aca="1" ref="O17" ca="1">0.1 * (1-1/(INDIRECT("H" &amp; ROW()) + 1))</f>
        <v>0</v>
      </c>
      <c r="P17" s="6">
        <v>0</v>
      </c>
      <c r="Q17" s="33" cm="1">
        <f t="array" aca="1" ref="Q17" ca="1">0.1 * ((100 - INDIRECT("F" &amp; ROW())) / 100)</f>
        <v>0</v>
      </c>
    </row>
    <row r="18" spans="1:17" ht="15">
      <c r="A18" s="10" t="s">
        <v>25</v>
      </c>
      <c r="B18" s="4">
        <f>MAX(C14:C24)</f>
        <v>162.5</v>
      </c>
      <c r="C18" s="4">
        <v>70</v>
      </c>
      <c r="D18" s="4">
        <v>0</v>
      </c>
      <c r="E18" s="4">
        <v>1</v>
      </c>
      <c r="F18" s="4">
        <v>100</v>
      </c>
      <c r="G18" s="4" t="s">
        <v>30</v>
      </c>
      <c r="H18" s="10">
        <v>0</v>
      </c>
      <c r="I18" s="4"/>
      <c r="J18" s="19">
        <f ca="1">SUM(INDIRECT("K" &amp; ROW()):INDIRECT("Q" &amp; ROW()))</f>
        <v>0.24230769230769231</v>
      </c>
      <c r="K18" s="32" cm="1">
        <f t="array" aca="1" ref="K18" ca="1">0.25*(ABS(INDIRECT("B" &amp; ROW()) - INDIRECT("C" &amp; ROW())) / INDIRECT("B" &amp; ROW()))</f>
        <v>0.1423076923076923</v>
      </c>
      <c r="L18" s="6"/>
      <c r="M18" s="33" cm="1">
        <f t="array" aca="1" ref="M18" ca="1">0.15*(1-(1/(INDIRECT("D" &amp; ROW())+1)))</f>
        <v>0</v>
      </c>
      <c r="N18" s="33" cm="1">
        <f t="array" aca="1" ref="N18" ca="1">0.2*(INDIRECT("E" &amp; ROW()) / 2)</f>
        <v>0.1</v>
      </c>
      <c r="O18" s="33" cm="1">
        <f t="array" aca="1" ref="O18" ca="1">0.1 * (1-1/(INDIRECT("H" &amp; ROW()) + 1))</f>
        <v>0</v>
      </c>
      <c r="P18" s="6">
        <v>0</v>
      </c>
      <c r="Q18" s="33" cm="1">
        <f t="array" aca="1" ref="Q18" ca="1">0.1 * ((100 - INDIRECT("F" &amp; ROW())) / 100)</f>
        <v>0</v>
      </c>
    </row>
    <row r="19" spans="1:17" ht="15">
      <c r="A19" s="10" t="s">
        <v>25</v>
      </c>
      <c r="B19" s="4">
        <f>MAX(C14:C24)</f>
        <v>162.5</v>
      </c>
      <c r="C19" s="4">
        <v>150</v>
      </c>
      <c r="D19" s="4">
        <v>0</v>
      </c>
      <c r="E19" s="4">
        <v>0</v>
      </c>
      <c r="F19" s="4">
        <v>100</v>
      </c>
      <c r="G19" s="4" t="s">
        <v>31</v>
      </c>
      <c r="H19" s="10">
        <v>0</v>
      </c>
      <c r="I19" s="4"/>
      <c r="J19" s="19">
        <f ca="1">SUM(INDIRECT("K" &amp; ROW()):INDIRECT("Q" &amp; ROW()))</f>
        <v>1.9230769230769232E-2</v>
      </c>
      <c r="K19" s="32" cm="1">
        <f t="array" aca="1" ref="K19" ca="1">0.25*(ABS(INDIRECT("B" &amp; ROW()) - INDIRECT("C" &amp; ROW())) / INDIRECT("B" &amp; ROW()))</f>
        <v>1.9230769230769232E-2</v>
      </c>
      <c r="L19" s="6"/>
      <c r="M19" s="33" cm="1">
        <f t="array" aca="1" ref="M19" ca="1">0.15*(1-(1/(INDIRECT("D" &amp; ROW())+1)))</f>
        <v>0</v>
      </c>
      <c r="N19" s="33" cm="1">
        <f t="array" aca="1" ref="N19" ca="1">0.2*(INDIRECT("E" &amp; ROW()) / 2)</f>
        <v>0</v>
      </c>
      <c r="O19" s="33" cm="1">
        <f t="array" aca="1" ref="O19" ca="1">0.1 * (1-1/(INDIRECT("H" &amp; ROW()) + 1))</f>
        <v>0</v>
      </c>
      <c r="P19" s="6">
        <v>0</v>
      </c>
      <c r="Q19" s="33" cm="1">
        <f t="array" aca="1" ref="Q19" ca="1">0.1 * ((100 - INDIRECT("F" &amp; ROW())) / 100)</f>
        <v>0</v>
      </c>
    </row>
    <row r="20" spans="1:17">
      <c r="A20" s="10" t="s">
        <v>25</v>
      </c>
      <c r="B20" s="4">
        <f>MAX(C14:C24)</f>
        <v>162.5</v>
      </c>
      <c r="C20" s="4">
        <v>50</v>
      </c>
      <c r="D20" s="4">
        <v>0</v>
      </c>
      <c r="E20" s="4">
        <v>0</v>
      </c>
      <c r="F20" s="4">
        <v>100</v>
      </c>
      <c r="G20" s="4" t="s">
        <v>32</v>
      </c>
      <c r="H20" s="10">
        <v>0</v>
      </c>
      <c r="I20" s="4"/>
      <c r="J20" s="19">
        <f ca="1">SUM(INDIRECT("K" &amp; ROW()):INDIRECT("Q" &amp; ROW()))</f>
        <v>0.17307692307692307</v>
      </c>
      <c r="K20" s="32" cm="1">
        <f t="array" aca="1" ref="K20" ca="1">0.25*(ABS(INDIRECT("B" &amp; ROW()) - INDIRECT("C" &amp; ROW())) / INDIRECT("B" &amp; ROW()))</f>
        <v>0.17307692307692307</v>
      </c>
      <c r="L20" s="6"/>
      <c r="M20" s="33" cm="1">
        <f t="array" aca="1" ref="M20" ca="1">0.15*(1-(1/(INDIRECT("D" &amp; ROW())+1)))</f>
        <v>0</v>
      </c>
      <c r="N20" s="33" cm="1">
        <f t="array" aca="1" ref="N20" ca="1">0.2*(INDIRECT("E" &amp; ROW()) / 2)</f>
        <v>0</v>
      </c>
      <c r="O20" s="33" cm="1">
        <f t="array" aca="1" ref="O20" ca="1">0.1 * (1-1/(INDIRECT("H" &amp; ROW()) + 1))</f>
        <v>0</v>
      </c>
      <c r="P20" s="6">
        <v>0</v>
      </c>
      <c r="Q20" s="33" cm="1">
        <f t="array" aca="1" ref="Q20" ca="1">0.1 * ((100 - INDIRECT("F" &amp; ROW())) / 100)</f>
        <v>0</v>
      </c>
    </row>
    <row r="21" spans="1:17">
      <c r="A21" s="10" t="s">
        <v>25</v>
      </c>
      <c r="B21" s="4">
        <f>MAX(C14:C24)</f>
        <v>162.5</v>
      </c>
      <c r="C21" s="4">
        <v>55</v>
      </c>
      <c r="D21" s="4">
        <v>0</v>
      </c>
      <c r="E21" s="4">
        <v>0</v>
      </c>
      <c r="F21" s="4">
        <v>100</v>
      </c>
      <c r="G21" s="4" t="s">
        <v>33</v>
      </c>
      <c r="H21" s="10">
        <v>0</v>
      </c>
      <c r="I21" s="4"/>
      <c r="J21" s="19">
        <f ca="1">SUM(INDIRECT("K" &amp; ROW()):INDIRECT("Q" &amp; ROW()))</f>
        <v>0.16538461538461538</v>
      </c>
      <c r="K21" s="32" cm="1">
        <f t="array" aca="1" ref="K21" ca="1">0.25*(ABS(INDIRECT("B" &amp; ROW()) - INDIRECT("C" &amp; ROW())) / INDIRECT("B" &amp; ROW()))</f>
        <v>0.16538461538461538</v>
      </c>
      <c r="L21" s="6"/>
      <c r="M21" s="33" cm="1">
        <f t="array" aca="1" ref="M21" ca="1">0.15*(1-(1/(INDIRECT("D" &amp; ROW())+1)))</f>
        <v>0</v>
      </c>
      <c r="N21" s="33" cm="1">
        <f t="array" aca="1" ref="N21" ca="1">0.2*(INDIRECT("E" &amp; ROW()) / 2)</f>
        <v>0</v>
      </c>
      <c r="O21" s="33" cm="1">
        <f t="array" aca="1" ref="O21" ca="1">0.1 * (1-1/(INDIRECT("H" &amp; ROW()) + 1))</f>
        <v>0</v>
      </c>
      <c r="P21" s="6">
        <v>0</v>
      </c>
      <c r="Q21" s="33" cm="1">
        <f t="array" aca="1" ref="Q21" ca="1">0.1 * ((100 - INDIRECT("F" &amp; ROW())) / 100)</f>
        <v>0</v>
      </c>
    </row>
    <row r="22" spans="1:17">
      <c r="A22" s="10" t="s">
        <v>25</v>
      </c>
      <c r="B22" s="4">
        <f>MAX(C14:C24)</f>
        <v>162.5</v>
      </c>
      <c r="C22" s="4">
        <v>93.75</v>
      </c>
      <c r="D22" s="4">
        <v>0</v>
      </c>
      <c r="E22" s="4">
        <v>0</v>
      </c>
      <c r="F22" s="4">
        <v>100</v>
      </c>
      <c r="G22" s="4" t="s">
        <v>34</v>
      </c>
      <c r="H22" s="10">
        <v>0</v>
      </c>
      <c r="I22" s="4"/>
      <c r="J22" s="19">
        <f ca="1">SUM(INDIRECT("K" &amp; ROW()):INDIRECT("Q" &amp; ROW()))</f>
        <v>0.10576923076923077</v>
      </c>
      <c r="K22" s="32" cm="1">
        <f t="array" aca="1" ref="K22" ca="1">0.25*(ABS(INDIRECT("B" &amp; ROW()) - INDIRECT("C" &amp; ROW())) / INDIRECT("B" &amp; ROW()))</f>
        <v>0.10576923076923077</v>
      </c>
      <c r="L22" s="6"/>
      <c r="M22" s="33" cm="1">
        <f t="array" aca="1" ref="M22" ca="1">0.15*(1-(1/(INDIRECT("D" &amp; ROW())+1)))</f>
        <v>0</v>
      </c>
      <c r="N22" s="33" cm="1">
        <f t="array" aca="1" ref="N22" ca="1">0.2*(INDIRECT("E" &amp; ROW()) / 2)</f>
        <v>0</v>
      </c>
      <c r="O22" s="33" cm="1">
        <f t="array" aca="1" ref="O22" ca="1">0.1 * (1-1/(INDIRECT("H" &amp; ROW()) + 1))</f>
        <v>0</v>
      </c>
      <c r="P22" s="6">
        <v>0</v>
      </c>
      <c r="Q22" s="33" cm="1">
        <f t="array" aca="1" ref="Q22" ca="1">0.1 * ((100 - INDIRECT("F" &amp; ROW())) / 100)</f>
        <v>0</v>
      </c>
    </row>
    <row r="23" spans="1:17">
      <c r="A23" s="10" t="s">
        <v>25</v>
      </c>
      <c r="B23" s="4">
        <f>MAX(C14:C24)</f>
        <v>162.5</v>
      </c>
      <c r="C23" s="4">
        <v>25</v>
      </c>
      <c r="D23" s="4">
        <v>0</v>
      </c>
      <c r="E23" s="4">
        <v>0</v>
      </c>
      <c r="F23" s="4">
        <v>32</v>
      </c>
      <c r="G23" s="4" t="s">
        <v>35</v>
      </c>
      <c r="H23" s="10">
        <v>0</v>
      </c>
      <c r="I23" s="4"/>
      <c r="J23" s="19">
        <f ca="1">SUM(INDIRECT("K" &amp; ROW()):INDIRECT("Q" &amp; ROW()))</f>
        <v>0.27953846153846151</v>
      </c>
      <c r="K23" s="32" cm="1">
        <f t="array" aca="1" ref="K23" ca="1">0.25*(ABS(INDIRECT("B" &amp; ROW()) - INDIRECT("C" &amp; ROW())) / INDIRECT("B" &amp; ROW()))</f>
        <v>0.21153846153846154</v>
      </c>
      <c r="L23" s="6"/>
      <c r="M23" s="33" cm="1">
        <f t="array" aca="1" ref="M23" ca="1">0.15*(1-(1/(INDIRECT("D" &amp; ROW())+1)))</f>
        <v>0</v>
      </c>
      <c r="N23" s="33" cm="1">
        <f t="array" aca="1" ref="N23" ca="1">0.2*(INDIRECT("E" &amp; ROW()) / 2)</f>
        <v>0</v>
      </c>
      <c r="O23" s="33" cm="1">
        <f t="array" aca="1" ref="O23" ca="1">0.1 * (1-1/(INDIRECT("H" &amp; ROW()) + 1))</f>
        <v>0</v>
      </c>
      <c r="P23" s="6">
        <v>0</v>
      </c>
      <c r="Q23" s="33" cm="1">
        <f t="array" aca="1" ref="Q23" ca="1">0.1 * ((100 - INDIRECT("F" &amp; ROW())) / 100)</f>
        <v>6.8000000000000005E-2</v>
      </c>
    </row>
    <row r="24" spans="1:17">
      <c r="A24" s="10" t="s">
        <v>25</v>
      </c>
      <c r="B24" s="4">
        <f>MAX(C14:C24)</f>
        <v>162.5</v>
      </c>
      <c r="C24" s="4">
        <v>162.5</v>
      </c>
      <c r="D24" s="4">
        <v>0</v>
      </c>
      <c r="E24" s="4">
        <v>1</v>
      </c>
      <c r="F24" s="4">
        <v>0</v>
      </c>
      <c r="G24" s="4" t="s">
        <v>36</v>
      </c>
      <c r="H24" s="10">
        <v>0</v>
      </c>
      <c r="I24" s="4"/>
      <c r="J24" s="19">
        <f ca="1">SUM(INDIRECT("K" &amp; ROW()):INDIRECT("Q" &amp; ROW()))</f>
        <v>0.2</v>
      </c>
      <c r="K24" s="32" cm="1">
        <f t="array" aca="1" ref="K24" ca="1">0.25*(ABS(INDIRECT("B" &amp; ROW()) - INDIRECT("C" &amp; ROW())) / INDIRECT("B" &amp; ROW()))</f>
        <v>0</v>
      </c>
      <c r="L24" s="6"/>
      <c r="M24" s="33" cm="1">
        <f t="array" aca="1" ref="M24" ca="1">0.15*(1-(1/(INDIRECT("D" &amp; ROW())+1)))</f>
        <v>0</v>
      </c>
      <c r="N24" s="33" cm="1">
        <f t="array" aca="1" ref="N24" ca="1">0.2*(INDIRECT("E" &amp; ROW()) / 2)</f>
        <v>0.1</v>
      </c>
      <c r="O24" s="33" cm="1">
        <f t="array" aca="1" ref="O24" ca="1">0.1 * (1-1/(INDIRECT("H" &amp; ROW()) + 1))</f>
        <v>0</v>
      </c>
      <c r="P24" s="6">
        <v>0</v>
      </c>
      <c r="Q24" s="33" cm="1">
        <f t="array" aca="1" ref="Q24" ca="1">0.1 * ((100 - INDIRECT("F" &amp; ROW())) / 100)</f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BC1DD-B75C-43D2-84F3-41FEDCD312E6}">
  <dimension ref="A1:L39"/>
  <sheetViews>
    <sheetView workbookViewId="0">
      <selection activeCell="K21" sqref="K21"/>
    </sheetView>
  </sheetViews>
  <sheetFormatPr defaultRowHeight="14.45"/>
  <sheetData>
    <row r="1" spans="1:12">
      <c r="A1" t="s">
        <v>37</v>
      </c>
    </row>
    <row r="2" spans="1:12" ht="15" thickBot="1"/>
    <row r="3" spans="1:12">
      <c r="A3" s="23" t="s">
        <v>38</v>
      </c>
      <c r="B3" s="23"/>
    </row>
    <row r="4" spans="1:12">
      <c r="A4" t="s">
        <v>39</v>
      </c>
      <c r="B4">
        <v>1</v>
      </c>
    </row>
    <row r="5" spans="1:12">
      <c r="A5" t="s">
        <v>40</v>
      </c>
      <c r="B5">
        <v>1</v>
      </c>
    </row>
    <row r="6" spans="1:12">
      <c r="A6" t="s">
        <v>41</v>
      </c>
      <c r="B6">
        <v>1</v>
      </c>
    </row>
    <row r="7" spans="1:12">
      <c r="A7" t="s">
        <v>42</v>
      </c>
      <c r="B7">
        <v>2.0816681711721685E-17</v>
      </c>
    </row>
    <row r="8" spans="1:12" ht="15" thickBot="1">
      <c r="A8" s="21" t="s">
        <v>43</v>
      </c>
      <c r="B8" s="21">
        <v>9</v>
      </c>
    </row>
    <row r="10" spans="1:12" ht="15" thickBot="1">
      <c r="A10" t="s">
        <v>44</v>
      </c>
    </row>
    <row r="11" spans="1:12">
      <c r="A11" s="22"/>
      <c r="B11" s="22" t="s">
        <v>45</v>
      </c>
      <c r="C11" s="22" t="s">
        <v>46</v>
      </c>
      <c r="D11" s="22" t="s">
        <v>47</v>
      </c>
      <c r="E11" s="22" t="s">
        <v>48</v>
      </c>
      <c r="F11" s="22" t="s">
        <v>49</v>
      </c>
    </row>
    <row r="12" spans="1:12">
      <c r="A12" t="s">
        <v>50</v>
      </c>
      <c r="B12">
        <v>7</v>
      </c>
      <c r="C12">
        <v>0.12452000000000003</v>
      </c>
      <c r="D12">
        <v>1.7788571428571435E-2</v>
      </c>
      <c r="E12">
        <v>4.1050463798397271E+31</v>
      </c>
      <c r="F12">
        <v>1.2017719058003397E-16</v>
      </c>
    </row>
    <row r="13" spans="1:12">
      <c r="A13" t="s">
        <v>51</v>
      </c>
      <c r="B13">
        <v>1</v>
      </c>
      <c r="C13">
        <v>4.3333423748712807E-34</v>
      </c>
      <c r="D13">
        <v>4.3333423748712807E-34</v>
      </c>
    </row>
    <row r="14" spans="1:12" ht="15" thickBot="1">
      <c r="A14" s="21" t="s">
        <v>52</v>
      </c>
      <c r="B14" s="21">
        <v>8</v>
      </c>
      <c r="C14" s="21">
        <v>0.12452000000000003</v>
      </c>
      <c r="D14" s="21"/>
      <c r="E14" s="21"/>
      <c r="F14" s="21"/>
    </row>
    <row r="15" spans="1:12" ht="15" thickBot="1"/>
    <row r="16" spans="1:12">
      <c r="A16" s="22"/>
      <c r="B16" s="22" t="s">
        <v>53</v>
      </c>
      <c r="C16" s="22" t="s">
        <v>42</v>
      </c>
      <c r="D16" s="22" t="s">
        <v>54</v>
      </c>
      <c r="E16" s="22" t="s">
        <v>55</v>
      </c>
      <c r="F16" s="22" t="s">
        <v>56</v>
      </c>
      <c r="G16" s="22" t="s">
        <v>57</v>
      </c>
      <c r="H16" s="22" t="s">
        <v>58</v>
      </c>
      <c r="I16" s="22" t="s">
        <v>59</v>
      </c>
      <c r="K16" s="24"/>
      <c r="L16" s="24"/>
    </row>
    <row r="17" spans="1:9">
      <c r="A17" t="s">
        <v>60</v>
      </c>
      <c r="B17">
        <v>-4.3022523624695885E-4</v>
      </c>
      <c r="C17">
        <v>4.2567895416830402E-17</v>
      </c>
      <c r="D17">
        <v>-10106800724680.82</v>
      </c>
      <c r="E17">
        <v>6.298924750865574E-14</v>
      </c>
      <c r="F17">
        <v>-4.3022523624749971E-4</v>
      </c>
      <c r="G17">
        <v>-4.30225236246418E-4</v>
      </c>
      <c r="H17">
        <v>-4.3022523624749971E-4</v>
      </c>
      <c r="I17">
        <v>-4.30225236246418E-4</v>
      </c>
    </row>
    <row r="18" spans="1:9">
      <c r="A18" t="s">
        <v>10</v>
      </c>
      <c r="B18">
        <v>0.99863742681242496</v>
      </c>
      <c r="C18">
        <v>1.4483460301426041E-16</v>
      </c>
      <c r="D18">
        <v>6895019601870274</v>
      </c>
      <c r="E18">
        <v>9.2330378900576051E-17</v>
      </c>
      <c r="F18">
        <v>0.99863742681242307</v>
      </c>
      <c r="G18">
        <v>0.99863742681242684</v>
      </c>
      <c r="H18">
        <v>0.99863742681242307</v>
      </c>
      <c r="I18">
        <v>0.99863742681242684</v>
      </c>
    </row>
    <row r="19" spans="1:9">
      <c r="A19" t="s">
        <v>11</v>
      </c>
      <c r="B19">
        <v>0</v>
      </c>
      <c r="C19">
        <v>0</v>
      </c>
      <c r="D19">
        <v>65535</v>
      </c>
      <c r="E19" t="e">
        <v>#NUM!</v>
      </c>
      <c r="F19">
        <v>0</v>
      </c>
      <c r="G19">
        <v>0</v>
      </c>
      <c r="H19">
        <v>0</v>
      </c>
      <c r="I19">
        <v>0</v>
      </c>
    </row>
    <row r="20" spans="1:9">
      <c r="A20" t="s">
        <v>12</v>
      </c>
      <c r="B20">
        <v>1.0147428486167656</v>
      </c>
      <c r="C20">
        <v>5.2938862522047613E-16</v>
      </c>
      <c r="D20">
        <v>1916820272052790</v>
      </c>
      <c r="E20" t="e">
        <v>#NUM!</v>
      </c>
      <c r="F20">
        <v>1.0147428486167589</v>
      </c>
      <c r="G20">
        <v>1.0147428486167722</v>
      </c>
      <c r="H20">
        <v>1.0147428486167589</v>
      </c>
      <c r="I20">
        <v>1.0147428486167722</v>
      </c>
    </row>
    <row r="21" spans="1:9">
      <c r="A21" t="s">
        <v>13</v>
      </c>
      <c r="B21">
        <v>0.99373564224742228</v>
      </c>
      <c r="C21">
        <v>3.5949854063047178E-16</v>
      </c>
      <c r="D21">
        <v>2764227194092791</v>
      </c>
      <c r="E21">
        <v>2.3030660205067465E-16</v>
      </c>
      <c r="F21">
        <v>0.99373564224741773</v>
      </c>
      <c r="G21">
        <v>0.99373564224742683</v>
      </c>
      <c r="H21">
        <v>0.99373564224741773</v>
      </c>
      <c r="I21">
        <v>0.99373564224742683</v>
      </c>
    </row>
    <row r="22" spans="1:9">
      <c r="A22" t="s">
        <v>14</v>
      </c>
      <c r="B22">
        <v>1.0115476628101012</v>
      </c>
      <c r="C22">
        <v>5.9383997495366291E-16</v>
      </c>
      <c r="D22">
        <v>1703401093685267.5</v>
      </c>
      <c r="E22">
        <v>3.7373450958063537E-16</v>
      </c>
      <c r="F22">
        <v>1.0115476628100937</v>
      </c>
      <c r="G22">
        <v>1.0115476628101088</v>
      </c>
      <c r="H22">
        <v>1.0115476628100937</v>
      </c>
      <c r="I22">
        <v>1.0115476628101088</v>
      </c>
    </row>
    <row r="23" spans="1:9">
      <c r="A23" t="s">
        <v>15</v>
      </c>
      <c r="B23">
        <v>1</v>
      </c>
      <c r="C23">
        <v>2.6283633160641457E-16</v>
      </c>
      <c r="D23">
        <v>3804649052466058.5</v>
      </c>
      <c r="E23">
        <v>1.6732680559720578E-16</v>
      </c>
      <c r="F23">
        <v>0.99999999999999667</v>
      </c>
      <c r="G23">
        <v>1.0000000000000033</v>
      </c>
      <c r="H23">
        <v>0.99999999999999667</v>
      </c>
      <c r="I23">
        <v>1.0000000000000033</v>
      </c>
    </row>
    <row r="24" spans="1:9" ht="15" thickBot="1">
      <c r="A24" s="21" t="s">
        <v>16</v>
      </c>
      <c r="B24" s="21">
        <v>0.99324511589989528</v>
      </c>
      <c r="C24" s="21">
        <v>5.6447343113556375E-16</v>
      </c>
      <c r="D24" s="21">
        <v>1759595866012262</v>
      </c>
      <c r="E24" s="21">
        <v>3.6179885658082415E-16</v>
      </c>
      <c r="F24" s="21">
        <v>0.99324511589988806</v>
      </c>
      <c r="G24" s="21">
        <v>0.9932451158999025</v>
      </c>
      <c r="H24" s="21">
        <v>0.99324511589988806</v>
      </c>
      <c r="I24" s="21">
        <v>0.9932451158999025</v>
      </c>
    </row>
    <row r="28" spans="1:9">
      <c r="A28" t="s">
        <v>61</v>
      </c>
    </row>
    <row r="29" spans="1:9" ht="15" thickBot="1"/>
    <row r="30" spans="1:9">
      <c r="A30" s="22" t="s">
        <v>62</v>
      </c>
      <c r="B30" s="22" t="s">
        <v>63</v>
      </c>
      <c r="C30" s="22" t="s">
        <v>64</v>
      </c>
    </row>
    <row r="31" spans="1:9">
      <c r="A31">
        <v>1</v>
      </c>
      <c r="B31">
        <v>0.43799999999999994</v>
      </c>
      <c r="C31">
        <v>5.5511151231257827E-17</v>
      </c>
    </row>
    <row r="32" spans="1:9">
      <c r="A32">
        <v>2</v>
      </c>
      <c r="B32">
        <v>0.53499999999999992</v>
      </c>
      <c r="C32">
        <v>1.1102230246251565E-16</v>
      </c>
    </row>
    <row r="33" spans="1:3">
      <c r="A33">
        <v>3</v>
      </c>
      <c r="B33">
        <v>0.43799999999999994</v>
      </c>
      <c r="C33">
        <v>5.5511151231257827E-17</v>
      </c>
    </row>
    <row r="34" spans="1:3">
      <c r="A34">
        <v>4</v>
      </c>
      <c r="B34">
        <v>0.21099999999999997</v>
      </c>
      <c r="C34">
        <v>2.7755575615628914E-17</v>
      </c>
    </row>
    <row r="35" spans="1:3">
      <c r="A35">
        <v>5</v>
      </c>
      <c r="B35">
        <v>0.45399999999999996</v>
      </c>
      <c r="C35">
        <v>5.5511151231257827E-17</v>
      </c>
    </row>
    <row r="36" spans="1:3">
      <c r="A36">
        <v>6</v>
      </c>
      <c r="B36">
        <v>0.23599999999999999</v>
      </c>
      <c r="C36">
        <v>0</v>
      </c>
    </row>
    <row r="37" spans="1:3">
      <c r="A37">
        <v>7</v>
      </c>
      <c r="B37">
        <v>0.17499999999999999</v>
      </c>
      <c r="C37">
        <v>0</v>
      </c>
    </row>
    <row r="38" spans="1:3">
      <c r="A38">
        <v>8</v>
      </c>
      <c r="B38">
        <v>0.32700000000000001</v>
      </c>
      <c r="C38">
        <v>0</v>
      </c>
    </row>
    <row r="39" spans="1:3" ht="15" thickBot="1">
      <c r="A39" s="21">
        <v>9</v>
      </c>
      <c r="B39" s="21">
        <v>0.32700000000000001</v>
      </c>
      <c r="C39" s="21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51EE8-C4E5-4BFB-9CDF-ECABB633C9C3}">
  <dimension ref="A1:H8"/>
  <sheetViews>
    <sheetView workbookViewId="0">
      <selection activeCell="E19" sqref="E19"/>
    </sheetView>
  </sheetViews>
  <sheetFormatPr defaultRowHeight="14.45"/>
  <sheetData>
    <row r="1" spans="1:8">
      <c r="A1" s="22"/>
      <c r="B1" s="22" t="s">
        <v>10</v>
      </c>
      <c r="C1" s="22" t="s">
        <v>11</v>
      </c>
      <c r="D1" s="22" t="s">
        <v>12</v>
      </c>
      <c r="E1" s="22" t="s">
        <v>13</v>
      </c>
      <c r="F1" s="22" t="s">
        <v>14</v>
      </c>
      <c r="G1" s="22" t="s">
        <v>15</v>
      </c>
      <c r="H1" s="22" t="s">
        <v>16</v>
      </c>
    </row>
    <row r="2" spans="1:8">
      <c r="A2" t="s">
        <v>10</v>
      </c>
      <c r="B2">
        <v>1</v>
      </c>
    </row>
    <row r="3" spans="1:8">
      <c r="A3" t="s">
        <v>11</v>
      </c>
      <c r="B3" t="e">
        <v>#DIV/0!</v>
      </c>
      <c r="C3">
        <v>1</v>
      </c>
    </row>
    <row r="4" spans="1:8">
      <c r="A4" t="s">
        <v>12</v>
      </c>
      <c r="B4">
        <v>-0.48659761940527341</v>
      </c>
      <c r="C4" t="e">
        <v>#DIV/0!</v>
      </c>
      <c r="D4">
        <v>1</v>
      </c>
    </row>
    <row r="5" spans="1:8">
      <c r="A5" t="s">
        <v>13</v>
      </c>
      <c r="B5">
        <v>-6.6158191221952739E-2</v>
      </c>
      <c r="C5" t="e">
        <v>#DIV/0!</v>
      </c>
      <c r="D5">
        <v>0.28510722047613957</v>
      </c>
      <c r="E5">
        <v>1</v>
      </c>
    </row>
    <row r="6" spans="1:8">
      <c r="A6" t="s">
        <v>14</v>
      </c>
      <c r="B6">
        <v>0.24826929657629526</v>
      </c>
      <c r="C6" t="e">
        <v>#DIV/0!</v>
      </c>
      <c r="D6">
        <v>-0.82804548962557223</v>
      </c>
      <c r="E6">
        <v>1.053059203773621E-17</v>
      </c>
      <c r="F6">
        <v>1</v>
      </c>
    </row>
    <row r="7" spans="1:8">
      <c r="A7" t="s">
        <v>15</v>
      </c>
      <c r="B7">
        <v>0.44560039882771596</v>
      </c>
      <c r="C7" t="e">
        <v>#DIV/0!</v>
      </c>
      <c r="D7">
        <v>-0.39438911637356994</v>
      </c>
      <c r="E7">
        <v>2.1465016234668687E-2</v>
      </c>
      <c r="F7">
        <v>0.25027403898553546</v>
      </c>
      <c r="G7">
        <v>1</v>
      </c>
    </row>
    <row r="8" spans="1:8" ht="15" thickBot="1">
      <c r="A8" s="21" t="s">
        <v>16</v>
      </c>
      <c r="B8" s="21">
        <v>0.35188855074644321</v>
      </c>
      <c r="C8" s="21" t="e">
        <v>#DIV/0!</v>
      </c>
      <c r="D8" s="21">
        <v>-0.36287634813834924</v>
      </c>
      <c r="E8" s="21">
        <v>-0.8553571990445118</v>
      </c>
      <c r="F8" s="21">
        <v>0.1838533061211422</v>
      </c>
      <c r="G8" s="21">
        <v>0.10740749855899746</v>
      </c>
      <c r="H8" s="2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EBA93-C805-485F-A464-44E0FE722AA9}">
  <dimension ref="A1:I23"/>
  <sheetViews>
    <sheetView workbookViewId="0">
      <selection activeCell="I7" sqref="I7"/>
    </sheetView>
  </sheetViews>
  <sheetFormatPr defaultRowHeight="14.45"/>
  <sheetData>
    <row r="1" spans="1:9">
      <c r="A1" t="s">
        <v>37</v>
      </c>
    </row>
    <row r="2" spans="1:9" ht="15" thickBot="1"/>
    <row r="3" spans="1:9">
      <c r="A3" s="23" t="s">
        <v>38</v>
      </c>
      <c r="B3" s="23"/>
      <c r="D3" t="s">
        <v>65</v>
      </c>
    </row>
    <row r="4" spans="1:9">
      <c r="A4" t="s">
        <v>39</v>
      </c>
      <c r="B4">
        <v>0.99946715853634183</v>
      </c>
      <c r="D4">
        <f>1/(1-B5)</f>
        <v>938.61547941811898</v>
      </c>
    </row>
    <row r="5" spans="1:9">
      <c r="A5" t="s">
        <v>40</v>
      </c>
      <c r="B5">
        <v>0.99893460099270903</v>
      </c>
    </row>
    <row r="6" spans="1:9">
      <c r="A6" t="s">
        <v>41</v>
      </c>
      <c r="B6">
        <v>0.99573840397083613</v>
      </c>
    </row>
    <row r="7" spans="1:9">
      <c r="A7" t="s">
        <v>42</v>
      </c>
      <c r="B7">
        <v>6.27957176633296E-3</v>
      </c>
    </row>
    <row r="8" spans="1:9" ht="15" thickBot="1">
      <c r="A8" s="21" t="s">
        <v>43</v>
      </c>
      <c r="B8" s="21">
        <v>9</v>
      </c>
    </row>
    <row r="10" spans="1:9" ht="15" thickBot="1">
      <c r="A10" t="s">
        <v>44</v>
      </c>
    </row>
    <row r="11" spans="1:9">
      <c r="A11" s="22"/>
      <c r="B11" s="22" t="s">
        <v>45</v>
      </c>
      <c r="C11" s="22" t="s">
        <v>46</v>
      </c>
      <c r="D11" s="22" t="s">
        <v>47</v>
      </c>
      <c r="E11" s="22" t="s">
        <v>48</v>
      </c>
      <c r="F11" s="22" t="s">
        <v>49</v>
      </c>
    </row>
    <row r="12" spans="1:9">
      <c r="A12" t="s">
        <v>50</v>
      </c>
      <c r="B12">
        <v>6</v>
      </c>
      <c r="C12">
        <v>7.394602284575183E-2</v>
      </c>
      <c r="D12">
        <v>1.2324337140958638E-2</v>
      </c>
      <c r="E12">
        <v>312.53849313935046</v>
      </c>
      <c r="F12">
        <v>3.1927930060467505E-3</v>
      </c>
    </row>
    <row r="13" spans="1:9">
      <c r="A13" t="s">
        <v>51</v>
      </c>
      <c r="B13">
        <v>2</v>
      </c>
      <c r="C13">
        <v>7.8866043137052104E-5</v>
      </c>
      <c r="D13">
        <v>3.9433021568526052E-5</v>
      </c>
    </row>
    <row r="14" spans="1:9" ht="15" thickBot="1">
      <c r="A14" s="21" t="s">
        <v>52</v>
      </c>
      <c r="B14" s="21">
        <v>8</v>
      </c>
      <c r="C14" s="21">
        <v>7.4024888888888876E-2</v>
      </c>
      <c r="D14" s="21"/>
      <c r="E14" s="21"/>
      <c r="F14" s="21"/>
    </row>
    <row r="15" spans="1:9" ht="15" thickBot="1"/>
    <row r="16" spans="1:9">
      <c r="A16" s="22"/>
      <c r="B16" s="22" t="s">
        <v>53</v>
      </c>
      <c r="C16" s="22" t="s">
        <v>42</v>
      </c>
      <c r="D16" s="22" t="s">
        <v>54</v>
      </c>
      <c r="E16" s="22" t="s">
        <v>55</v>
      </c>
      <c r="F16" s="22" t="s">
        <v>56</v>
      </c>
      <c r="G16" s="22" t="s">
        <v>57</v>
      </c>
      <c r="H16" s="22" t="s">
        <v>58</v>
      </c>
      <c r="I16" s="22" t="s">
        <v>59</v>
      </c>
    </row>
    <row r="17" spans="1:9">
      <c r="A17" t="s">
        <v>60</v>
      </c>
      <c r="B17">
        <v>4.583420799785215E-3</v>
      </c>
      <c r="C17">
        <v>1.2839493419239756E-2</v>
      </c>
      <c r="D17">
        <v>0.35697832072697194</v>
      </c>
      <c r="E17">
        <v>0.75525499152547282</v>
      </c>
      <c r="F17">
        <v>-5.0660460609106998E-2</v>
      </c>
      <c r="G17">
        <v>5.9827302208677428E-2</v>
      </c>
      <c r="H17">
        <v>-5.0660460609106998E-2</v>
      </c>
      <c r="I17">
        <v>5.9827302208677428E-2</v>
      </c>
    </row>
    <row r="18" spans="1:9">
      <c r="A18" t="s">
        <v>11</v>
      </c>
      <c r="B18">
        <v>0</v>
      </c>
      <c r="C18">
        <v>0</v>
      </c>
      <c r="D18">
        <v>65535</v>
      </c>
      <c r="E18" t="e">
        <v>#NUM!</v>
      </c>
      <c r="F18">
        <v>0</v>
      </c>
      <c r="G18">
        <v>0</v>
      </c>
      <c r="H18">
        <v>0</v>
      </c>
      <c r="I18">
        <v>0</v>
      </c>
    </row>
    <row r="19" spans="1:9">
      <c r="A19" t="s">
        <v>12</v>
      </c>
      <c r="B19">
        <v>-2.6099050772668733</v>
      </c>
      <c r="C19">
        <v>0.11180374673654477</v>
      </c>
      <c r="D19">
        <v>-23.343628039737116</v>
      </c>
      <c r="E19" t="e">
        <v>#NUM!</v>
      </c>
      <c r="F19">
        <v>-3.0909577733590852</v>
      </c>
      <c r="G19">
        <v>-2.1288523811746614</v>
      </c>
      <c r="H19">
        <v>-3.0909577733590852</v>
      </c>
      <c r="I19">
        <v>-2.1288523811746614</v>
      </c>
    </row>
    <row r="20" spans="1:9">
      <c r="A20" t="s">
        <v>13</v>
      </c>
      <c r="B20">
        <v>1.8262669108484342</v>
      </c>
      <c r="C20">
        <v>7.3443929779360415E-2</v>
      </c>
      <c r="D20">
        <v>24.866138240898717</v>
      </c>
      <c r="E20">
        <v>1.6133600998522696E-3</v>
      </c>
      <c r="F20">
        <v>1.5102631858997411</v>
      </c>
      <c r="G20">
        <v>2.1422706357971273</v>
      </c>
      <c r="H20">
        <v>1.5102631858997411</v>
      </c>
      <c r="I20">
        <v>2.1422706357971273</v>
      </c>
    </row>
    <row r="21" spans="1:9">
      <c r="A21" t="s">
        <v>14</v>
      </c>
      <c r="B21">
        <v>-2.7315890790971511</v>
      </c>
      <c r="C21">
        <v>0.13359302960673705</v>
      </c>
      <c r="D21">
        <v>-20.447092839635683</v>
      </c>
      <c r="E21">
        <v>2.3833186245053742E-3</v>
      </c>
      <c r="F21">
        <v>-3.3063934926100793</v>
      </c>
      <c r="G21">
        <v>-2.1567846655842229</v>
      </c>
      <c r="H21">
        <v>-3.3063934926100793</v>
      </c>
      <c r="I21">
        <v>-2.1567846655842229</v>
      </c>
    </row>
    <row r="22" spans="1:9">
      <c r="A22" t="s">
        <v>15</v>
      </c>
      <c r="B22">
        <v>0.1344575964694113</v>
      </c>
      <c r="C22">
        <v>7.9069424403648642E-2</v>
      </c>
      <c r="D22">
        <v>1.7005005093120014</v>
      </c>
      <c r="E22">
        <v>0.2311408785241289</v>
      </c>
      <c r="F22">
        <v>-0.2057506782806664</v>
      </c>
      <c r="G22">
        <v>0.474665871219489</v>
      </c>
      <c r="H22">
        <v>-0.2057506782806664</v>
      </c>
      <c r="I22">
        <v>0.474665871219489</v>
      </c>
    </row>
    <row r="23" spans="1:9" ht="15" thickBot="1">
      <c r="A23" s="21" t="s">
        <v>16</v>
      </c>
      <c r="B23" s="21">
        <v>2.8565085696511789</v>
      </c>
      <c r="C23" s="21">
        <v>0.11584116985614583</v>
      </c>
      <c r="D23" s="21">
        <v>24.658837382240318</v>
      </c>
      <c r="E23" s="21">
        <v>1.6405333785116077E-3</v>
      </c>
      <c r="F23" s="21">
        <v>2.3580842439522618</v>
      </c>
      <c r="G23" s="21">
        <v>3.3549328953500961</v>
      </c>
      <c r="H23" s="21">
        <v>2.3580842439522618</v>
      </c>
      <c r="I23" s="21">
        <v>3.3549328953500961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F486B-3D49-407F-AA13-B3A7B516E465}">
  <dimension ref="A1:I23"/>
  <sheetViews>
    <sheetView workbookViewId="0">
      <selection activeCell="F5" sqref="F5"/>
    </sheetView>
  </sheetViews>
  <sheetFormatPr defaultRowHeight="14.45"/>
  <sheetData>
    <row r="1" spans="1:9">
      <c r="A1" t="s">
        <v>37</v>
      </c>
    </row>
    <row r="2" spans="1:9" ht="15" thickBot="1"/>
    <row r="3" spans="1:9">
      <c r="A3" s="23" t="s">
        <v>38</v>
      </c>
      <c r="B3" s="23"/>
      <c r="D3" t="s">
        <v>65</v>
      </c>
    </row>
    <row r="4" spans="1:9">
      <c r="A4" t="s">
        <v>39</v>
      </c>
      <c r="B4">
        <v>0.95669987001742374</v>
      </c>
      <c r="D4">
        <f>1/(1-B5)</f>
        <v>11.802841737605638</v>
      </c>
    </row>
    <row r="5" spans="1:9">
      <c r="A5" t="s">
        <v>40</v>
      </c>
      <c r="B5">
        <v>0.91527464129135538</v>
      </c>
    </row>
    <row r="6" spans="1:9">
      <c r="A6" t="s">
        <v>41</v>
      </c>
      <c r="B6">
        <v>0.66109856516542154</v>
      </c>
    </row>
    <row r="7" spans="1:9">
      <c r="A7" t="s">
        <v>42</v>
      </c>
      <c r="B7">
        <v>2.7071652199852445E-2</v>
      </c>
    </row>
    <row r="8" spans="1:9" ht="15" thickBot="1">
      <c r="A8" s="21" t="s">
        <v>43</v>
      </c>
      <c r="B8" s="21">
        <v>9</v>
      </c>
    </row>
    <row r="10" spans="1:9" ht="15" thickBot="1">
      <c r="A10" t="s">
        <v>44</v>
      </c>
    </row>
    <row r="11" spans="1:9">
      <c r="A11" s="22"/>
      <c r="B11" s="22" t="s">
        <v>45</v>
      </c>
      <c r="C11" s="22" t="s">
        <v>46</v>
      </c>
      <c r="D11" s="22" t="s">
        <v>47</v>
      </c>
      <c r="E11" s="22" t="s">
        <v>48</v>
      </c>
      <c r="F11" s="22" t="s">
        <v>49</v>
      </c>
    </row>
    <row r="12" spans="1:9">
      <c r="A12" t="s">
        <v>50</v>
      </c>
      <c r="B12">
        <v>6</v>
      </c>
      <c r="C12">
        <v>1.5834251294340448E-2</v>
      </c>
      <c r="D12">
        <v>2.6390418823900746E-3</v>
      </c>
      <c r="E12">
        <v>3.600947245868547</v>
      </c>
      <c r="F12">
        <v>0.23324910826440143</v>
      </c>
    </row>
    <row r="13" spans="1:9">
      <c r="A13" t="s">
        <v>51</v>
      </c>
      <c r="B13">
        <v>2</v>
      </c>
      <c r="C13">
        <v>1.4657487056595514E-3</v>
      </c>
      <c r="D13">
        <v>7.3287435282977571E-4</v>
      </c>
    </row>
    <row r="14" spans="1:9" ht="15" thickBot="1">
      <c r="A14" s="21" t="s">
        <v>52</v>
      </c>
      <c r="B14" s="21">
        <v>8</v>
      </c>
      <c r="C14" s="21">
        <v>1.7299999999999999E-2</v>
      </c>
      <c r="D14" s="21"/>
      <c r="E14" s="21"/>
      <c r="F14" s="21"/>
    </row>
    <row r="15" spans="1:9" ht="15" thickBot="1"/>
    <row r="16" spans="1:9">
      <c r="A16" s="22"/>
      <c r="B16" s="22" t="s">
        <v>53</v>
      </c>
      <c r="C16" s="22" t="s">
        <v>42</v>
      </c>
      <c r="D16" s="22" t="s">
        <v>54</v>
      </c>
      <c r="E16" s="22" t="s">
        <v>55</v>
      </c>
      <c r="F16" s="22" t="s">
        <v>56</v>
      </c>
      <c r="G16" s="22" t="s">
        <v>57</v>
      </c>
      <c r="H16" s="22" t="s">
        <v>58</v>
      </c>
      <c r="I16" s="22" t="s">
        <v>59</v>
      </c>
    </row>
    <row r="17" spans="1:9">
      <c r="A17" t="s">
        <v>60</v>
      </c>
      <c r="B17">
        <v>2.6706446953219026E-2</v>
      </c>
      <c r="C17">
        <v>5.2216127174131911E-2</v>
      </c>
      <c r="D17">
        <v>0.51145974239256697</v>
      </c>
      <c r="E17">
        <v>0.65990173577237665</v>
      </c>
      <c r="F17">
        <v>-0.1979614151695048</v>
      </c>
      <c r="G17">
        <v>0.25137430907594283</v>
      </c>
      <c r="H17">
        <v>-0.1979614151695048</v>
      </c>
      <c r="I17">
        <v>0.25137430907594283</v>
      </c>
    </row>
    <row r="18" spans="1:9">
      <c r="A18" t="s">
        <v>10</v>
      </c>
      <c r="B18">
        <v>-0.19535303722812741</v>
      </c>
      <c r="C18">
        <v>0.13186781774461398</v>
      </c>
      <c r="D18">
        <v>-1.481430727901057</v>
      </c>
      <c r="E18">
        <v>0.2766738656132901</v>
      </c>
      <c r="F18">
        <v>-0.76273446321309546</v>
      </c>
      <c r="G18">
        <v>0.37202838875684069</v>
      </c>
      <c r="H18">
        <v>-0.76273446321309546</v>
      </c>
      <c r="I18">
        <v>0.37202838875684069</v>
      </c>
    </row>
    <row r="19" spans="1:9">
      <c r="A19" t="s">
        <v>11</v>
      </c>
      <c r="B19">
        <v>0</v>
      </c>
      <c r="C19">
        <v>0</v>
      </c>
      <c r="D19">
        <v>65535</v>
      </c>
      <c r="E19" t="e">
        <v>#NUM!</v>
      </c>
      <c r="F19">
        <v>0</v>
      </c>
      <c r="G19">
        <v>0</v>
      </c>
      <c r="H19">
        <v>0</v>
      </c>
      <c r="I19">
        <v>0</v>
      </c>
    </row>
    <row r="20" spans="1:9">
      <c r="A20" t="s">
        <v>13</v>
      </c>
      <c r="B20">
        <v>0.51036679778870297</v>
      </c>
      <c r="C20">
        <v>0.30841007399984144</v>
      </c>
      <c r="D20">
        <v>1.6548317996543958</v>
      </c>
      <c r="E20" t="e">
        <v>#NUM!</v>
      </c>
      <c r="F20">
        <v>-0.81661464898894898</v>
      </c>
      <c r="G20">
        <v>1.8373482445663549</v>
      </c>
      <c r="H20">
        <v>-0.81661464898894898</v>
      </c>
      <c r="I20">
        <v>1.8373482445663549</v>
      </c>
    </row>
    <row r="21" spans="1:9">
      <c r="A21" t="s">
        <v>14</v>
      </c>
      <c r="B21">
        <v>-1.0419946972595082</v>
      </c>
      <c r="C21">
        <v>0.28599043614295461</v>
      </c>
      <c r="D21">
        <v>-3.6434599398235079</v>
      </c>
      <c r="E21">
        <v>6.7763232005859098E-2</v>
      </c>
      <c r="F21">
        <v>-2.2725122280122316</v>
      </c>
      <c r="G21">
        <v>0.18852283349321519</v>
      </c>
      <c r="H21">
        <v>-2.2725122280122316</v>
      </c>
      <c r="I21">
        <v>0.18852283349321519</v>
      </c>
    </row>
    <row r="22" spans="1:9">
      <c r="A22" t="s">
        <v>15</v>
      </c>
      <c r="B22">
        <v>-0.12931311256951133</v>
      </c>
      <c r="C22">
        <v>0.33001577481007704</v>
      </c>
      <c r="D22">
        <v>-0.39183918600233758</v>
      </c>
      <c r="E22">
        <v>0.73298749501581573</v>
      </c>
      <c r="F22">
        <v>-1.5492563869164735</v>
      </c>
      <c r="G22">
        <v>1.2906301617774509</v>
      </c>
      <c r="H22">
        <v>-1.5492563869164735</v>
      </c>
      <c r="I22">
        <v>1.2906301617774509</v>
      </c>
    </row>
    <row r="23" spans="1:9" ht="15" thickBot="1">
      <c r="A23" s="21" t="s">
        <v>16</v>
      </c>
      <c r="B23" s="21">
        <v>0.67831088002707851</v>
      </c>
      <c r="C23" s="21">
        <v>0.56639482134129304</v>
      </c>
      <c r="D23" s="21">
        <v>1.1975937181430338</v>
      </c>
      <c r="E23" s="21">
        <v>0.3537586020321577</v>
      </c>
      <c r="F23" s="21">
        <v>-1.7586893441329958</v>
      </c>
      <c r="G23" s="21">
        <v>3.1153111041871528</v>
      </c>
      <c r="H23" s="21">
        <v>-1.7586893441329958</v>
      </c>
      <c r="I23" s="21">
        <v>3.1153111041871528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224CD-9F40-4E13-B21C-DAA7879F2B15}">
  <dimension ref="A1:I23"/>
  <sheetViews>
    <sheetView workbookViewId="0">
      <selection activeCell="H8" sqref="H8"/>
    </sheetView>
  </sheetViews>
  <sheetFormatPr defaultRowHeight="14.45"/>
  <sheetData>
    <row r="1" spans="1:9">
      <c r="A1" t="s">
        <v>37</v>
      </c>
    </row>
    <row r="2" spans="1:9" ht="15" thickBot="1"/>
    <row r="3" spans="1:9">
      <c r="A3" s="23" t="s">
        <v>38</v>
      </c>
      <c r="B3" s="23"/>
      <c r="D3" t="s">
        <v>65</v>
      </c>
    </row>
    <row r="4" spans="1:9">
      <c r="A4" t="s">
        <v>39</v>
      </c>
      <c r="B4">
        <v>0.96651551307394723</v>
      </c>
      <c r="D4">
        <f>1/(1-B5)</f>
        <v>15.186544760697199</v>
      </c>
    </row>
    <row r="5" spans="1:9">
      <c r="A5" t="s">
        <v>40</v>
      </c>
      <c r="B5">
        <v>0.93415223701259542</v>
      </c>
    </row>
    <row r="6" spans="1:9">
      <c r="A6" t="s">
        <v>41</v>
      </c>
      <c r="B6">
        <v>0.73660894805038168</v>
      </c>
    </row>
    <row r="7" spans="1:9">
      <c r="A7" t="s">
        <v>42</v>
      </c>
      <c r="B7">
        <v>3.6289878199686675E-2</v>
      </c>
    </row>
    <row r="8" spans="1:9" ht="15" thickBot="1">
      <c r="A8" s="21" t="s">
        <v>43</v>
      </c>
      <c r="B8" s="21">
        <v>9</v>
      </c>
    </row>
    <row r="10" spans="1:9" ht="15" thickBot="1">
      <c r="A10" t="s">
        <v>44</v>
      </c>
    </row>
    <row r="11" spans="1:9">
      <c r="A11" s="22"/>
      <c r="B11" s="22" t="s">
        <v>45</v>
      </c>
      <c r="C11" s="22" t="s">
        <v>46</v>
      </c>
      <c r="D11" s="22" t="s">
        <v>47</v>
      </c>
      <c r="E11" s="22" t="s">
        <v>48</v>
      </c>
      <c r="F11" s="22" t="s">
        <v>49</v>
      </c>
    </row>
    <row r="12" spans="1:9">
      <c r="A12" t="s">
        <v>50</v>
      </c>
      <c r="B12">
        <v>6</v>
      </c>
      <c r="C12">
        <v>3.7366089480503815E-2</v>
      </c>
      <c r="D12">
        <v>6.2276815800839692E-3</v>
      </c>
      <c r="E12">
        <v>4.7288482535657232</v>
      </c>
      <c r="F12">
        <v>0.18482101644293836</v>
      </c>
    </row>
    <row r="13" spans="1:9">
      <c r="A13" t="s">
        <v>51</v>
      </c>
      <c r="B13">
        <v>2</v>
      </c>
      <c r="C13">
        <v>2.6339105194961884E-3</v>
      </c>
      <c r="D13">
        <v>1.3169552597480942E-3</v>
      </c>
    </row>
    <row r="14" spans="1:9" ht="15" thickBot="1">
      <c r="A14" s="21" t="s">
        <v>52</v>
      </c>
      <c r="B14" s="21">
        <v>8</v>
      </c>
      <c r="C14" s="21">
        <v>0.04</v>
      </c>
      <c r="D14" s="21"/>
      <c r="E14" s="21"/>
      <c r="F14" s="21"/>
    </row>
    <row r="15" spans="1:9" ht="15" thickBot="1"/>
    <row r="16" spans="1:9">
      <c r="A16" s="22"/>
      <c r="B16" s="22" t="s">
        <v>53</v>
      </c>
      <c r="C16" s="22" t="s">
        <v>42</v>
      </c>
      <c r="D16" s="22" t="s">
        <v>54</v>
      </c>
      <c r="E16" s="22" t="s">
        <v>55</v>
      </c>
      <c r="F16" s="22" t="s">
        <v>56</v>
      </c>
      <c r="G16" s="22" t="s">
        <v>57</v>
      </c>
      <c r="H16" s="22" t="s">
        <v>58</v>
      </c>
      <c r="I16" s="22" t="s">
        <v>59</v>
      </c>
    </row>
    <row r="17" spans="1:9">
      <c r="A17" t="s">
        <v>60</v>
      </c>
      <c r="B17">
        <v>3.9439380152984184E-2</v>
      </c>
      <c r="C17">
        <v>6.9971567702622806E-2</v>
      </c>
      <c r="D17">
        <v>0.56364865684588406</v>
      </c>
      <c r="E17">
        <v>0.62976294393192234</v>
      </c>
      <c r="F17">
        <v>-0.26162397662755521</v>
      </c>
      <c r="G17">
        <v>0.34050273693352362</v>
      </c>
      <c r="H17">
        <v>-0.26162397662755521</v>
      </c>
      <c r="I17">
        <v>0.34050273693352362</v>
      </c>
    </row>
    <row r="18" spans="1:9">
      <c r="A18" t="s">
        <v>12</v>
      </c>
      <c r="B18">
        <v>1.1067189874258507</v>
      </c>
      <c r="C18">
        <v>0.6088029919290604</v>
      </c>
      <c r="D18">
        <v>1.8178606250259839</v>
      </c>
      <c r="E18">
        <v>0.21071553270423393</v>
      </c>
      <c r="F18">
        <v>-1.5127488676773617</v>
      </c>
      <c r="G18">
        <v>3.7261868425290632</v>
      </c>
      <c r="H18">
        <v>-1.5127488676773617</v>
      </c>
      <c r="I18">
        <v>3.7261868425290632</v>
      </c>
    </row>
    <row r="19" spans="1:9">
      <c r="A19" t="s">
        <v>10</v>
      </c>
      <c r="B19">
        <v>0.29642488057747612</v>
      </c>
      <c r="C19">
        <v>0.17099625173203506</v>
      </c>
      <c r="D19">
        <v>1.7335168319478595</v>
      </c>
      <c r="E19">
        <v>0.22514128000651989</v>
      </c>
      <c r="F19">
        <v>-0.43931260871429095</v>
      </c>
      <c r="G19">
        <v>1.0321623698692433</v>
      </c>
      <c r="H19">
        <v>-0.43931260871429095</v>
      </c>
      <c r="I19">
        <v>1.0321623698692433</v>
      </c>
    </row>
    <row r="20" spans="1:9">
      <c r="A20" t="s">
        <v>11</v>
      </c>
      <c r="B20">
        <v>0</v>
      </c>
      <c r="C20">
        <v>0</v>
      </c>
      <c r="D20">
        <v>65535</v>
      </c>
      <c r="E20" t="e">
        <v>#NUM!</v>
      </c>
      <c r="F20">
        <v>0</v>
      </c>
      <c r="G20">
        <v>0</v>
      </c>
      <c r="H20">
        <v>0</v>
      </c>
      <c r="I20">
        <v>0</v>
      </c>
    </row>
    <row r="21" spans="1:9">
      <c r="A21" t="s">
        <v>14</v>
      </c>
      <c r="B21">
        <v>1.2538477080649424</v>
      </c>
      <c r="C21">
        <v>0.67397397878180099</v>
      </c>
      <c r="D21">
        <v>1.860379996170261</v>
      </c>
      <c r="E21" t="e">
        <v>#NUM!</v>
      </c>
      <c r="F21">
        <v>-1.6460282715206807</v>
      </c>
      <c r="G21">
        <v>4.1537236876505652</v>
      </c>
      <c r="H21">
        <v>-1.6460282715206807</v>
      </c>
      <c r="I21">
        <v>4.1537236876505652</v>
      </c>
    </row>
    <row r="22" spans="1:9">
      <c r="A22" t="s">
        <v>15</v>
      </c>
      <c r="B22">
        <v>0.12763042953933182</v>
      </c>
      <c r="C22">
        <v>0.45116883967393845</v>
      </c>
      <c r="D22">
        <v>0.28288839635195295</v>
      </c>
      <c r="E22">
        <v>0.80385340738636168</v>
      </c>
      <c r="F22">
        <v>-1.8135924100616376</v>
      </c>
      <c r="G22">
        <v>2.0688532691403014</v>
      </c>
      <c r="H22">
        <v>-1.8135924100616376</v>
      </c>
      <c r="I22">
        <v>2.0688532691403014</v>
      </c>
    </row>
    <row r="23" spans="1:9" ht="15" thickBot="1">
      <c r="A23" s="21" t="s">
        <v>16</v>
      </c>
      <c r="B23" s="21">
        <v>-1.4681361076219035</v>
      </c>
      <c r="C23" s="21">
        <v>0.34894479927654737</v>
      </c>
      <c r="D23" s="21">
        <v>-4.2073591888050164</v>
      </c>
      <c r="E23" s="21">
        <v>5.2114563721665785E-2</v>
      </c>
      <c r="F23" s="21">
        <v>-2.9695244007610189</v>
      </c>
      <c r="G23" s="21">
        <v>3.3252185517211652E-2</v>
      </c>
      <c r="H23" s="21">
        <v>-2.9695244007610189</v>
      </c>
      <c r="I23" s="21">
        <v>3.3252185517211652E-2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9F601-9F2A-437D-A42D-7329EFFD520E}">
  <dimension ref="A1:I23"/>
  <sheetViews>
    <sheetView workbookViewId="0">
      <selection activeCell="J9" sqref="J9"/>
    </sheetView>
  </sheetViews>
  <sheetFormatPr defaultRowHeight="14.45"/>
  <sheetData>
    <row r="1" spans="1:9">
      <c r="A1" t="s">
        <v>37</v>
      </c>
    </row>
    <row r="2" spans="1:9" ht="15" thickBot="1"/>
    <row r="3" spans="1:9">
      <c r="A3" s="23" t="s">
        <v>38</v>
      </c>
      <c r="B3" s="23"/>
      <c r="D3" t="s">
        <v>65</v>
      </c>
    </row>
    <row r="4" spans="1:9">
      <c r="A4" t="s">
        <v>39</v>
      </c>
      <c r="B4">
        <v>0.94642358378624614</v>
      </c>
      <c r="D4">
        <f>1/(1-B5)</f>
        <v>9.5893458482913871</v>
      </c>
    </row>
    <row r="5" spans="1:9">
      <c r="A5" t="s">
        <v>40</v>
      </c>
      <c r="B5">
        <v>0.89571759994680156</v>
      </c>
    </row>
    <row r="6" spans="1:9">
      <c r="A6" t="s">
        <v>41</v>
      </c>
      <c r="B6">
        <v>0.58287039978720623</v>
      </c>
    </row>
    <row r="7" spans="1:9">
      <c r="A7" t="s">
        <v>42</v>
      </c>
      <c r="B7">
        <v>2.3509749195074179E-2</v>
      </c>
    </row>
    <row r="8" spans="1:9" ht="15" thickBot="1">
      <c r="A8" s="21" t="s">
        <v>43</v>
      </c>
      <c r="B8" s="21">
        <v>9</v>
      </c>
    </row>
    <row r="10" spans="1:9" ht="15" thickBot="1">
      <c r="A10" t="s">
        <v>44</v>
      </c>
    </row>
    <row r="11" spans="1:9">
      <c r="A11" s="22"/>
      <c r="B11" s="22" t="s">
        <v>45</v>
      </c>
      <c r="C11" s="22" t="s">
        <v>46</v>
      </c>
      <c r="D11" s="22" t="s">
        <v>47</v>
      </c>
      <c r="E11" s="22" t="s">
        <v>48</v>
      </c>
      <c r="F11" s="22" t="s">
        <v>49</v>
      </c>
    </row>
    <row r="12" spans="1:9">
      <c r="A12" t="s">
        <v>50</v>
      </c>
      <c r="B12">
        <v>6</v>
      </c>
      <c r="C12">
        <v>9.4948056077916402E-3</v>
      </c>
      <c r="D12">
        <v>1.5824676012986068E-3</v>
      </c>
      <c r="E12">
        <v>2.8631152827637956</v>
      </c>
      <c r="F12">
        <v>0.28135679549841142</v>
      </c>
    </row>
    <row r="13" spans="1:9">
      <c r="A13" t="s">
        <v>51</v>
      </c>
      <c r="B13">
        <v>2</v>
      </c>
      <c r="C13">
        <v>1.1054166144305821E-3</v>
      </c>
      <c r="D13">
        <v>5.5270830721529103E-4</v>
      </c>
    </row>
    <row r="14" spans="1:9" ht="15" thickBot="1">
      <c r="A14" s="21" t="s">
        <v>52</v>
      </c>
      <c r="B14" s="21">
        <v>8</v>
      </c>
      <c r="C14" s="21">
        <v>1.0600222222222223E-2</v>
      </c>
      <c r="D14" s="21"/>
      <c r="E14" s="21"/>
      <c r="F14" s="21"/>
    </row>
    <row r="15" spans="1:9" ht="15" thickBot="1"/>
    <row r="16" spans="1:9">
      <c r="A16" s="22"/>
      <c r="B16" s="22" t="s">
        <v>53</v>
      </c>
      <c r="C16" s="22" t="s">
        <v>42</v>
      </c>
      <c r="D16" s="22" t="s">
        <v>54</v>
      </c>
      <c r="E16" s="22" t="s">
        <v>55</v>
      </c>
      <c r="F16" s="22" t="s">
        <v>56</v>
      </c>
      <c r="G16" s="22" t="s">
        <v>57</v>
      </c>
      <c r="H16" s="22" t="s">
        <v>58</v>
      </c>
      <c r="I16" s="22" t="s">
        <v>59</v>
      </c>
    </row>
    <row r="17" spans="1:9">
      <c r="A17" t="s">
        <v>60</v>
      </c>
      <c r="B17">
        <v>2.0401430451990804E-2</v>
      </c>
      <c r="C17">
        <v>4.6086736547682229E-2</v>
      </c>
      <c r="D17">
        <v>0.4426746604390851</v>
      </c>
      <c r="E17">
        <v>0.70127445251328924</v>
      </c>
      <c r="F17">
        <v>-0.17789379236013853</v>
      </c>
      <c r="G17">
        <v>0.21869665326412013</v>
      </c>
      <c r="H17">
        <v>-0.17789379236013853</v>
      </c>
      <c r="I17">
        <v>0.21869665326412013</v>
      </c>
    </row>
    <row r="18" spans="1:9">
      <c r="A18" t="s">
        <v>13</v>
      </c>
      <c r="B18">
        <v>0.45951553193873401</v>
      </c>
      <c r="C18">
        <v>0.26432200337723027</v>
      </c>
      <c r="D18">
        <v>1.7384687088760105</v>
      </c>
      <c r="E18">
        <v>0.22425908085492396</v>
      </c>
      <c r="F18">
        <v>-0.67777025742515273</v>
      </c>
      <c r="G18">
        <v>1.5968013213026209</v>
      </c>
      <c r="H18">
        <v>-0.67777025742515273</v>
      </c>
      <c r="I18">
        <v>1.5968013213026209</v>
      </c>
    </row>
    <row r="19" spans="1:9">
      <c r="A19" t="s">
        <v>12</v>
      </c>
      <c r="B19">
        <v>-0.82808679917567474</v>
      </c>
      <c r="C19">
        <v>0.22140627258448745</v>
      </c>
      <c r="D19">
        <v>-3.7401234820918692</v>
      </c>
      <c r="E19">
        <v>6.4633613631553843E-2</v>
      </c>
      <c r="F19">
        <v>-1.7807211022949736</v>
      </c>
      <c r="G19">
        <v>0.12454750394362402</v>
      </c>
      <c r="H19">
        <v>-1.7807211022949736</v>
      </c>
      <c r="I19">
        <v>0.12454750394362402</v>
      </c>
    </row>
    <row r="20" spans="1:9">
      <c r="A20" t="s">
        <v>10</v>
      </c>
      <c r="B20">
        <v>-0.16248795611662656</v>
      </c>
      <c r="C20">
        <v>0.12198450572409496</v>
      </c>
      <c r="D20">
        <v>-1.332037664555058</v>
      </c>
      <c r="E20">
        <v>0.31435881601390647</v>
      </c>
      <c r="F20">
        <v>-0.68734492265754288</v>
      </c>
      <c r="G20">
        <v>0.36236901042428971</v>
      </c>
      <c r="H20">
        <v>-0.68734492265754288</v>
      </c>
      <c r="I20">
        <v>0.36236901042428971</v>
      </c>
    </row>
    <row r="21" spans="1:9">
      <c r="A21" t="s">
        <v>11</v>
      </c>
      <c r="B21">
        <v>0</v>
      </c>
      <c r="C21">
        <v>0</v>
      </c>
      <c r="D21">
        <v>65535</v>
      </c>
      <c r="E21" t="e">
        <v>#NUM!</v>
      </c>
      <c r="F21">
        <v>0</v>
      </c>
      <c r="G21">
        <v>0</v>
      </c>
      <c r="H21">
        <v>0</v>
      </c>
      <c r="I21">
        <v>0</v>
      </c>
    </row>
    <row r="22" spans="1:9">
      <c r="A22" t="s">
        <v>15</v>
      </c>
      <c r="B22">
        <v>-7.9954459643377787E-2</v>
      </c>
      <c r="C22">
        <v>0.29195612126685733</v>
      </c>
      <c r="D22">
        <v>-0.27385779512496272</v>
      </c>
      <c r="E22" t="e">
        <v>#NUM!</v>
      </c>
      <c r="F22">
        <v>-1.336140261779287</v>
      </c>
      <c r="G22">
        <v>1.1762313424925313</v>
      </c>
      <c r="H22">
        <v>-1.336140261779287</v>
      </c>
      <c r="I22">
        <v>1.1762313424925313</v>
      </c>
    </row>
    <row r="23" spans="1:9" ht="15" thickBot="1">
      <c r="A23" s="21" t="s">
        <v>16</v>
      </c>
      <c r="B23" s="21">
        <v>0.6361472570947152</v>
      </c>
      <c r="C23" s="21">
        <v>0.47369031973113168</v>
      </c>
      <c r="D23" s="21">
        <v>1.342960222315277</v>
      </c>
      <c r="E23" s="21">
        <v>0.31139680705183859</v>
      </c>
      <c r="F23" s="21">
        <v>-1.4019776901523349</v>
      </c>
      <c r="G23" s="21">
        <v>2.674272204341765</v>
      </c>
      <c r="H23" s="21">
        <v>-1.4019776901523349</v>
      </c>
      <c r="I23" s="21">
        <v>2.674272204341765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2FA1A-671E-4EF2-87C6-00864FCF12DC}">
  <dimension ref="A1:I23"/>
  <sheetViews>
    <sheetView workbookViewId="0">
      <selection activeCell="F3" sqref="F3"/>
    </sheetView>
  </sheetViews>
  <sheetFormatPr defaultRowHeight="14.45"/>
  <sheetData>
    <row r="1" spans="1:9">
      <c r="A1" t="s">
        <v>37</v>
      </c>
    </row>
    <row r="2" spans="1:9" ht="15" thickBot="1"/>
    <row r="3" spans="1:9">
      <c r="A3" s="23" t="s">
        <v>38</v>
      </c>
      <c r="B3" s="23"/>
      <c r="D3" t="s">
        <v>65</v>
      </c>
    </row>
    <row r="4" spans="1:9">
      <c r="A4" t="s">
        <v>39</v>
      </c>
      <c r="B4">
        <v>0.55791999607733556</v>
      </c>
      <c r="D4">
        <f>1/(1-B5)</f>
        <v>1.4519577427696786</v>
      </c>
    </row>
    <row r="5" spans="1:9">
      <c r="A5" t="s">
        <v>40</v>
      </c>
      <c r="B5">
        <v>0.31127472202293416</v>
      </c>
    </row>
    <row r="6" spans="1:9">
      <c r="A6" t="s">
        <v>41</v>
      </c>
      <c r="B6">
        <v>-1.7549011119082634</v>
      </c>
    </row>
    <row r="7" spans="1:9">
      <c r="A7" t="s">
        <v>42</v>
      </c>
      <c r="B7">
        <v>5.4677265674470871E-2</v>
      </c>
    </row>
    <row r="8" spans="1:9" ht="15" thickBot="1">
      <c r="A8" s="21" t="s">
        <v>43</v>
      </c>
      <c r="B8" s="21">
        <v>9</v>
      </c>
    </row>
    <row r="10" spans="1:9" ht="15" thickBot="1">
      <c r="A10" t="s">
        <v>44</v>
      </c>
    </row>
    <row r="11" spans="1:9">
      <c r="A11" s="22"/>
      <c r="B11" s="22" t="s">
        <v>45</v>
      </c>
      <c r="C11" s="22" t="s">
        <v>46</v>
      </c>
      <c r="D11" s="22" t="s">
        <v>47</v>
      </c>
      <c r="E11" s="22" t="s">
        <v>48</v>
      </c>
      <c r="F11" s="22" t="s">
        <v>49</v>
      </c>
    </row>
    <row r="12" spans="1:9">
      <c r="A12" t="s">
        <v>50</v>
      </c>
      <c r="B12">
        <v>6</v>
      </c>
      <c r="C12">
        <v>2.7023487922822158E-3</v>
      </c>
      <c r="D12">
        <v>4.503914653803693E-4</v>
      </c>
      <c r="E12">
        <v>0.15065258092322623</v>
      </c>
      <c r="F12">
        <v>0.96983998439737229</v>
      </c>
    </row>
    <row r="13" spans="1:9">
      <c r="A13" t="s">
        <v>51</v>
      </c>
      <c r="B13">
        <v>2</v>
      </c>
      <c r="C13">
        <v>5.9792067632733412E-3</v>
      </c>
      <c r="D13">
        <v>2.9896033816366706E-3</v>
      </c>
    </row>
    <row r="14" spans="1:9" ht="15" thickBot="1">
      <c r="A14" s="21" t="s">
        <v>52</v>
      </c>
      <c r="B14" s="21">
        <v>8</v>
      </c>
      <c r="C14" s="21">
        <v>8.6815555555555569E-3</v>
      </c>
      <c r="D14" s="21"/>
      <c r="E14" s="21"/>
      <c r="F14" s="21"/>
    </row>
    <row r="15" spans="1:9" ht="15" thickBot="1"/>
    <row r="16" spans="1:9">
      <c r="A16" s="22"/>
      <c r="B16" s="22" t="s">
        <v>53</v>
      </c>
      <c r="C16" s="22" t="s">
        <v>42</v>
      </c>
      <c r="D16" s="22" t="s">
        <v>54</v>
      </c>
      <c r="E16" s="22" t="s">
        <v>55</v>
      </c>
      <c r="F16" s="22" t="s">
        <v>56</v>
      </c>
      <c r="G16" s="22" t="s">
        <v>57</v>
      </c>
      <c r="H16" s="22" t="s">
        <v>58</v>
      </c>
      <c r="I16" s="22" t="s">
        <v>59</v>
      </c>
    </row>
    <row r="17" spans="1:9">
      <c r="A17" t="s">
        <v>60</v>
      </c>
      <c r="B17">
        <v>1.399763975265722E-2</v>
      </c>
      <c r="C17">
        <v>0.11139079497664962</v>
      </c>
      <c r="D17">
        <v>0.12566244594619766</v>
      </c>
      <c r="E17">
        <v>0.91149195410059036</v>
      </c>
      <c r="F17">
        <v>-0.46527826832258712</v>
      </c>
      <c r="G17">
        <v>0.49327354782790156</v>
      </c>
      <c r="H17">
        <v>-0.46527826832258712</v>
      </c>
      <c r="I17">
        <v>0.49327354782790156</v>
      </c>
    </row>
    <row r="18" spans="1:9">
      <c r="A18" t="s">
        <v>14</v>
      </c>
      <c r="B18">
        <v>-0.40814150042307229</v>
      </c>
      <c r="C18">
        <v>1.5341238065246712</v>
      </c>
      <c r="D18">
        <v>-0.26604208779450206</v>
      </c>
      <c r="E18">
        <v>0.81512272339415714</v>
      </c>
      <c r="F18">
        <v>-7.0089434843400866</v>
      </c>
      <c r="G18">
        <v>6.1926604834939418</v>
      </c>
      <c r="H18">
        <v>-7.0089434843400866</v>
      </c>
      <c r="I18">
        <v>6.1926604834939418</v>
      </c>
    </row>
    <row r="19" spans="1:9">
      <c r="A19" t="s">
        <v>13</v>
      </c>
      <c r="B19">
        <v>0.23876886777319084</v>
      </c>
      <c r="C19">
        <v>0.92976267839822113</v>
      </c>
      <c r="D19">
        <v>0.25680625101508447</v>
      </c>
      <c r="E19">
        <v>0.82133242400231909</v>
      </c>
      <c r="F19">
        <v>-3.7616770584560881</v>
      </c>
      <c r="G19">
        <v>4.2392147940024696</v>
      </c>
      <c r="H19">
        <v>-3.7616770584560881</v>
      </c>
      <c r="I19">
        <v>4.2392147940024696</v>
      </c>
    </row>
    <row r="20" spans="1:9">
      <c r="A20" t="s">
        <v>12</v>
      </c>
      <c r="B20">
        <v>-0.52459117714855708</v>
      </c>
      <c r="C20">
        <v>1.3425050694793854</v>
      </c>
      <c r="D20">
        <v>-0.39075545342409029</v>
      </c>
      <c r="E20">
        <v>0.73367353857534778</v>
      </c>
      <c r="F20">
        <v>-6.3009242790465283</v>
      </c>
      <c r="G20">
        <v>5.2517419247494139</v>
      </c>
      <c r="H20">
        <v>-6.3009242790465283</v>
      </c>
      <c r="I20">
        <v>5.2517419247494139</v>
      </c>
    </row>
    <row r="21" spans="1:9">
      <c r="A21" t="s">
        <v>10</v>
      </c>
      <c r="B21">
        <v>4.0828104337931062E-2</v>
      </c>
      <c r="C21">
        <v>0.37937811413260969</v>
      </c>
      <c r="D21">
        <v>0.10761850200894775</v>
      </c>
      <c r="E21">
        <v>0.92412161128084425</v>
      </c>
      <c r="F21">
        <v>-1.5915041740419456</v>
      </c>
      <c r="G21">
        <v>1.6731603827178076</v>
      </c>
      <c r="H21">
        <v>-1.5915041740419456</v>
      </c>
      <c r="I21">
        <v>1.6731603827178076</v>
      </c>
    </row>
    <row r="22" spans="1:9">
      <c r="A22" t="s">
        <v>11</v>
      </c>
      <c r="B22">
        <v>0</v>
      </c>
      <c r="C22">
        <v>0</v>
      </c>
      <c r="D22">
        <v>65535</v>
      </c>
      <c r="E22" t="e">
        <v>#NUM!</v>
      </c>
      <c r="F22">
        <v>0</v>
      </c>
      <c r="G22">
        <v>0</v>
      </c>
      <c r="H22">
        <v>0</v>
      </c>
      <c r="I22">
        <v>0</v>
      </c>
    </row>
    <row r="23" spans="1:9" ht="15" thickBot="1">
      <c r="A23" s="21" t="s">
        <v>16</v>
      </c>
      <c r="B23" s="21">
        <v>0.25346698533484519</v>
      </c>
      <c r="C23" s="21">
        <v>1.4722882215590753</v>
      </c>
      <c r="D23" s="21">
        <v>0.17215853636758505</v>
      </c>
      <c r="E23" s="21" t="e">
        <v>#NUM!</v>
      </c>
      <c r="F23" s="21">
        <v>-6.0812779501342931</v>
      </c>
      <c r="G23" s="21">
        <v>6.5882119208039835</v>
      </c>
      <c r="H23" s="21">
        <v>-6.0812779501342931</v>
      </c>
      <c r="I23" s="21">
        <v>6.5882119208039835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C649E-1839-439C-9250-438E6224CDEC}">
  <dimension ref="A1:I23"/>
  <sheetViews>
    <sheetView workbookViewId="0">
      <selection activeCell="J5" sqref="J5"/>
    </sheetView>
  </sheetViews>
  <sheetFormatPr defaultRowHeight="14.45"/>
  <sheetData>
    <row r="1" spans="1:9">
      <c r="A1" t="s">
        <v>37</v>
      </c>
    </row>
    <row r="2" spans="1:9" ht="15" thickBot="1"/>
    <row r="3" spans="1:9">
      <c r="A3" s="23" t="s">
        <v>38</v>
      </c>
      <c r="B3" s="23"/>
      <c r="D3" t="s">
        <v>65</v>
      </c>
    </row>
    <row r="4" spans="1:9">
      <c r="A4" t="s">
        <v>39</v>
      </c>
      <c r="B4">
        <v>0.97545032568210788</v>
      </c>
      <c r="D4">
        <f>1/(1-B5)</f>
        <v>20.619975811697643</v>
      </c>
    </row>
    <row r="5" spans="1:9">
      <c r="A5" t="s">
        <v>40</v>
      </c>
      <c r="B5">
        <v>0.95150333787333041</v>
      </c>
    </row>
    <row r="6" spans="1:9">
      <c r="A6" t="s">
        <v>41</v>
      </c>
      <c r="B6">
        <v>0.80601335149332165</v>
      </c>
    </row>
    <row r="7" spans="1:9">
      <c r="A7" t="s">
        <v>42</v>
      </c>
      <c r="B7">
        <v>1.8205114363103028E-2</v>
      </c>
    </row>
    <row r="8" spans="1:9" ht="15" thickBot="1">
      <c r="A8" s="21" t="s">
        <v>43</v>
      </c>
      <c r="B8" s="21">
        <v>9</v>
      </c>
    </row>
    <row r="10" spans="1:9" ht="15" thickBot="1">
      <c r="A10" t="s">
        <v>44</v>
      </c>
    </row>
    <row r="11" spans="1:9">
      <c r="A11" s="22"/>
      <c r="B11" s="22" t="s">
        <v>45</v>
      </c>
      <c r="C11" s="22" t="s">
        <v>46</v>
      </c>
      <c r="D11" s="22" t="s">
        <v>47</v>
      </c>
      <c r="E11" s="22" t="s">
        <v>48</v>
      </c>
      <c r="F11" s="22" t="s">
        <v>49</v>
      </c>
    </row>
    <row r="12" spans="1:9">
      <c r="A12" t="s">
        <v>50</v>
      </c>
      <c r="B12">
        <v>6</v>
      </c>
      <c r="C12">
        <v>1.3005147622052682E-2</v>
      </c>
      <c r="D12">
        <v>2.167524603675447E-3</v>
      </c>
      <c r="E12">
        <v>6.5399919372325437</v>
      </c>
      <c r="F12">
        <v>0.1385482682398072</v>
      </c>
    </row>
    <row r="13" spans="1:9">
      <c r="A13" t="s">
        <v>51</v>
      </c>
      <c r="B13">
        <v>2</v>
      </c>
      <c r="C13">
        <v>6.6285237794732037E-4</v>
      </c>
      <c r="D13">
        <v>3.3142618897366019E-4</v>
      </c>
    </row>
    <row r="14" spans="1:9" ht="15" thickBot="1">
      <c r="A14" s="21" t="s">
        <v>52</v>
      </c>
      <c r="B14" s="21">
        <v>8</v>
      </c>
      <c r="C14" s="21">
        <v>1.3668000000000003E-2</v>
      </c>
      <c r="D14" s="21"/>
      <c r="E14" s="21"/>
      <c r="F14" s="21"/>
    </row>
    <row r="15" spans="1:9" ht="15" thickBot="1"/>
    <row r="16" spans="1:9">
      <c r="A16" s="22"/>
      <c r="B16" s="22" t="s">
        <v>53</v>
      </c>
      <c r="C16" s="22" t="s">
        <v>42</v>
      </c>
      <c r="D16" s="22" t="s">
        <v>54</v>
      </c>
      <c r="E16" s="22" t="s">
        <v>55</v>
      </c>
      <c r="F16" s="22" t="s">
        <v>56</v>
      </c>
      <c r="G16" s="22" t="s">
        <v>57</v>
      </c>
      <c r="H16" s="22" t="s">
        <v>58</v>
      </c>
      <c r="I16" s="22" t="s">
        <v>59</v>
      </c>
    </row>
    <row r="17" spans="1:9">
      <c r="A17" t="s">
        <v>60</v>
      </c>
      <c r="B17">
        <v>3.4008993214730193E-2</v>
      </c>
      <c r="C17">
        <v>3.3226870672913314E-2</v>
      </c>
      <c r="D17">
        <v>1.0235388565331995</v>
      </c>
      <c r="E17">
        <v>0.41369568992652495</v>
      </c>
      <c r="F17">
        <v>-0.10895469258711268</v>
      </c>
      <c r="G17">
        <v>0.17697267901657307</v>
      </c>
      <c r="H17">
        <v>-0.10895469258711268</v>
      </c>
      <c r="I17">
        <v>0.17697267901657307</v>
      </c>
    </row>
    <row r="18" spans="1:9">
      <c r="A18" t="s">
        <v>15</v>
      </c>
      <c r="B18">
        <v>5.4954743274678496E-2</v>
      </c>
      <c r="C18">
        <v>0.22825555364990222</v>
      </c>
      <c r="D18">
        <v>0.24075972039203017</v>
      </c>
      <c r="E18">
        <v>0.83217184800942456</v>
      </c>
      <c r="F18">
        <v>-0.92714963771754844</v>
      </c>
      <c r="G18">
        <v>1.0370591242669054</v>
      </c>
      <c r="H18">
        <v>-0.92714963771754844</v>
      </c>
      <c r="I18">
        <v>1.0370591242669054</v>
      </c>
    </row>
    <row r="19" spans="1:9">
      <c r="A19" t="s">
        <v>14</v>
      </c>
      <c r="B19">
        <v>0.70405973367830366</v>
      </c>
      <c r="C19">
        <v>0.38589206565348438</v>
      </c>
      <c r="D19">
        <v>1.8244991186486874</v>
      </c>
      <c r="E19">
        <v>0.20963250957133839</v>
      </c>
      <c r="F19">
        <v>-0.95629981599432012</v>
      </c>
      <c r="G19">
        <v>2.3644192833509274</v>
      </c>
      <c r="H19">
        <v>-0.95629981599432012</v>
      </c>
      <c r="I19">
        <v>2.3644192833509274</v>
      </c>
    </row>
    <row r="20" spans="1:9">
      <c r="A20" t="s">
        <v>13</v>
      </c>
      <c r="B20">
        <v>-0.59548876616663893</v>
      </c>
      <c r="C20">
        <v>0.11148546698951398</v>
      </c>
      <c r="D20">
        <v>-5.3414026262512673</v>
      </c>
      <c r="E20">
        <v>3.3308780556934453E-2</v>
      </c>
      <c r="F20">
        <v>-1.075172015036465</v>
      </c>
      <c r="G20">
        <v>-0.11580551729681288</v>
      </c>
      <c r="H20">
        <v>-1.075172015036465</v>
      </c>
      <c r="I20">
        <v>-0.11580551729681288</v>
      </c>
    </row>
    <row r="21" spans="1:9">
      <c r="A21" t="s">
        <v>12</v>
      </c>
      <c r="B21">
        <v>0.59661062558805389</v>
      </c>
      <c r="C21">
        <v>0.35721445431070059</v>
      </c>
      <c r="D21">
        <v>1.6701749282214922</v>
      </c>
      <c r="E21">
        <v>0.23683651346310031</v>
      </c>
      <c r="F21">
        <v>-0.94035912135784705</v>
      </c>
      <c r="G21">
        <v>2.133580372533955</v>
      </c>
      <c r="H21">
        <v>-0.94035912135784705</v>
      </c>
      <c r="I21">
        <v>2.133580372533955</v>
      </c>
    </row>
    <row r="22" spans="1:9">
      <c r="A22" t="s">
        <v>10</v>
      </c>
      <c r="B22">
        <v>0.1880585951540901</v>
      </c>
      <c r="C22">
        <v>8.6169812142965332E-2</v>
      </c>
      <c r="D22">
        <v>2.1824185347193272</v>
      </c>
      <c r="E22">
        <v>0.16079138825197081</v>
      </c>
      <c r="F22">
        <v>-0.18270018228483817</v>
      </c>
      <c r="G22">
        <v>0.55881737259301834</v>
      </c>
      <c r="H22">
        <v>-0.18270018228483817</v>
      </c>
      <c r="I22">
        <v>0.55881737259301834</v>
      </c>
    </row>
    <row r="23" spans="1:9" ht="15" thickBot="1">
      <c r="A23" s="21" t="s">
        <v>11</v>
      </c>
      <c r="B23" s="21">
        <v>0</v>
      </c>
      <c r="C23" s="21">
        <v>0</v>
      </c>
      <c r="D23" s="21">
        <v>65535</v>
      </c>
      <c r="E23" s="21" t="e">
        <v>#NUM!</v>
      </c>
      <c r="F23" s="21">
        <v>0</v>
      </c>
      <c r="G23" s="21">
        <v>0</v>
      </c>
      <c r="H23" s="21">
        <v>0</v>
      </c>
      <c r="I23" s="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AF576-384F-49A0-B486-7A87F95A9A1B}">
  <dimension ref="A1:I22"/>
  <sheetViews>
    <sheetView workbookViewId="0">
      <selection activeCell="D4" sqref="D4"/>
    </sheetView>
  </sheetViews>
  <sheetFormatPr defaultRowHeight="14.45"/>
  <sheetData>
    <row r="1" spans="1:9">
      <c r="A1" t="s">
        <v>37</v>
      </c>
    </row>
    <row r="2" spans="1:9" ht="15" thickBot="1"/>
    <row r="3" spans="1:9">
      <c r="A3" s="23" t="s">
        <v>38</v>
      </c>
      <c r="B3" s="23"/>
      <c r="D3" t="s">
        <v>65</v>
      </c>
    </row>
    <row r="4" spans="1:9">
      <c r="A4" t="s">
        <v>39</v>
      </c>
      <c r="B4">
        <v>0.94894582579953302</v>
      </c>
      <c r="D4">
        <f>1/(1-B5)</f>
        <v>10.050067456441656</v>
      </c>
    </row>
    <row r="5" spans="1:9">
      <c r="A5" t="s">
        <v>40</v>
      </c>
      <c r="B5">
        <v>0.90049818030235773</v>
      </c>
    </row>
    <row r="6" spans="1:9">
      <c r="A6" t="s">
        <v>41</v>
      </c>
      <c r="B6">
        <v>0.73466181413962062</v>
      </c>
    </row>
    <row r="7" spans="1:9">
      <c r="A7" t="s">
        <v>42</v>
      </c>
      <c r="B7">
        <v>2.1291554441666732E-2</v>
      </c>
    </row>
    <row r="8" spans="1:9" ht="15" thickBot="1">
      <c r="A8" s="21" t="s">
        <v>43</v>
      </c>
      <c r="B8" s="21">
        <v>9</v>
      </c>
    </row>
    <row r="10" spans="1:9" ht="15" thickBot="1">
      <c r="A10" t="s">
        <v>44</v>
      </c>
    </row>
    <row r="11" spans="1:9">
      <c r="A11" s="22"/>
      <c r="B11" s="22" t="s">
        <v>45</v>
      </c>
      <c r="C11" s="22" t="s">
        <v>46</v>
      </c>
      <c r="D11" s="22" t="s">
        <v>47</v>
      </c>
      <c r="E11" s="22" t="s">
        <v>48</v>
      </c>
      <c r="F11" s="22" t="s">
        <v>49</v>
      </c>
    </row>
    <row r="12" spans="1:9">
      <c r="A12" t="s">
        <v>50</v>
      </c>
      <c r="B12">
        <v>5</v>
      </c>
      <c r="C12">
        <v>1.2308009128372627E-2</v>
      </c>
      <c r="D12">
        <v>2.4616018256745252E-3</v>
      </c>
      <c r="E12">
        <v>5.4300404738649926</v>
      </c>
      <c r="F12">
        <v>9.7196165802303697E-2</v>
      </c>
    </row>
    <row r="13" spans="1:9">
      <c r="A13" t="s">
        <v>51</v>
      </c>
      <c r="B13">
        <v>3</v>
      </c>
      <c r="C13">
        <v>1.359990871627375E-3</v>
      </c>
      <c r="D13">
        <v>4.5333029054245836E-4</v>
      </c>
    </row>
    <row r="14" spans="1:9" ht="15" thickBot="1">
      <c r="A14" s="21" t="s">
        <v>52</v>
      </c>
      <c r="B14" s="21">
        <v>8</v>
      </c>
      <c r="C14" s="21">
        <v>1.3668000000000001E-2</v>
      </c>
      <c r="D14" s="21"/>
      <c r="E14" s="21"/>
      <c r="F14" s="21"/>
    </row>
    <row r="15" spans="1:9" ht="15" thickBot="1"/>
    <row r="16" spans="1:9">
      <c r="A16" s="22"/>
      <c r="B16" s="22" t="s">
        <v>53</v>
      </c>
      <c r="C16" s="22" t="s">
        <v>42</v>
      </c>
      <c r="D16" s="22" t="s">
        <v>54</v>
      </c>
      <c r="E16" s="22" t="s">
        <v>55</v>
      </c>
      <c r="F16" s="22" t="s">
        <v>56</v>
      </c>
      <c r="G16" s="22" t="s">
        <v>57</v>
      </c>
      <c r="H16" s="22" t="s">
        <v>58</v>
      </c>
      <c r="I16" s="22" t="s">
        <v>59</v>
      </c>
    </row>
    <row r="17" spans="1:9">
      <c r="A17" t="s">
        <v>60</v>
      </c>
      <c r="B17">
        <v>3.4008993214730193E-2</v>
      </c>
      <c r="C17">
        <v>3.8860053924866952E-2</v>
      </c>
      <c r="D17">
        <v>0.87516587806296087</v>
      </c>
      <c r="E17">
        <v>0.44590270322257197</v>
      </c>
      <c r="F17">
        <v>-8.9661041821588336E-2</v>
      </c>
      <c r="G17">
        <v>0.15767902825104874</v>
      </c>
      <c r="H17">
        <v>-8.9661041821588336E-2</v>
      </c>
      <c r="I17">
        <v>0.15767902825104874</v>
      </c>
    </row>
    <row r="18" spans="1:9">
      <c r="A18" t="s">
        <v>15</v>
      </c>
      <c r="B18">
        <v>5.4954743274678496E-2</v>
      </c>
      <c r="C18">
        <v>0.26695331049386012</v>
      </c>
      <c r="D18">
        <v>0.20585900647949615</v>
      </c>
      <c r="E18">
        <v>0.85007920179897112</v>
      </c>
      <c r="F18">
        <v>-0.79460983338976143</v>
      </c>
      <c r="G18">
        <v>0.90451931993911849</v>
      </c>
      <c r="H18">
        <v>-0.79460983338976143</v>
      </c>
      <c r="I18">
        <v>0.90451931993911849</v>
      </c>
    </row>
    <row r="19" spans="1:9">
      <c r="A19" t="s">
        <v>14</v>
      </c>
      <c r="B19">
        <v>0.70405973367830366</v>
      </c>
      <c r="C19">
        <v>0.45131504041087228</v>
      </c>
      <c r="D19">
        <v>1.5600183256408546</v>
      </c>
      <c r="E19">
        <v>0.21666121306171079</v>
      </c>
      <c r="F19">
        <v>-0.73222614919624474</v>
      </c>
      <c r="G19">
        <v>2.1403456165528523</v>
      </c>
      <c r="H19">
        <v>-0.73222614919624474</v>
      </c>
      <c r="I19">
        <v>2.1403456165528523</v>
      </c>
    </row>
    <row r="20" spans="1:9">
      <c r="A20" t="s">
        <v>13</v>
      </c>
      <c r="B20">
        <v>-0.59548876616663893</v>
      </c>
      <c r="C20">
        <v>0.13038637618628413</v>
      </c>
      <c r="D20">
        <v>-4.5671088006607308</v>
      </c>
      <c r="E20">
        <v>1.9689963874190263E-2</v>
      </c>
      <c r="F20">
        <v>-1.0104364073200105</v>
      </c>
      <c r="G20">
        <v>-0.18054112501326725</v>
      </c>
      <c r="H20">
        <v>-1.0104364073200105</v>
      </c>
      <c r="I20">
        <v>-0.18054112501326725</v>
      </c>
    </row>
    <row r="21" spans="1:9">
      <c r="A21" t="s">
        <v>12</v>
      </c>
      <c r="B21">
        <v>0.59661062558805389</v>
      </c>
      <c r="C21">
        <v>0.41777551349642755</v>
      </c>
      <c r="D21">
        <v>1.428065088341171</v>
      </c>
      <c r="E21">
        <v>0.248578449358661</v>
      </c>
      <c r="F21">
        <v>-0.73293751377665628</v>
      </c>
      <c r="G21">
        <v>1.9261587649527641</v>
      </c>
      <c r="H21">
        <v>-0.73293751377665628</v>
      </c>
      <c r="I21">
        <v>1.9261587649527641</v>
      </c>
    </row>
    <row r="22" spans="1:9" ht="15" thickBot="1">
      <c r="A22" s="21" t="s">
        <v>10</v>
      </c>
      <c r="B22" s="21">
        <v>0.1880585951540901</v>
      </c>
      <c r="C22" s="21">
        <v>0.10077878171359217</v>
      </c>
      <c r="D22" s="21">
        <v>1.866053468363434</v>
      </c>
      <c r="E22" s="21">
        <v>0.15887348259599529</v>
      </c>
      <c r="F22" s="21">
        <v>-0.1326644663613247</v>
      </c>
      <c r="G22" s="21">
        <v>0.50878165666950492</v>
      </c>
      <c r="H22" s="21">
        <v>-0.1326644663613247</v>
      </c>
      <c r="I22" s="21">
        <v>0.50878165666950492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27B82-B3E0-4B7C-8E3C-354E89B84ABB}">
  <dimension ref="A1:I22"/>
  <sheetViews>
    <sheetView workbookViewId="0">
      <selection activeCell="D4" sqref="D4"/>
    </sheetView>
  </sheetViews>
  <sheetFormatPr defaultRowHeight="14.45"/>
  <sheetData>
    <row r="1" spans="1:9">
      <c r="A1" t="s">
        <v>37</v>
      </c>
    </row>
    <row r="2" spans="1:9" ht="15" thickBot="1"/>
    <row r="3" spans="1:9">
      <c r="A3" s="23" t="s">
        <v>38</v>
      </c>
      <c r="B3" s="23"/>
      <c r="D3" t="s">
        <v>65</v>
      </c>
    </row>
    <row r="4" spans="1:9">
      <c r="A4" t="s">
        <v>39</v>
      </c>
      <c r="B4">
        <v>0.52675614398081982</v>
      </c>
      <c r="D4">
        <f>1/(1-B5)</f>
        <v>1.3840294753250428</v>
      </c>
    </row>
    <row r="5" spans="1:9">
      <c r="A5" t="s">
        <v>40</v>
      </c>
      <c r="B5">
        <v>0.27747203522154218</v>
      </c>
    </row>
    <row r="6" spans="1:9">
      <c r="A6" t="s">
        <v>41</v>
      </c>
      <c r="B6">
        <v>-0.92674123940922082</v>
      </c>
    </row>
    <row r="7" spans="1:9">
      <c r="A7" t="s">
        <v>42</v>
      </c>
      <c r="B7">
        <v>4.5726238516730085E-2</v>
      </c>
    </row>
    <row r="8" spans="1:9" ht="15" thickBot="1">
      <c r="A8" s="21" t="s">
        <v>43</v>
      </c>
      <c r="B8" s="21">
        <v>9</v>
      </c>
    </row>
    <row r="10" spans="1:9" ht="15" thickBot="1">
      <c r="A10" t="s">
        <v>44</v>
      </c>
    </row>
    <row r="11" spans="1:9">
      <c r="A11" s="22"/>
      <c r="B11" s="22" t="s">
        <v>45</v>
      </c>
      <c r="C11" s="22" t="s">
        <v>46</v>
      </c>
      <c r="D11" s="22" t="s">
        <v>47</v>
      </c>
      <c r="E11" s="22" t="s">
        <v>48</v>
      </c>
      <c r="F11" s="22" t="s">
        <v>49</v>
      </c>
    </row>
    <row r="12" spans="1:9">
      <c r="A12" t="s">
        <v>50</v>
      </c>
      <c r="B12">
        <v>5</v>
      </c>
      <c r="C12">
        <v>2.4088888888888866E-3</v>
      </c>
      <c r="D12">
        <v>4.8177777777777732E-4</v>
      </c>
      <c r="E12">
        <v>0.2304176851950257</v>
      </c>
      <c r="F12">
        <v>0.92606936125590233</v>
      </c>
    </row>
    <row r="13" spans="1:9">
      <c r="A13" t="s">
        <v>51</v>
      </c>
      <c r="B13">
        <v>3</v>
      </c>
      <c r="C13">
        <v>6.2726666666666703E-3</v>
      </c>
      <c r="D13">
        <v>2.09088888888889E-3</v>
      </c>
    </row>
    <row r="14" spans="1:9" ht="15" thickBot="1">
      <c r="A14" s="21" t="s">
        <v>52</v>
      </c>
      <c r="B14" s="21">
        <v>8</v>
      </c>
      <c r="C14" s="21">
        <v>8.6815555555555569E-3</v>
      </c>
      <c r="D14" s="21"/>
      <c r="E14" s="21"/>
      <c r="F14" s="21"/>
    </row>
    <row r="15" spans="1:9" ht="15" thickBot="1"/>
    <row r="16" spans="1:9">
      <c r="A16" s="22"/>
      <c r="B16" s="22" t="s">
        <v>53</v>
      </c>
      <c r="C16" s="22" t="s">
        <v>42</v>
      </c>
      <c r="D16" s="22" t="s">
        <v>54</v>
      </c>
      <c r="E16" s="22" t="s">
        <v>55</v>
      </c>
      <c r="F16" s="22" t="s">
        <v>56</v>
      </c>
      <c r="G16" s="22" t="s">
        <v>57</v>
      </c>
      <c r="H16" s="22" t="s">
        <v>58</v>
      </c>
      <c r="I16" s="22" t="s">
        <v>59</v>
      </c>
    </row>
    <row r="17" spans="1:9">
      <c r="A17" t="s">
        <v>60</v>
      </c>
      <c r="B17">
        <v>1.399763975265722E-2</v>
      </c>
      <c r="C17">
        <v>9.3155390944295813E-2</v>
      </c>
      <c r="D17">
        <v>0.15026118843757952</v>
      </c>
      <c r="E17">
        <v>0.89009270659537032</v>
      </c>
      <c r="F17">
        <v>-0.28246438997527645</v>
      </c>
      <c r="G17">
        <v>0.31045966948059089</v>
      </c>
      <c r="H17">
        <v>-0.28246438997527645</v>
      </c>
      <c r="I17">
        <v>0.31045966948059089</v>
      </c>
    </row>
    <row r="18" spans="1:9">
      <c r="A18" t="s">
        <v>16</v>
      </c>
      <c r="B18">
        <v>0.25346698533484519</v>
      </c>
      <c r="C18">
        <v>1.2312649792181498</v>
      </c>
      <c r="D18">
        <v>0.20585900647949565</v>
      </c>
      <c r="E18">
        <v>0.85007920179897156</v>
      </c>
      <c r="F18">
        <v>-3.6649676986031783</v>
      </c>
      <c r="G18">
        <v>4.1719016692728683</v>
      </c>
      <c r="H18">
        <v>-3.6649676986031783</v>
      </c>
      <c r="I18">
        <v>4.1719016692728683</v>
      </c>
    </row>
    <row r="19" spans="1:9">
      <c r="A19" t="s">
        <v>14</v>
      </c>
      <c r="B19">
        <v>-0.40814150042307229</v>
      </c>
      <c r="C19">
        <v>1.2829776731884803</v>
      </c>
      <c r="D19">
        <v>-0.31812050119995566</v>
      </c>
      <c r="E19">
        <v>0.77125237293935278</v>
      </c>
      <c r="F19">
        <v>-4.4911490562232412</v>
      </c>
      <c r="G19">
        <v>3.6748660553770964</v>
      </c>
      <c r="H19">
        <v>-4.4911490562232412</v>
      </c>
      <c r="I19">
        <v>3.6748660553770964</v>
      </c>
    </row>
    <row r="20" spans="1:9">
      <c r="A20" t="s">
        <v>13</v>
      </c>
      <c r="B20">
        <v>0.23876886777319084</v>
      </c>
      <c r="C20">
        <v>0.77755442727343904</v>
      </c>
      <c r="D20">
        <v>0.30707672594760249</v>
      </c>
      <c r="E20">
        <v>0.77886655963762763</v>
      </c>
      <c r="F20">
        <v>-2.2357563464601555</v>
      </c>
      <c r="G20">
        <v>2.7132940820065374</v>
      </c>
      <c r="H20">
        <v>-2.2357563464601555</v>
      </c>
      <c r="I20">
        <v>2.7132940820065374</v>
      </c>
    </row>
    <row r="21" spans="1:9">
      <c r="A21" t="s">
        <v>12</v>
      </c>
      <c r="B21">
        <v>-0.52459117714855708</v>
      </c>
      <c r="C21">
        <v>1.1227281807106888</v>
      </c>
      <c r="D21">
        <v>-0.46724682444194998</v>
      </c>
      <c r="E21">
        <v>0.67216754276877955</v>
      </c>
      <c r="F21">
        <v>-4.0976133276891886</v>
      </c>
      <c r="G21">
        <v>3.0484309733920747</v>
      </c>
      <c r="H21">
        <v>-4.0976133276891886</v>
      </c>
      <c r="I21">
        <v>3.0484309733920747</v>
      </c>
    </row>
    <row r="22" spans="1:9" ht="15" thickBot="1">
      <c r="A22" s="21" t="s">
        <v>10</v>
      </c>
      <c r="B22" s="21">
        <v>4.0828104337931062E-2</v>
      </c>
      <c r="C22" s="21">
        <v>0.31727142754606735</v>
      </c>
      <c r="D22" s="21">
        <v>0.12868509671266531</v>
      </c>
      <c r="E22" s="21">
        <v>0.90574931085524046</v>
      </c>
      <c r="F22" s="21">
        <v>-0.96887117802813894</v>
      </c>
      <c r="G22" s="21">
        <v>1.050527386704001</v>
      </c>
      <c r="H22" s="21">
        <v>-0.96887117802813894</v>
      </c>
      <c r="I22" s="21">
        <v>1.050527386704001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7B144-FB54-4CE4-A0EE-5C102CB11378}">
  <dimension ref="A1:I22"/>
  <sheetViews>
    <sheetView workbookViewId="0">
      <selection activeCell="D4" sqref="D4"/>
    </sheetView>
  </sheetViews>
  <sheetFormatPr defaultRowHeight="14.45"/>
  <sheetData>
    <row r="1" spans="1:9">
      <c r="A1" t="s">
        <v>37</v>
      </c>
    </row>
    <row r="2" spans="1:9" ht="15" thickBot="1"/>
    <row r="3" spans="1:9">
      <c r="A3" s="23" t="s">
        <v>38</v>
      </c>
      <c r="B3" s="23"/>
      <c r="D3" t="s">
        <v>65</v>
      </c>
    </row>
    <row r="4" spans="1:9">
      <c r="A4" t="s">
        <v>39</v>
      </c>
      <c r="B4">
        <v>0.94025375111563381</v>
      </c>
      <c r="D4">
        <f>1/(1-B5)</f>
        <v>8.6264244788910052</v>
      </c>
    </row>
    <row r="5" spans="1:9">
      <c r="A5" t="s">
        <v>40</v>
      </c>
      <c r="B5">
        <v>0.88407711648702014</v>
      </c>
    </row>
    <row r="6" spans="1:9">
      <c r="A6" t="s">
        <v>41</v>
      </c>
      <c r="B6">
        <v>0.69087231063205368</v>
      </c>
    </row>
    <row r="7" spans="1:9">
      <c r="A7" t="s">
        <v>42</v>
      </c>
      <c r="B7">
        <v>2.023864558938639E-2</v>
      </c>
    </row>
    <row r="8" spans="1:9" ht="15" thickBot="1">
      <c r="A8" s="21" t="s">
        <v>43</v>
      </c>
      <c r="B8" s="21">
        <v>9</v>
      </c>
    </row>
    <row r="10" spans="1:9" ht="15" thickBot="1">
      <c r="A10" t="s">
        <v>44</v>
      </c>
    </row>
    <row r="11" spans="1:9">
      <c r="A11" s="22"/>
      <c r="B11" s="22" t="s">
        <v>45</v>
      </c>
      <c r="C11" s="22" t="s">
        <v>46</v>
      </c>
      <c r="D11" s="22" t="s">
        <v>47</v>
      </c>
      <c r="E11" s="22" t="s">
        <v>48</v>
      </c>
      <c r="F11" s="22" t="s">
        <v>49</v>
      </c>
    </row>
    <row r="12" spans="1:9">
      <c r="A12" t="s">
        <v>50</v>
      </c>
      <c r="B12">
        <v>5</v>
      </c>
      <c r="C12">
        <v>9.3714138963438554E-3</v>
      </c>
      <c r="D12">
        <v>1.8742827792687712E-3</v>
      </c>
      <c r="E12">
        <v>4.5758546873346031</v>
      </c>
      <c r="F12">
        <v>0.12032131729076059</v>
      </c>
    </row>
    <row r="13" spans="1:9">
      <c r="A13" t="s">
        <v>51</v>
      </c>
      <c r="B13">
        <v>3</v>
      </c>
      <c r="C13">
        <v>1.2288083258783673E-3</v>
      </c>
      <c r="D13">
        <v>4.0960277529278913E-4</v>
      </c>
    </row>
    <row r="14" spans="1:9" ht="15" thickBot="1">
      <c r="A14" s="21" t="s">
        <v>52</v>
      </c>
      <c r="B14" s="21">
        <v>8</v>
      </c>
      <c r="C14" s="21">
        <v>1.0600222222222223E-2</v>
      </c>
      <c r="D14" s="21"/>
      <c r="E14" s="21"/>
      <c r="F14" s="21"/>
    </row>
    <row r="15" spans="1:9" ht="15" thickBot="1"/>
    <row r="16" spans="1:9">
      <c r="A16" s="22"/>
      <c r="B16" s="22" t="s">
        <v>53</v>
      </c>
      <c r="C16" s="22" t="s">
        <v>42</v>
      </c>
      <c r="D16" s="22" t="s">
        <v>54</v>
      </c>
      <c r="E16" s="22" t="s">
        <v>55</v>
      </c>
      <c r="F16" s="22" t="s">
        <v>56</v>
      </c>
      <c r="G16" s="22" t="s">
        <v>57</v>
      </c>
      <c r="H16" s="22" t="s">
        <v>58</v>
      </c>
      <c r="I16" s="22" t="s">
        <v>59</v>
      </c>
    </row>
    <row r="17" spans="1:9">
      <c r="A17" t="s">
        <v>60</v>
      </c>
      <c r="B17">
        <v>2.0401430451990804E-2</v>
      </c>
      <c r="C17">
        <v>3.9674312117093526E-2</v>
      </c>
      <c r="D17">
        <v>0.51422266356575153</v>
      </c>
      <c r="E17">
        <v>0.64257861309659314</v>
      </c>
      <c r="F17">
        <v>-0.10585993755972617</v>
      </c>
      <c r="G17">
        <v>0.14666279846370778</v>
      </c>
      <c r="H17">
        <v>-0.10585993755972617</v>
      </c>
      <c r="I17">
        <v>0.14666279846370778</v>
      </c>
    </row>
    <row r="18" spans="1:9">
      <c r="A18" t="s">
        <v>15</v>
      </c>
      <c r="B18">
        <v>-7.9954459643377787E-2</v>
      </c>
      <c r="C18">
        <v>0.25133387927464002</v>
      </c>
      <c r="D18">
        <v>-0.31812050119995627</v>
      </c>
      <c r="E18">
        <v>0.77125237293935234</v>
      </c>
      <c r="F18">
        <v>-0.87981103513357772</v>
      </c>
      <c r="G18">
        <v>0.71990211584682218</v>
      </c>
      <c r="H18">
        <v>-0.87981103513357772</v>
      </c>
      <c r="I18">
        <v>0.71990211584682218</v>
      </c>
    </row>
    <row r="19" spans="1:9">
      <c r="A19" t="s">
        <v>16</v>
      </c>
      <c r="B19">
        <v>0.6361472570947152</v>
      </c>
      <c r="C19">
        <v>0.40778191296784044</v>
      </c>
      <c r="D19">
        <v>1.5600183256408549</v>
      </c>
      <c r="E19">
        <v>0.21666121306171068</v>
      </c>
      <c r="F19">
        <v>-0.66159678519131171</v>
      </c>
      <c r="G19">
        <v>1.933891299380742</v>
      </c>
      <c r="H19">
        <v>-0.66159678519131171</v>
      </c>
      <c r="I19">
        <v>1.933891299380742</v>
      </c>
    </row>
    <row r="20" spans="1:9">
      <c r="A20" t="s">
        <v>13</v>
      </c>
      <c r="B20">
        <v>0.45951553193873401</v>
      </c>
      <c r="C20">
        <v>0.22754472212528751</v>
      </c>
      <c r="D20">
        <v>2.0194515067052268</v>
      </c>
      <c r="E20">
        <v>0.13672860276094656</v>
      </c>
      <c r="F20">
        <v>-0.26463332827569547</v>
      </c>
      <c r="G20">
        <v>1.1836643921531635</v>
      </c>
      <c r="H20">
        <v>-0.26463332827569547</v>
      </c>
      <c r="I20">
        <v>1.1836643921531635</v>
      </c>
    </row>
    <row r="21" spans="1:9">
      <c r="A21" t="s">
        <v>12</v>
      </c>
      <c r="B21">
        <v>-0.82808679917567474</v>
      </c>
      <c r="C21">
        <v>0.19060020780840059</v>
      </c>
      <c r="D21">
        <v>-4.3446269481935857</v>
      </c>
      <c r="E21">
        <v>2.2512202446936261E-2</v>
      </c>
      <c r="F21">
        <v>-1.4346617263018264</v>
      </c>
      <c r="G21">
        <v>-0.22151187204952316</v>
      </c>
      <c r="H21">
        <v>-1.4346617263018264</v>
      </c>
      <c r="I21">
        <v>-0.22151187204952316</v>
      </c>
    </row>
    <row r="22" spans="1:9" ht="15" thickBot="1">
      <c r="A22" s="21" t="s">
        <v>10</v>
      </c>
      <c r="B22" s="21">
        <v>-0.16248795611662656</v>
      </c>
      <c r="C22" s="21">
        <v>0.10501180417797493</v>
      </c>
      <c r="D22" s="21">
        <v>-1.5473303919361345</v>
      </c>
      <c r="E22" s="21">
        <v>0.2195251628787033</v>
      </c>
      <c r="F22" s="21">
        <v>-0.49668238433399925</v>
      </c>
      <c r="G22" s="21">
        <v>0.1717064721007461</v>
      </c>
      <c r="H22" s="21">
        <v>-0.49668238433399925</v>
      </c>
      <c r="I22" s="21">
        <v>0.1717064721007461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2FF5D-5D23-4CD2-960C-E52D3B28D756}">
  <dimension ref="A1:I22"/>
  <sheetViews>
    <sheetView workbookViewId="0">
      <selection activeCell="D4" sqref="D4"/>
    </sheetView>
  </sheetViews>
  <sheetFormatPr defaultRowHeight="14.45"/>
  <sheetData>
    <row r="1" spans="1:9">
      <c r="A1" t="s">
        <v>37</v>
      </c>
    </row>
    <row r="2" spans="1:9" ht="15" thickBot="1"/>
    <row r="3" spans="1:9">
      <c r="A3" s="23" t="s">
        <v>38</v>
      </c>
      <c r="B3" s="23"/>
      <c r="D3" t="s">
        <v>65</v>
      </c>
    </row>
    <row r="4" spans="1:9">
      <c r="A4" t="s">
        <v>39</v>
      </c>
      <c r="B4">
        <v>0.95717079405752836</v>
      </c>
      <c r="D4">
        <f>1/(1-B5)</f>
        <v>11.929747482210235</v>
      </c>
    </row>
    <row r="5" spans="1:9">
      <c r="A5" t="s">
        <v>40</v>
      </c>
      <c r="B5">
        <v>0.91617592899671929</v>
      </c>
    </row>
    <row r="6" spans="1:9">
      <c r="A6" t="s">
        <v>41</v>
      </c>
      <c r="B6">
        <v>0.77646914399125144</v>
      </c>
    </row>
    <row r="7" spans="1:9">
      <c r="A7" t="s">
        <v>42</v>
      </c>
      <c r="B7">
        <v>3.3431336797139041E-2</v>
      </c>
    </row>
    <row r="8" spans="1:9" ht="15" thickBot="1">
      <c r="A8" s="21" t="s">
        <v>43</v>
      </c>
      <c r="B8" s="21">
        <v>9</v>
      </c>
    </row>
    <row r="10" spans="1:9" ht="15" thickBot="1">
      <c r="A10" t="s">
        <v>44</v>
      </c>
    </row>
    <row r="11" spans="1:9">
      <c r="A11" s="22"/>
      <c r="B11" s="22" t="s">
        <v>45</v>
      </c>
      <c r="C11" s="22" t="s">
        <v>46</v>
      </c>
      <c r="D11" s="22" t="s">
        <v>47</v>
      </c>
      <c r="E11" s="22" t="s">
        <v>48</v>
      </c>
      <c r="F11" s="22" t="s">
        <v>49</v>
      </c>
    </row>
    <row r="12" spans="1:9">
      <c r="A12" t="s">
        <v>50</v>
      </c>
      <c r="B12">
        <v>5</v>
      </c>
      <c r="C12">
        <v>3.6647037159868771E-2</v>
      </c>
      <c r="D12">
        <v>7.3294074319737541E-3</v>
      </c>
      <c r="E12">
        <v>6.5578484893261404</v>
      </c>
      <c r="F12">
        <v>7.6278532060675752E-2</v>
      </c>
    </row>
    <row r="13" spans="1:9">
      <c r="A13" t="s">
        <v>51</v>
      </c>
      <c r="B13">
        <v>3</v>
      </c>
      <c r="C13">
        <v>3.3529628401312286E-3</v>
      </c>
      <c r="D13">
        <v>1.1176542800437428E-3</v>
      </c>
    </row>
    <row r="14" spans="1:9" ht="15" thickBot="1">
      <c r="A14" s="21" t="s">
        <v>52</v>
      </c>
      <c r="B14" s="21">
        <v>8</v>
      </c>
      <c r="C14" s="21">
        <v>0.04</v>
      </c>
      <c r="D14" s="21"/>
      <c r="E14" s="21"/>
      <c r="F14" s="21"/>
    </row>
    <row r="15" spans="1:9" ht="15" thickBot="1"/>
    <row r="16" spans="1:9">
      <c r="A16" s="22"/>
      <c r="B16" s="22" t="s">
        <v>53</v>
      </c>
      <c r="C16" s="22" t="s">
        <v>42</v>
      </c>
      <c r="D16" s="22" t="s">
        <v>54</v>
      </c>
      <c r="E16" s="22" t="s">
        <v>55</v>
      </c>
      <c r="F16" s="22" t="s">
        <v>56</v>
      </c>
      <c r="G16" s="22" t="s">
        <v>57</v>
      </c>
      <c r="H16" s="22" t="s">
        <v>58</v>
      </c>
      <c r="I16" s="22" t="s">
        <v>59</v>
      </c>
    </row>
    <row r="17" spans="1:9">
      <c r="A17" t="s">
        <v>60</v>
      </c>
      <c r="B17">
        <v>3.9439380152984177E-2</v>
      </c>
      <c r="C17">
        <v>6.445993103692467E-2</v>
      </c>
      <c r="D17">
        <v>0.61184335010212876</v>
      </c>
      <c r="E17">
        <v>0.58389017611352911</v>
      </c>
      <c r="F17">
        <v>-0.16570088921431941</v>
      </c>
      <c r="G17">
        <v>0.24457964952028777</v>
      </c>
      <c r="H17">
        <v>-0.16570088921431941</v>
      </c>
      <c r="I17">
        <v>0.24457964952028777</v>
      </c>
    </row>
    <row r="18" spans="1:9">
      <c r="A18" t="s">
        <v>14</v>
      </c>
      <c r="B18">
        <v>1.2538477080649424</v>
      </c>
      <c r="C18">
        <v>0.62088527696840734</v>
      </c>
      <c r="D18">
        <v>2.0194515067052272</v>
      </c>
      <c r="E18">
        <v>0.13672860276094648</v>
      </c>
      <c r="F18">
        <v>-0.72208634762821799</v>
      </c>
      <c r="G18">
        <v>3.229781763758103</v>
      </c>
      <c r="H18">
        <v>-0.72208634762821799</v>
      </c>
      <c r="I18">
        <v>3.229781763758103</v>
      </c>
    </row>
    <row r="19" spans="1:9">
      <c r="A19" t="s">
        <v>15</v>
      </c>
      <c r="B19">
        <v>0.12763042953933182</v>
      </c>
      <c r="C19">
        <v>0.41563042313115534</v>
      </c>
      <c r="D19">
        <v>0.30707672594760244</v>
      </c>
      <c r="E19">
        <v>0.77886655963762774</v>
      </c>
      <c r="F19">
        <v>-1.1950910749179182</v>
      </c>
      <c r="G19">
        <v>1.4503519339965818</v>
      </c>
      <c r="H19">
        <v>-1.1950910749179182</v>
      </c>
      <c r="I19">
        <v>1.4503519339965818</v>
      </c>
    </row>
    <row r="20" spans="1:9">
      <c r="A20" t="s">
        <v>16</v>
      </c>
      <c r="B20">
        <v>-1.4681361076219035</v>
      </c>
      <c r="C20">
        <v>0.32145853573917638</v>
      </c>
      <c r="D20">
        <v>-4.5671088006607281</v>
      </c>
      <c r="E20">
        <v>1.9689963874190308E-2</v>
      </c>
      <c r="F20">
        <v>-2.4911606369869563</v>
      </c>
      <c r="G20">
        <v>-0.44511157825685044</v>
      </c>
      <c r="H20">
        <v>-2.4911606369869563</v>
      </c>
      <c r="I20">
        <v>-0.44511157825685044</v>
      </c>
    </row>
    <row r="21" spans="1:9">
      <c r="A21" t="s">
        <v>12</v>
      </c>
      <c r="B21">
        <v>1.1067189874258507</v>
      </c>
      <c r="C21">
        <v>0.5608477866553454</v>
      </c>
      <c r="D21">
        <v>1.9732965231544302</v>
      </c>
      <c r="E21">
        <v>0.14298706951275386</v>
      </c>
      <c r="F21">
        <v>-0.67814897904199922</v>
      </c>
      <c r="G21">
        <v>2.8915869538937007</v>
      </c>
      <c r="H21">
        <v>-0.67814897904199922</v>
      </c>
      <c r="I21">
        <v>2.8915869538937007</v>
      </c>
    </row>
    <row r="22" spans="1:9" ht="15" thickBot="1">
      <c r="A22" s="21" t="s">
        <v>10</v>
      </c>
      <c r="B22" s="21">
        <v>0.29642488057747612</v>
      </c>
      <c r="C22" s="21">
        <v>0.15752693495541661</v>
      </c>
      <c r="D22" s="21">
        <v>1.8817409267905232</v>
      </c>
      <c r="E22" s="21">
        <v>0.15642560411593365</v>
      </c>
      <c r="F22" s="21">
        <v>-0.20489613155405667</v>
      </c>
      <c r="G22" s="21">
        <v>0.79774589270900886</v>
      </c>
      <c r="H22" s="21">
        <v>-0.20489613155405667</v>
      </c>
      <c r="I22" s="21">
        <v>0.79774589270900886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29B62-A975-4BBC-851C-D726D3A3715E}">
  <dimension ref="A1:I22"/>
  <sheetViews>
    <sheetView workbookViewId="0">
      <selection activeCell="M36" sqref="M36"/>
    </sheetView>
  </sheetViews>
  <sheetFormatPr defaultRowHeight="14.45"/>
  <sheetData>
    <row r="1" spans="1:9">
      <c r="A1" t="s">
        <v>37</v>
      </c>
    </row>
    <row r="2" spans="1:9" ht="15" thickBot="1"/>
    <row r="3" spans="1:9">
      <c r="A3" s="23" t="s">
        <v>38</v>
      </c>
      <c r="B3" s="23"/>
      <c r="D3" t="s">
        <v>65</v>
      </c>
    </row>
    <row r="4" spans="1:9">
      <c r="A4" t="s">
        <v>39</v>
      </c>
      <c r="B4">
        <v>0.95426547963119501</v>
      </c>
      <c r="D4">
        <f>1/(1-B5)</f>
        <v>11.188511445084952</v>
      </c>
    </row>
    <row r="5" spans="1:9">
      <c r="A5" t="s">
        <v>40</v>
      </c>
      <c r="B5">
        <v>0.9106226056157547</v>
      </c>
    </row>
    <row r="6" spans="1:9">
      <c r="A6" t="s">
        <v>41</v>
      </c>
      <c r="B6">
        <v>0.76166028164201249</v>
      </c>
    </row>
    <row r="7" spans="1:9">
      <c r="A7" t="s">
        <v>42</v>
      </c>
      <c r="B7">
        <v>2.2702635110249822E-2</v>
      </c>
    </row>
    <row r="8" spans="1:9" ht="15" thickBot="1">
      <c r="A8" s="21" t="s">
        <v>43</v>
      </c>
      <c r="B8" s="21">
        <v>9</v>
      </c>
    </row>
    <row r="10" spans="1:9" ht="15" thickBot="1">
      <c r="A10" t="s">
        <v>44</v>
      </c>
    </row>
    <row r="11" spans="1:9">
      <c r="A11" s="22"/>
      <c r="B11" s="22" t="s">
        <v>45</v>
      </c>
      <c r="C11" s="22" t="s">
        <v>46</v>
      </c>
      <c r="D11" s="22" t="s">
        <v>47</v>
      </c>
      <c r="E11" s="22" t="s">
        <v>48</v>
      </c>
      <c r="F11" s="22" t="s">
        <v>49</v>
      </c>
    </row>
    <row r="12" spans="1:9">
      <c r="A12" t="s">
        <v>50</v>
      </c>
      <c r="B12">
        <v>5</v>
      </c>
      <c r="C12">
        <v>1.5753771077152555E-2</v>
      </c>
      <c r="D12">
        <v>3.1507542154305111E-3</v>
      </c>
      <c r="E12">
        <v>6.113106867050969</v>
      </c>
      <c r="F12">
        <v>8.3543708345628534E-2</v>
      </c>
    </row>
    <row r="13" spans="1:9">
      <c r="A13" t="s">
        <v>51</v>
      </c>
      <c r="B13">
        <v>3</v>
      </c>
      <c r="C13">
        <v>1.546228922847444E-3</v>
      </c>
      <c r="D13">
        <v>5.1540964094914802E-4</v>
      </c>
    </row>
    <row r="14" spans="1:9" ht="15" thickBot="1">
      <c r="A14" s="21" t="s">
        <v>52</v>
      </c>
      <c r="B14" s="21">
        <v>8</v>
      </c>
      <c r="C14" s="21">
        <v>1.7299999999999999E-2</v>
      </c>
      <c r="D14" s="21"/>
      <c r="E14" s="21"/>
      <c r="F14" s="21"/>
    </row>
    <row r="15" spans="1:9" ht="15" thickBot="1"/>
    <row r="16" spans="1:9">
      <c r="A16" s="22"/>
      <c r="B16" s="22" t="s">
        <v>53</v>
      </c>
      <c r="C16" s="22" t="s">
        <v>42</v>
      </c>
      <c r="D16" s="22" t="s">
        <v>54</v>
      </c>
      <c r="E16" s="22" t="s">
        <v>55</v>
      </c>
      <c r="F16" s="22" t="s">
        <v>56</v>
      </c>
      <c r="G16" s="22" t="s">
        <v>57</v>
      </c>
      <c r="H16" s="22" t="s">
        <v>58</v>
      </c>
      <c r="I16" s="22" t="s">
        <v>59</v>
      </c>
    </row>
    <row r="17" spans="1:9">
      <c r="A17" t="s">
        <v>60</v>
      </c>
      <c r="B17">
        <v>2.6706446953219033E-2</v>
      </c>
      <c r="C17">
        <v>4.3789114655926997E-2</v>
      </c>
      <c r="D17">
        <v>0.60988780346588323</v>
      </c>
      <c r="E17">
        <v>0.58502724585694188</v>
      </c>
      <c r="F17">
        <v>-0.11265005919518056</v>
      </c>
      <c r="G17">
        <v>0.16606295310161862</v>
      </c>
      <c r="H17">
        <v>-0.11265005919518056</v>
      </c>
      <c r="I17">
        <v>0.16606295310161862</v>
      </c>
    </row>
    <row r="18" spans="1:9">
      <c r="A18" t="s">
        <v>13</v>
      </c>
      <c r="B18">
        <v>0.51036679778870297</v>
      </c>
      <c r="C18">
        <v>0.25863664776181294</v>
      </c>
      <c r="D18">
        <v>1.9732965231544319</v>
      </c>
      <c r="E18">
        <v>0.14298706951275361</v>
      </c>
      <c r="F18">
        <v>-0.31273044629184277</v>
      </c>
      <c r="G18">
        <v>1.3334640418692487</v>
      </c>
      <c r="H18">
        <v>-0.31273044629184277</v>
      </c>
      <c r="I18">
        <v>1.3334640418692487</v>
      </c>
    </row>
    <row r="19" spans="1:9">
      <c r="A19" t="s">
        <v>14</v>
      </c>
      <c r="B19">
        <v>-1.0419946972595082</v>
      </c>
      <c r="C19">
        <v>0.23983525160721778</v>
      </c>
      <c r="D19">
        <v>-4.3446269481935893</v>
      </c>
      <c r="E19">
        <v>2.2512202446936216E-2</v>
      </c>
      <c r="F19">
        <v>-1.8052575076136872</v>
      </c>
      <c r="G19">
        <v>-0.27873188690532924</v>
      </c>
      <c r="H19">
        <v>-1.8052575076136872</v>
      </c>
      <c r="I19">
        <v>-0.27873188690532924</v>
      </c>
    </row>
    <row r="20" spans="1:9">
      <c r="A20" t="s">
        <v>15</v>
      </c>
      <c r="B20">
        <v>-0.12931311256951133</v>
      </c>
      <c r="C20">
        <v>0.27675546585887323</v>
      </c>
      <c r="D20">
        <v>-0.46724682444195109</v>
      </c>
      <c r="E20">
        <v>0.67216754276877888</v>
      </c>
      <c r="F20">
        <v>-1.0100725223591542</v>
      </c>
      <c r="G20">
        <v>0.75144629722013145</v>
      </c>
      <c r="H20">
        <v>-1.0100725223591542</v>
      </c>
      <c r="I20">
        <v>0.75144629722013145</v>
      </c>
    </row>
    <row r="21" spans="1:9">
      <c r="A21" t="s">
        <v>16</v>
      </c>
      <c r="B21">
        <v>0.67831088002707851</v>
      </c>
      <c r="C21">
        <v>0.47498596917245423</v>
      </c>
      <c r="D21">
        <v>1.428065088341173</v>
      </c>
      <c r="E21">
        <v>0.2485784493586605</v>
      </c>
      <c r="F21">
        <v>-0.83330646262740027</v>
      </c>
      <c r="G21">
        <v>2.1899282226815573</v>
      </c>
      <c r="H21">
        <v>-0.83330646262740027</v>
      </c>
      <c r="I21">
        <v>2.1899282226815573</v>
      </c>
    </row>
    <row r="22" spans="1:9" ht="15" thickBot="1">
      <c r="A22" s="21" t="s">
        <v>10</v>
      </c>
      <c r="B22" s="21">
        <v>-0.19535303722812741</v>
      </c>
      <c r="C22" s="21">
        <v>0.11058604502377641</v>
      </c>
      <c r="D22" s="21">
        <v>-1.7665252174098982</v>
      </c>
      <c r="E22" s="21">
        <v>0.17547897581153812</v>
      </c>
      <c r="F22" s="21">
        <v>-0.54728718762998252</v>
      </c>
      <c r="G22" s="21">
        <v>0.15658111317372769</v>
      </c>
      <c r="H22" s="21">
        <v>-0.54728718762998252</v>
      </c>
      <c r="I22" s="21">
        <v>0.15658111317372769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C79BF-B906-41F1-AC17-AC4175151D91}">
  <dimension ref="A1:I22"/>
  <sheetViews>
    <sheetView workbookViewId="0">
      <selection activeCell="D4" sqref="D4"/>
    </sheetView>
  </sheetViews>
  <sheetFormatPr defaultRowHeight="14.45"/>
  <sheetData>
    <row r="1" spans="1:9">
      <c r="A1" t="s">
        <v>37</v>
      </c>
    </row>
    <row r="2" spans="1:9" ht="15" thickBot="1"/>
    <row r="3" spans="1:9">
      <c r="A3" s="23" t="s">
        <v>38</v>
      </c>
      <c r="B3" s="23"/>
      <c r="D3" t="s">
        <v>65</v>
      </c>
    </row>
    <row r="4" spans="1:9">
      <c r="A4" t="s">
        <v>39</v>
      </c>
      <c r="B4">
        <v>0.84908072830836134</v>
      </c>
      <c r="D4">
        <f>1/(1-B5)</f>
        <v>3.5834341403943966</v>
      </c>
    </row>
    <row r="5" spans="1:9">
      <c r="A5" t="s">
        <v>40</v>
      </c>
      <c r="B5">
        <v>0.72093808318465735</v>
      </c>
    </row>
    <row r="6" spans="1:9">
      <c r="A6" t="s">
        <v>41</v>
      </c>
      <c r="B6">
        <v>0.25583488849241959</v>
      </c>
    </row>
    <row r="7" spans="1:9">
      <c r="A7" t="s">
        <v>42</v>
      </c>
      <c r="B7">
        <v>8.298097650541375E-2</v>
      </c>
    </row>
    <row r="8" spans="1:9" ht="15" thickBot="1">
      <c r="A8" s="21" t="s">
        <v>43</v>
      </c>
      <c r="B8" s="21">
        <v>9</v>
      </c>
    </row>
    <row r="10" spans="1:9" ht="15" thickBot="1">
      <c r="A10" t="s">
        <v>44</v>
      </c>
    </row>
    <row r="11" spans="1:9">
      <c r="A11" s="22"/>
      <c r="B11" s="22" t="s">
        <v>45</v>
      </c>
      <c r="C11" s="22" t="s">
        <v>46</v>
      </c>
      <c r="D11" s="22" t="s">
        <v>47</v>
      </c>
      <c r="E11" s="22" t="s">
        <v>48</v>
      </c>
      <c r="F11" s="22" t="s">
        <v>49</v>
      </c>
    </row>
    <row r="12" spans="1:9">
      <c r="A12" t="s">
        <v>50</v>
      </c>
      <c r="B12">
        <v>5</v>
      </c>
      <c r="C12">
        <v>5.3367361503512789E-2</v>
      </c>
      <c r="D12">
        <v>1.0673472300702558E-2</v>
      </c>
      <c r="E12">
        <v>1.5500604842366386</v>
      </c>
      <c r="F12">
        <v>0.38133185706832512</v>
      </c>
    </row>
    <row r="13" spans="1:9">
      <c r="A13" t="s">
        <v>51</v>
      </c>
      <c r="B13">
        <v>3</v>
      </c>
      <c r="C13">
        <v>2.0657527385376084E-2</v>
      </c>
      <c r="D13">
        <v>6.8858424617920279E-3</v>
      </c>
    </row>
    <row r="14" spans="1:9" ht="15" thickBot="1">
      <c r="A14" s="21" t="s">
        <v>52</v>
      </c>
      <c r="B14" s="21">
        <v>8</v>
      </c>
      <c r="C14" s="21">
        <v>7.4024888888888876E-2</v>
      </c>
      <c r="D14" s="21"/>
      <c r="E14" s="21"/>
      <c r="F14" s="21"/>
    </row>
    <row r="15" spans="1:9" ht="15" thickBot="1"/>
    <row r="16" spans="1:9">
      <c r="A16" s="22"/>
      <c r="B16" s="22" t="s">
        <v>53</v>
      </c>
      <c r="C16" s="22" t="s">
        <v>42</v>
      </c>
      <c r="D16" s="22" t="s">
        <v>54</v>
      </c>
      <c r="E16" s="22" t="s">
        <v>55</v>
      </c>
      <c r="F16" s="22" t="s">
        <v>56</v>
      </c>
      <c r="G16" s="22" t="s">
        <v>57</v>
      </c>
      <c r="H16" s="22" t="s">
        <v>58</v>
      </c>
      <c r="I16" s="22" t="s">
        <v>59</v>
      </c>
    </row>
    <row r="17" spans="1:9">
      <c r="A17" t="s">
        <v>60</v>
      </c>
      <c r="B17">
        <v>4.583420799785215E-3</v>
      </c>
      <c r="C17">
        <v>0.16966661763076291</v>
      </c>
      <c r="D17">
        <v>2.7014275782640328E-2</v>
      </c>
      <c r="E17">
        <v>0.98014488531095223</v>
      </c>
      <c r="F17">
        <v>-0.53537147960921994</v>
      </c>
      <c r="G17">
        <v>0.54453832120879042</v>
      </c>
      <c r="H17">
        <v>-0.53537147960921994</v>
      </c>
      <c r="I17">
        <v>0.54453832120879042</v>
      </c>
    </row>
    <row r="18" spans="1:9">
      <c r="A18" t="s">
        <v>12</v>
      </c>
      <c r="B18">
        <v>-2.6099050772668733</v>
      </c>
      <c r="C18">
        <v>1.4774230515053448</v>
      </c>
      <c r="D18">
        <v>-1.7665252174098973</v>
      </c>
      <c r="E18">
        <v>0.17547897581153829</v>
      </c>
      <c r="F18">
        <v>-7.3117246088710406</v>
      </c>
      <c r="G18">
        <v>2.0919144543372941</v>
      </c>
      <c r="H18">
        <v>-7.3117246088710406</v>
      </c>
      <c r="I18">
        <v>2.0919144543372941</v>
      </c>
    </row>
    <row r="19" spans="1:9">
      <c r="A19" t="s">
        <v>13</v>
      </c>
      <c r="B19">
        <v>1.8262669108484342</v>
      </c>
      <c r="C19">
        <v>0.97051984406976499</v>
      </c>
      <c r="D19">
        <v>1.8817409267905238</v>
      </c>
      <c r="E19">
        <v>0.15642560411593351</v>
      </c>
      <c r="F19">
        <v>-1.2623603811159108</v>
      </c>
      <c r="G19">
        <v>4.9148942028127793</v>
      </c>
      <c r="H19">
        <v>-1.2623603811159108</v>
      </c>
      <c r="I19">
        <v>4.9148942028127793</v>
      </c>
    </row>
    <row r="20" spans="1:9">
      <c r="A20" t="s">
        <v>14</v>
      </c>
      <c r="B20">
        <v>-2.7315890790971511</v>
      </c>
      <c r="C20">
        <v>1.7653560566849482</v>
      </c>
      <c r="D20">
        <v>-1.5473303919361352</v>
      </c>
      <c r="E20">
        <v>0.21952516287870316</v>
      </c>
      <c r="F20">
        <v>-8.3497399392043832</v>
      </c>
      <c r="G20">
        <v>2.8865617810100805</v>
      </c>
      <c r="H20">
        <v>-8.3497399392043832</v>
      </c>
      <c r="I20">
        <v>2.8865617810100805</v>
      </c>
    </row>
    <row r="21" spans="1:9">
      <c r="A21" t="s">
        <v>15</v>
      </c>
      <c r="B21">
        <v>0.1344575964694113</v>
      </c>
      <c r="C21">
        <v>1.0448575624078409</v>
      </c>
      <c r="D21">
        <v>0.12868509671266393</v>
      </c>
      <c r="E21">
        <v>0.90574931085524146</v>
      </c>
      <c r="F21">
        <v>-3.1907454925631642</v>
      </c>
      <c r="G21">
        <v>3.4596606855019871</v>
      </c>
      <c r="H21">
        <v>-3.1907454925631642</v>
      </c>
      <c r="I21">
        <v>3.4596606855019871</v>
      </c>
    </row>
    <row r="22" spans="1:9" ht="15" thickBot="1">
      <c r="A22" s="21" t="s">
        <v>16</v>
      </c>
      <c r="B22" s="21">
        <v>2.8565085696511789</v>
      </c>
      <c r="C22" s="21">
        <v>1.5307753063240956</v>
      </c>
      <c r="D22" s="21">
        <v>1.8660534683634353</v>
      </c>
      <c r="E22" s="21">
        <v>0.15887348259599507</v>
      </c>
      <c r="F22" s="21">
        <v>-2.0151016481794772</v>
      </c>
      <c r="G22" s="21">
        <v>7.7281187874818347</v>
      </c>
      <c r="H22" s="21">
        <v>-2.0151016481794772</v>
      </c>
      <c r="I22" s="21">
        <v>7.7281187874818347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EC753-0B5F-4F41-9493-D2AE984900A1}">
  <dimension ref="A1:J22"/>
  <sheetViews>
    <sheetView zoomScaleNormal="100" workbookViewId="0">
      <selection activeCell="M23" sqref="M23"/>
    </sheetView>
  </sheetViews>
  <sheetFormatPr defaultRowHeight="14.45"/>
  <cols>
    <col min="1" max="1" width="17.5703125" customWidth="1"/>
    <col min="2" max="2" width="11.7109375" customWidth="1"/>
    <col min="3" max="9" width="0" hidden="1" customWidth="1"/>
  </cols>
  <sheetData>
    <row r="1" spans="1:10">
      <c r="A1" t="s">
        <v>37</v>
      </c>
    </row>
    <row r="2" spans="1:10" ht="15" thickBot="1"/>
    <row r="3" spans="1:10">
      <c r="A3" s="23" t="s">
        <v>38</v>
      </c>
      <c r="B3" s="23"/>
    </row>
    <row r="4" spans="1:10">
      <c r="A4" t="s">
        <v>39</v>
      </c>
      <c r="B4">
        <v>1</v>
      </c>
    </row>
    <row r="5" spans="1:10">
      <c r="A5" t="s">
        <v>40</v>
      </c>
      <c r="B5">
        <v>1</v>
      </c>
    </row>
    <row r="6" spans="1:10">
      <c r="A6" t="s">
        <v>41</v>
      </c>
      <c r="B6">
        <v>1</v>
      </c>
    </row>
    <row r="7" spans="1:10">
      <c r="A7" t="s">
        <v>42</v>
      </c>
      <c r="B7">
        <v>2.0816681711721685E-17</v>
      </c>
    </row>
    <row r="8" spans="1:10" ht="15" thickBot="1">
      <c r="A8" s="21" t="s">
        <v>43</v>
      </c>
      <c r="B8" s="21">
        <v>9</v>
      </c>
    </row>
    <row r="10" spans="1:10" ht="15" thickBot="1">
      <c r="A10" t="s">
        <v>44</v>
      </c>
    </row>
    <row r="11" spans="1:10">
      <c r="A11" s="22"/>
      <c r="B11" s="22" t="s">
        <v>45</v>
      </c>
      <c r="C11" s="22" t="s">
        <v>46</v>
      </c>
      <c r="D11" s="22" t="s">
        <v>47</v>
      </c>
      <c r="E11" s="22" t="s">
        <v>48</v>
      </c>
      <c r="F11" s="22" t="s">
        <v>49</v>
      </c>
    </row>
    <row r="12" spans="1:10">
      <c r="A12" t="s">
        <v>50</v>
      </c>
      <c r="B12">
        <v>6</v>
      </c>
      <c r="C12">
        <v>0.12452000000000003</v>
      </c>
      <c r="D12">
        <v>2.0753333333333339E-2</v>
      </c>
      <c r="E12">
        <v>4.7892207764796808E+31</v>
      </c>
      <c r="F12">
        <v>2.0880223457458784E-32</v>
      </c>
    </row>
    <row r="13" spans="1:10">
      <c r="A13" t="s">
        <v>51</v>
      </c>
      <c r="B13">
        <v>2</v>
      </c>
      <c r="C13">
        <v>8.6666847497425613E-34</v>
      </c>
      <c r="D13">
        <v>4.3333423748712807E-34</v>
      </c>
    </row>
    <row r="14" spans="1:10" ht="15" thickBot="1">
      <c r="A14" s="21" t="s">
        <v>52</v>
      </c>
      <c r="B14" s="21">
        <v>8</v>
      </c>
      <c r="C14" s="21">
        <v>0.12452000000000003</v>
      </c>
      <c r="D14" s="21"/>
      <c r="E14" s="21"/>
      <c r="F14" s="21"/>
    </row>
    <row r="15" spans="1:10" ht="15" thickBot="1"/>
    <row r="16" spans="1:10">
      <c r="A16" s="22"/>
      <c r="B16" s="22" t="s">
        <v>53</v>
      </c>
      <c r="C16" s="22" t="s">
        <v>42</v>
      </c>
      <c r="D16" s="22" t="s">
        <v>54</v>
      </c>
      <c r="E16" s="22" t="s">
        <v>55</v>
      </c>
      <c r="F16" s="22" t="s">
        <v>56</v>
      </c>
      <c r="G16" s="22" t="s">
        <v>57</v>
      </c>
      <c r="H16" s="22" t="s">
        <v>58</v>
      </c>
      <c r="I16" s="22" t="s">
        <v>59</v>
      </c>
      <c r="J16" s="25" t="s">
        <v>65</v>
      </c>
    </row>
    <row r="17" spans="1:10">
      <c r="A17" t="s">
        <v>10</v>
      </c>
      <c r="B17">
        <v>0.99863742681242496</v>
      </c>
      <c r="C17">
        <v>1.4483460301426041E-16</v>
      </c>
      <c r="D17">
        <v>6895019601870274</v>
      </c>
      <c r="E17">
        <v>2.1034344846425946E-32</v>
      </c>
      <c r="F17">
        <v>0.99863742681242429</v>
      </c>
      <c r="G17">
        <v>0.99863742681242562</v>
      </c>
      <c r="H17">
        <v>0.99863742681242429</v>
      </c>
      <c r="I17">
        <v>0.99863742681242562</v>
      </c>
      <c r="J17" s="26">
        <v>3.5834341403943966</v>
      </c>
    </row>
    <row r="18" spans="1:10">
      <c r="A18" t="s">
        <v>12</v>
      </c>
      <c r="B18">
        <v>1.0147428486167656</v>
      </c>
      <c r="C18">
        <v>5.2938862522047613E-16</v>
      </c>
      <c r="D18">
        <v>1916820272052790</v>
      </c>
      <c r="E18">
        <v>2.7216809432029186E-31</v>
      </c>
      <c r="F18">
        <v>1.0147428486167633</v>
      </c>
      <c r="G18">
        <v>1.0147428486167678</v>
      </c>
      <c r="H18">
        <v>1.0147428486167633</v>
      </c>
      <c r="I18">
        <v>1.0147428486167678</v>
      </c>
      <c r="J18" s="26">
        <v>11.188511445084952</v>
      </c>
    </row>
    <row r="19" spans="1:10">
      <c r="A19" t="s">
        <v>13</v>
      </c>
      <c r="B19">
        <v>0.99373564224742228</v>
      </c>
      <c r="C19">
        <v>3.5949854063047178E-16</v>
      </c>
      <c r="D19">
        <v>2764227194092791</v>
      </c>
      <c r="E19">
        <v>1.3087374486109979E-31</v>
      </c>
      <c r="F19">
        <v>0.99373564224742073</v>
      </c>
      <c r="G19">
        <v>0.99373564224742383</v>
      </c>
      <c r="H19">
        <v>0.99373564224742073</v>
      </c>
      <c r="I19">
        <v>0.99373564224742383</v>
      </c>
      <c r="J19" s="26">
        <v>11.929747482210235</v>
      </c>
    </row>
    <row r="20" spans="1:10">
      <c r="A20" t="s">
        <v>14</v>
      </c>
      <c r="B20">
        <v>1.0115476628101012</v>
      </c>
      <c r="C20">
        <v>5.9383997495366291E-16</v>
      </c>
      <c r="D20">
        <v>1703401093685267.5</v>
      </c>
      <c r="E20">
        <v>3.4464037684492861E-31</v>
      </c>
      <c r="F20">
        <v>1.0115476628100986</v>
      </c>
      <c r="G20">
        <v>1.0115476628101039</v>
      </c>
      <c r="H20">
        <v>1.0115476628100986</v>
      </c>
      <c r="I20">
        <v>1.0115476628101039</v>
      </c>
      <c r="J20" s="26">
        <v>8.6264244788910052</v>
      </c>
    </row>
    <row r="21" spans="1:10">
      <c r="A21" t="s">
        <v>15</v>
      </c>
      <c r="B21">
        <v>1</v>
      </c>
      <c r="C21">
        <v>2.6283633160641457E-16</v>
      </c>
      <c r="D21">
        <v>3804649052466058.5</v>
      </c>
      <c r="E21">
        <v>6.9082937212317136E-32</v>
      </c>
      <c r="F21">
        <v>0.99999999999999889</v>
      </c>
      <c r="G21">
        <v>1.0000000000000011</v>
      </c>
      <c r="H21">
        <v>0.99999999999999889</v>
      </c>
      <c r="I21">
        <v>1.0000000000000011</v>
      </c>
      <c r="J21" s="26">
        <v>1.3840294753250428</v>
      </c>
    </row>
    <row r="22" spans="1:10" ht="15" thickBot="1">
      <c r="A22" s="21" t="s">
        <v>16</v>
      </c>
      <c r="B22" s="21">
        <v>0.99324511589989528</v>
      </c>
      <c r="C22" s="21">
        <v>5.6447343113556375E-16</v>
      </c>
      <c r="D22" s="21">
        <v>1759595866012262</v>
      </c>
      <c r="E22" s="21">
        <v>3.2297888733036596E-31</v>
      </c>
      <c r="F22" s="21">
        <v>0.99324511589989284</v>
      </c>
      <c r="G22" s="21">
        <v>0.99324511589989772</v>
      </c>
      <c r="H22" s="21">
        <v>0.99324511589989284</v>
      </c>
      <c r="I22" s="21">
        <v>0.99324511589989772</v>
      </c>
      <c r="J22" s="27">
        <v>10.050067456441656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56BBC-9DBF-4185-AB43-D7CECA0868AD}">
  <dimension ref="A1:G7"/>
  <sheetViews>
    <sheetView workbookViewId="0">
      <selection activeCell="L11" sqref="L11"/>
    </sheetView>
  </sheetViews>
  <sheetFormatPr defaultRowHeight="14.45"/>
  <sheetData>
    <row r="1" spans="1:7">
      <c r="A1" s="22"/>
      <c r="B1" s="22" t="s">
        <v>10</v>
      </c>
      <c r="C1" s="22" t="s">
        <v>12</v>
      </c>
      <c r="D1" s="22" t="s">
        <v>13</v>
      </c>
      <c r="E1" s="22" t="s">
        <v>14</v>
      </c>
      <c r="F1" s="22" t="s">
        <v>15</v>
      </c>
      <c r="G1" s="22" t="s">
        <v>16</v>
      </c>
    </row>
    <row r="2" spans="1:7">
      <c r="A2" t="s">
        <v>10</v>
      </c>
      <c r="B2">
        <v>1</v>
      </c>
    </row>
    <row r="3" spans="1:7">
      <c r="A3" t="s">
        <v>12</v>
      </c>
      <c r="B3">
        <v>-0.48659761940527341</v>
      </c>
      <c r="C3">
        <v>1</v>
      </c>
    </row>
    <row r="4" spans="1:7">
      <c r="A4" t="s">
        <v>13</v>
      </c>
      <c r="B4">
        <v>-6.6158191221952739E-2</v>
      </c>
      <c r="C4">
        <v>0.28510722047613957</v>
      </c>
      <c r="D4">
        <v>1</v>
      </c>
    </row>
    <row r="5" spans="1:7">
      <c r="A5" t="s">
        <v>14</v>
      </c>
      <c r="B5">
        <v>0.24826929657629526</v>
      </c>
      <c r="C5">
        <v>-0.82804548962557223</v>
      </c>
      <c r="D5">
        <v>1.053059203773621E-17</v>
      </c>
      <c r="E5">
        <v>1</v>
      </c>
    </row>
    <row r="6" spans="1:7">
      <c r="A6" t="s">
        <v>15</v>
      </c>
      <c r="B6">
        <v>0.44560039882771596</v>
      </c>
      <c r="C6">
        <v>-0.39438911637356994</v>
      </c>
      <c r="D6">
        <v>2.1465016234668687E-2</v>
      </c>
      <c r="E6">
        <v>0.25027403898553546</v>
      </c>
      <c r="F6">
        <v>1</v>
      </c>
    </row>
    <row r="7" spans="1:7" ht="15" thickBot="1">
      <c r="A7" s="21" t="s">
        <v>16</v>
      </c>
      <c r="B7" s="21">
        <v>0.35188855074644321</v>
      </c>
      <c r="C7" s="21">
        <v>-0.36287634813834924</v>
      </c>
      <c r="D7" s="21">
        <v>-0.8553571990445118</v>
      </c>
      <c r="E7" s="21">
        <v>0.1838533061211422</v>
      </c>
      <c r="F7" s="21">
        <v>0.10740749855899746</v>
      </c>
      <c r="G7" s="21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AF86B-F9E7-47CC-B20E-5E17328C8B01}">
  <dimension ref="A4:Q18"/>
  <sheetViews>
    <sheetView topLeftCell="H1" workbookViewId="0">
      <selection activeCell="L18" sqref="L18"/>
    </sheetView>
  </sheetViews>
  <sheetFormatPr defaultRowHeight="14.45"/>
  <cols>
    <col min="1" max="1" width="14.42578125" customWidth="1"/>
    <col min="2" max="2" width="15.28515625" customWidth="1"/>
    <col min="3" max="3" width="14.42578125" customWidth="1"/>
    <col min="4" max="4" width="17.5703125" customWidth="1"/>
    <col min="5" max="5" width="20.5703125" customWidth="1"/>
    <col min="6" max="6" width="21.42578125" customWidth="1"/>
    <col min="7" max="7" width="12.140625" customWidth="1"/>
    <col min="8" max="8" width="13.42578125" customWidth="1"/>
    <col min="9" max="9" width="10.7109375" customWidth="1"/>
    <col min="10" max="10" width="13" customWidth="1"/>
    <col min="11" max="11" width="24.85546875" customWidth="1"/>
    <col min="12" max="12" width="15.7109375" customWidth="1"/>
    <col min="13" max="13" width="17.28515625" customWidth="1"/>
    <col min="14" max="14" width="14.85546875" customWidth="1"/>
    <col min="15" max="15" width="16.5703125" customWidth="1"/>
    <col min="16" max="16" width="15.42578125" customWidth="1"/>
    <col min="17" max="17" width="9.85546875" customWidth="1"/>
  </cols>
  <sheetData>
    <row r="4" spans="1:17">
      <c r="A4" s="3" t="s">
        <v>0</v>
      </c>
      <c r="B4" s="7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9" t="s">
        <v>6</v>
      </c>
      <c r="H4" s="9" t="s">
        <v>7</v>
      </c>
      <c r="I4" s="3" t="s">
        <v>8</v>
      </c>
      <c r="J4" s="11" t="s">
        <v>9</v>
      </c>
      <c r="K4" s="5" t="s">
        <v>10</v>
      </c>
      <c r="L4" s="5" t="s">
        <v>12</v>
      </c>
      <c r="M4" s="5" t="s">
        <v>13</v>
      </c>
      <c r="N4" s="5" t="s">
        <v>14</v>
      </c>
      <c r="O4" s="5" t="s">
        <v>15</v>
      </c>
      <c r="P4" s="5" t="s">
        <v>16</v>
      </c>
      <c r="Q4" s="5" t="s">
        <v>11</v>
      </c>
    </row>
    <row r="5" spans="1:17">
      <c r="A5" s="4" t="s">
        <v>17</v>
      </c>
      <c r="B5" s="8">
        <f>MAX(C5:C11)</f>
        <v>350</v>
      </c>
      <c r="C5" s="4">
        <v>65</v>
      </c>
      <c r="D5" s="4">
        <v>0</v>
      </c>
      <c r="E5" s="4">
        <v>1</v>
      </c>
      <c r="F5" s="4">
        <v>35</v>
      </c>
      <c r="G5" s="10" t="s">
        <v>18</v>
      </c>
      <c r="H5" s="10">
        <v>2</v>
      </c>
      <c r="I5" s="14">
        <v>45149</v>
      </c>
      <c r="J5" s="20">
        <v>0.438</v>
      </c>
      <c r="K5" s="19">
        <v>0.20399999999999999</v>
      </c>
      <c r="L5" s="19">
        <v>0</v>
      </c>
      <c r="M5" s="19">
        <v>0.1</v>
      </c>
      <c r="N5" s="19">
        <v>6.7000000000000004E-2</v>
      </c>
      <c r="O5" s="19">
        <v>3.0000000000000001E-3</v>
      </c>
      <c r="P5" s="19">
        <v>6.5000000000000002E-2</v>
      </c>
      <c r="Q5" s="19">
        <v>0</v>
      </c>
    </row>
    <row r="6" spans="1:17">
      <c r="A6" s="4" t="s">
        <v>17</v>
      </c>
      <c r="B6" s="8">
        <f>MAX(C5:C11)</f>
        <v>350</v>
      </c>
      <c r="C6" s="4">
        <v>65</v>
      </c>
      <c r="D6" s="4">
        <v>0</v>
      </c>
      <c r="E6" s="4">
        <v>1</v>
      </c>
      <c r="F6" s="4">
        <v>35</v>
      </c>
      <c r="G6" s="10" t="s">
        <v>18</v>
      </c>
      <c r="H6" s="10">
        <v>2</v>
      </c>
      <c r="I6" s="13">
        <v>45115</v>
      </c>
      <c r="J6" s="20">
        <v>0.53500000000000003</v>
      </c>
      <c r="K6" s="19">
        <v>0.20399999999999999</v>
      </c>
      <c r="L6" s="19">
        <v>0</v>
      </c>
      <c r="M6" s="19">
        <v>0.1</v>
      </c>
      <c r="N6" s="19">
        <v>6.7000000000000004E-2</v>
      </c>
      <c r="O6" s="19">
        <v>0.1</v>
      </c>
      <c r="P6" s="19">
        <v>6.5000000000000002E-2</v>
      </c>
      <c r="Q6" s="19">
        <v>0</v>
      </c>
    </row>
    <row r="7" spans="1:17">
      <c r="A7" s="4" t="s">
        <v>17</v>
      </c>
      <c r="B7" s="8">
        <f>MAX(C5:C11)</f>
        <v>350</v>
      </c>
      <c r="C7" s="4">
        <v>65</v>
      </c>
      <c r="D7" s="4">
        <v>0</v>
      </c>
      <c r="E7" s="4">
        <v>1</v>
      </c>
      <c r="F7" s="4">
        <v>35</v>
      </c>
      <c r="G7" s="10" t="s">
        <v>18</v>
      </c>
      <c r="H7" s="10">
        <v>2</v>
      </c>
      <c r="I7" s="13">
        <v>45081</v>
      </c>
      <c r="J7" s="20">
        <v>0.438</v>
      </c>
      <c r="K7" s="19">
        <v>0.20399999999999999</v>
      </c>
      <c r="L7" s="19">
        <v>0</v>
      </c>
      <c r="M7" s="19">
        <v>0.1</v>
      </c>
      <c r="N7" s="19">
        <v>6.7000000000000004E-2</v>
      </c>
      <c r="O7" s="19">
        <v>3.0000000000000001E-3</v>
      </c>
      <c r="P7" s="19">
        <v>6.5000000000000002E-2</v>
      </c>
      <c r="Q7" s="19">
        <v>0</v>
      </c>
    </row>
    <row r="8" spans="1:17">
      <c r="A8" s="4" t="s">
        <v>17</v>
      </c>
      <c r="B8" s="8">
        <f>MAX(C5:C11)</f>
        <v>350</v>
      </c>
      <c r="C8" s="4">
        <v>300</v>
      </c>
      <c r="D8" s="4">
        <v>1</v>
      </c>
      <c r="E8" s="4">
        <v>1</v>
      </c>
      <c r="F8" s="4">
        <v>100</v>
      </c>
      <c r="G8" s="10" t="s">
        <v>19</v>
      </c>
      <c r="H8" s="10">
        <v>0</v>
      </c>
      <c r="I8" s="13">
        <v>45130</v>
      </c>
      <c r="J8" s="20">
        <v>0.21099999999999999</v>
      </c>
      <c r="K8" s="19">
        <v>3.5999999999999997E-2</v>
      </c>
      <c r="L8" s="19">
        <v>7.4999999999999997E-2</v>
      </c>
      <c r="M8" s="19">
        <v>0.1</v>
      </c>
      <c r="N8" s="19">
        <v>0</v>
      </c>
      <c r="O8" s="19">
        <v>0</v>
      </c>
      <c r="P8" s="19">
        <v>0</v>
      </c>
      <c r="Q8" s="19">
        <v>0</v>
      </c>
    </row>
    <row r="9" spans="1:17">
      <c r="A9" s="4" t="s">
        <v>17</v>
      </c>
      <c r="B9" s="8">
        <f>MAX(C5:C11)</f>
        <v>350</v>
      </c>
      <c r="C9" s="4">
        <v>125</v>
      </c>
      <c r="D9" s="4">
        <v>4</v>
      </c>
      <c r="E9" s="4">
        <v>1</v>
      </c>
      <c r="F9" s="4">
        <v>27</v>
      </c>
      <c r="G9" s="10" t="s">
        <v>20</v>
      </c>
      <c r="H9" s="10">
        <v>0</v>
      </c>
      <c r="I9" s="13">
        <v>45120</v>
      </c>
      <c r="J9" s="20">
        <v>0.45400000000000001</v>
      </c>
      <c r="K9" s="19">
        <v>0.161</v>
      </c>
      <c r="L9" s="19">
        <v>0.12</v>
      </c>
      <c r="M9" s="19">
        <v>0.1</v>
      </c>
      <c r="N9" s="19">
        <v>0</v>
      </c>
      <c r="O9" s="19">
        <v>0</v>
      </c>
      <c r="P9" s="19">
        <v>7.2999999999999995E-2</v>
      </c>
      <c r="Q9" s="19">
        <v>0</v>
      </c>
    </row>
    <row r="10" spans="1:17">
      <c r="A10" s="4" t="s">
        <v>17</v>
      </c>
      <c r="B10" s="8">
        <f>MAX(C5:C11)</f>
        <v>350</v>
      </c>
      <c r="C10" s="4">
        <v>299</v>
      </c>
      <c r="D10" s="4">
        <v>0</v>
      </c>
      <c r="E10" s="4">
        <v>0</v>
      </c>
      <c r="F10" s="4">
        <v>0</v>
      </c>
      <c r="G10" s="10" t="s">
        <v>21</v>
      </c>
      <c r="H10" s="10">
        <v>296</v>
      </c>
      <c r="I10" s="13">
        <v>45105</v>
      </c>
      <c r="J10" s="20">
        <v>0.23599999999999999</v>
      </c>
      <c r="K10" s="19">
        <v>3.5999999999999997E-2</v>
      </c>
      <c r="L10" s="19">
        <v>0</v>
      </c>
      <c r="M10" s="19">
        <v>0</v>
      </c>
      <c r="N10" s="19">
        <v>0.1</v>
      </c>
      <c r="O10" s="19">
        <v>0</v>
      </c>
      <c r="P10" s="19">
        <v>0.1</v>
      </c>
      <c r="Q10" s="19">
        <v>0</v>
      </c>
    </row>
    <row r="11" spans="1:17">
      <c r="A11" s="4" t="s">
        <v>17</v>
      </c>
      <c r="B11" s="8">
        <f>MAX(C5:C11)</f>
        <v>350</v>
      </c>
      <c r="C11" s="4">
        <v>350</v>
      </c>
      <c r="D11" s="4">
        <v>1</v>
      </c>
      <c r="E11" s="4">
        <v>0</v>
      </c>
      <c r="F11" s="4">
        <v>0</v>
      </c>
      <c r="G11" s="10" t="s">
        <v>22</v>
      </c>
      <c r="H11" s="10">
        <v>0</v>
      </c>
      <c r="I11" s="13">
        <v>45181</v>
      </c>
      <c r="J11" s="20">
        <v>0.17499999999999999</v>
      </c>
      <c r="K11" s="19">
        <v>0</v>
      </c>
      <c r="L11" s="19">
        <v>7.4999999999999997E-2</v>
      </c>
      <c r="M11" s="19">
        <v>0</v>
      </c>
      <c r="N11" s="19">
        <v>0</v>
      </c>
      <c r="O11" s="19">
        <v>0</v>
      </c>
      <c r="P11" s="19">
        <v>0.1</v>
      </c>
      <c r="Q11" s="19">
        <v>0</v>
      </c>
    </row>
    <row r="12" spans="1:17">
      <c r="A12" s="4" t="s">
        <v>23</v>
      </c>
      <c r="B12" s="8">
        <f>MAX(C12:C13)</f>
        <v>1000</v>
      </c>
      <c r="C12" s="4">
        <v>1000</v>
      </c>
      <c r="D12" s="4">
        <v>1</v>
      </c>
      <c r="E12" s="4">
        <v>2</v>
      </c>
      <c r="F12" s="4">
        <v>100</v>
      </c>
      <c r="G12" s="10" t="s">
        <v>24</v>
      </c>
      <c r="H12" s="10">
        <v>1</v>
      </c>
      <c r="I12" s="13">
        <v>45154</v>
      </c>
      <c r="J12" s="20">
        <v>0.32700000000000001</v>
      </c>
      <c r="K12" s="19">
        <v>0</v>
      </c>
      <c r="L12" s="19">
        <v>7.4999999999999997E-2</v>
      </c>
      <c r="M12" s="19">
        <v>0.2</v>
      </c>
      <c r="N12" s="19">
        <v>0.05</v>
      </c>
      <c r="O12" s="19">
        <v>2E-3</v>
      </c>
      <c r="P12" s="19">
        <v>0</v>
      </c>
      <c r="Q12" s="19">
        <v>0</v>
      </c>
    </row>
    <row r="13" spans="1:17">
      <c r="A13" s="4" t="s">
        <v>23</v>
      </c>
      <c r="B13" s="8">
        <f>MAX(C12:C13)</f>
        <v>1000</v>
      </c>
      <c r="C13" s="4">
        <v>1000</v>
      </c>
      <c r="D13" s="4">
        <v>1</v>
      </c>
      <c r="E13" s="4">
        <v>2</v>
      </c>
      <c r="F13" s="4">
        <v>100</v>
      </c>
      <c r="G13" s="10" t="s">
        <v>24</v>
      </c>
      <c r="H13" s="10">
        <v>1</v>
      </c>
      <c r="I13" s="13">
        <v>45064</v>
      </c>
      <c r="J13" s="20">
        <v>0.32700000000000001</v>
      </c>
      <c r="K13" s="19">
        <v>0</v>
      </c>
      <c r="L13" s="19">
        <v>7.4999999999999997E-2</v>
      </c>
      <c r="M13" s="19">
        <v>0.2</v>
      </c>
      <c r="N13" s="19">
        <v>0.05</v>
      </c>
      <c r="O13" s="19">
        <v>2E-3</v>
      </c>
      <c r="P13" s="19">
        <v>0</v>
      </c>
      <c r="Q13" s="19">
        <v>0</v>
      </c>
    </row>
    <row r="15" spans="1:17">
      <c r="K15" s="17"/>
    </row>
    <row r="16" spans="1:17">
      <c r="L16" s="16"/>
    </row>
    <row r="17" spans="8:14">
      <c r="H17" s="18"/>
    </row>
    <row r="18" spans="8:14">
      <c r="M18" s="16"/>
      <c r="N18" s="15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EF1B7-23EA-430E-B64F-5962670ABA5A}">
  <dimension ref="C4:J19"/>
  <sheetViews>
    <sheetView workbookViewId="0">
      <selection activeCell="I15" sqref="I15"/>
    </sheetView>
  </sheetViews>
  <sheetFormatPr defaultRowHeight="14.45"/>
  <cols>
    <col min="9" max="9" width="11.42578125" customWidth="1"/>
  </cols>
  <sheetData>
    <row r="4" spans="3:10">
      <c r="I4" t="s">
        <v>66</v>
      </c>
      <c r="J4" t="s">
        <v>67</v>
      </c>
    </row>
    <row r="5" spans="3:10">
      <c r="I5" t="s">
        <v>68</v>
      </c>
    </row>
    <row r="6" spans="3:10">
      <c r="D6" t="s">
        <v>69</v>
      </c>
      <c r="E6" t="s">
        <v>70</v>
      </c>
      <c r="F6" t="s">
        <v>71</v>
      </c>
      <c r="I6" t="s">
        <v>72</v>
      </c>
    </row>
    <row r="7" spans="3:10">
      <c r="D7">
        <v>1</v>
      </c>
      <c r="E7" t="s">
        <v>73</v>
      </c>
      <c r="F7">
        <v>100</v>
      </c>
      <c r="I7" t="s">
        <v>74</v>
      </c>
    </row>
    <row r="8" spans="3:10">
      <c r="C8" t="s">
        <v>75</v>
      </c>
      <c r="D8">
        <v>4</v>
      </c>
      <c r="E8" t="s">
        <v>76</v>
      </c>
      <c r="F8">
        <v>299</v>
      </c>
      <c r="I8" t="s">
        <v>77</v>
      </c>
    </row>
    <row r="9" spans="3:10">
      <c r="C9" t="s">
        <v>78</v>
      </c>
      <c r="D9">
        <v>6</v>
      </c>
      <c r="E9" t="s">
        <v>79</v>
      </c>
    </row>
    <row r="10" spans="3:10">
      <c r="C10" t="s">
        <v>80</v>
      </c>
      <c r="D10">
        <v>7</v>
      </c>
      <c r="E10" t="s">
        <v>81</v>
      </c>
      <c r="F10">
        <v>200</v>
      </c>
    </row>
    <row r="11" spans="3:10">
      <c r="C11" t="s">
        <v>82</v>
      </c>
      <c r="D11">
        <v>8</v>
      </c>
      <c r="E11" t="s">
        <v>83</v>
      </c>
      <c r="F11">
        <v>100</v>
      </c>
    </row>
    <row r="12" spans="3:10">
      <c r="C12" t="s">
        <v>84</v>
      </c>
      <c r="D12">
        <v>10</v>
      </c>
      <c r="E12" t="s">
        <v>85</v>
      </c>
      <c r="F12">
        <v>1200</v>
      </c>
    </row>
    <row r="13" spans="3:10">
      <c r="C13" t="s">
        <v>86</v>
      </c>
      <c r="D13">
        <v>11</v>
      </c>
      <c r="E13" t="s">
        <v>87</v>
      </c>
      <c r="F13">
        <v>500</v>
      </c>
    </row>
    <row r="14" spans="3:10">
      <c r="C14" t="s">
        <v>88</v>
      </c>
      <c r="D14">
        <v>12</v>
      </c>
      <c r="E14" t="s">
        <v>89</v>
      </c>
      <c r="F14">
        <v>35</v>
      </c>
    </row>
    <row r="15" spans="3:10">
      <c r="D15">
        <v>13</v>
      </c>
      <c r="E15" t="s">
        <v>90</v>
      </c>
      <c r="F15">
        <v>50</v>
      </c>
    </row>
    <row r="16" spans="3:10">
      <c r="D16">
        <v>17</v>
      </c>
      <c r="E16" t="s">
        <v>91</v>
      </c>
      <c r="F16">
        <v>250</v>
      </c>
    </row>
    <row r="17" spans="4:6">
      <c r="D17">
        <v>18</v>
      </c>
      <c r="E17" t="s">
        <v>92</v>
      </c>
      <c r="F17">
        <v>25</v>
      </c>
    </row>
    <row r="18" spans="4:6">
      <c r="D18">
        <v>257</v>
      </c>
      <c r="E18" t="s">
        <v>93</v>
      </c>
      <c r="F18">
        <v>50</v>
      </c>
    </row>
    <row r="19" spans="4:6">
      <c r="D19">
        <v>270</v>
      </c>
      <c r="E19" t="s">
        <v>94</v>
      </c>
      <c r="F19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7F221-7318-429E-86BF-A4B2946BB8B6}">
  <dimension ref="B3:R26"/>
  <sheetViews>
    <sheetView workbookViewId="0">
      <selection activeCell="F17" sqref="F17"/>
    </sheetView>
  </sheetViews>
  <sheetFormatPr defaultRowHeight="14.45"/>
  <sheetData>
    <row r="3" spans="2:17">
      <c r="J3" t="s">
        <v>95</v>
      </c>
    </row>
    <row r="4" spans="2:17">
      <c r="B4" s="1" t="s">
        <v>96</v>
      </c>
      <c r="C4" s="1" t="s">
        <v>97</v>
      </c>
      <c r="D4" s="1" t="s">
        <v>98</v>
      </c>
      <c r="E4" s="1" t="s">
        <v>99</v>
      </c>
      <c r="F4" s="1" t="s">
        <v>100</v>
      </c>
      <c r="G4" s="1" t="s">
        <v>101</v>
      </c>
      <c r="J4" s="2" t="s">
        <v>9</v>
      </c>
      <c r="K4" s="2" t="s">
        <v>71</v>
      </c>
      <c r="L4" s="1" t="s">
        <v>11</v>
      </c>
      <c r="M4" s="2" t="s">
        <v>102</v>
      </c>
      <c r="N4" s="2" t="s">
        <v>103</v>
      </c>
      <c r="O4" s="1" t="s">
        <v>104</v>
      </c>
      <c r="P4" s="1" t="s">
        <v>105</v>
      </c>
      <c r="Q4" s="2" t="s">
        <v>106</v>
      </c>
    </row>
    <row r="5" spans="2:17">
      <c r="B5">
        <v>480</v>
      </c>
      <c r="C5">
        <v>65</v>
      </c>
      <c r="D5">
        <v>0</v>
      </c>
      <c r="E5">
        <v>1</v>
      </c>
      <c r="F5">
        <v>35</v>
      </c>
      <c r="G5" t="s">
        <v>18</v>
      </c>
      <c r="J5">
        <f ca="1">SUM(INDIRECT("K" &amp; ROW()):INDIRECT("Q" &amp; ROW()))</f>
        <v>0.38114583333333335</v>
      </c>
      <c r="K5" cm="1">
        <f t="array" aca="1" ref="K5" ca="1">0.25*(ABS(INDIRECT("B" &amp; ROW()) - INDIRECT("C" &amp; ROW())) / INDIRECT("B" &amp; ROW()))</f>
        <v>0.21614583333333334</v>
      </c>
      <c r="M5" cm="1">
        <f t="array" aca="1" ref="M5" ca="1">0.15*(1-(1/(INDIRECT("D" &amp; ROW())+1)))</f>
        <v>0</v>
      </c>
      <c r="N5" cm="1">
        <f t="array" aca="1" ref="N5" ca="1">0.2*(INDIRECT("E" &amp; ROW()) / 2)</f>
        <v>0.1</v>
      </c>
      <c r="Q5" cm="1">
        <f t="array" aca="1" ref="Q5" ca="1">0.1 * ((100 - INDIRECT("F" &amp; ROW())) / 100)</f>
        <v>6.5000000000000002E-2</v>
      </c>
    </row>
    <row r="6" spans="2:17">
      <c r="B6">
        <v>480</v>
      </c>
      <c r="C6">
        <v>300</v>
      </c>
      <c r="D6">
        <v>1</v>
      </c>
      <c r="E6">
        <v>1</v>
      </c>
      <c r="F6">
        <v>100</v>
      </c>
      <c r="G6" t="s">
        <v>19</v>
      </c>
      <c r="J6">
        <f ca="1">SUM(INDIRECT("K" &amp; ROW()):INDIRECT("Q" &amp; ROW()))</f>
        <v>0.26875000000000004</v>
      </c>
      <c r="K6" cm="1">
        <f t="array" aca="1" ref="K6" ca="1">0.25*(ABS(INDIRECT("B" &amp; ROW()) - INDIRECT("C" &amp; ROW())) / INDIRECT("B" &amp; ROW()))</f>
        <v>9.375E-2</v>
      </c>
      <c r="M6" cm="1">
        <f t="array" aca="1" ref="M6" ca="1">0.15*(1-(1/(INDIRECT("D" &amp; ROW())+1)))</f>
        <v>7.4999999999999997E-2</v>
      </c>
      <c r="N6" cm="1">
        <f t="array" aca="1" ref="N6" ca="1">0.2*(INDIRECT("E" &amp; ROW()) / 2)</f>
        <v>0.1</v>
      </c>
      <c r="Q6" cm="1">
        <f t="array" aca="1" ref="Q6" ca="1">0.1 * ((100 - INDIRECT("F" &amp; ROW())) / 100)</f>
        <v>0</v>
      </c>
    </row>
    <row r="25" spans="2:18">
      <c r="B25" s="4" t="s">
        <v>23</v>
      </c>
      <c r="C25" s="8">
        <f>MAX(D24:D26)</f>
        <v>850</v>
      </c>
      <c r="D25" s="4">
        <v>350</v>
      </c>
      <c r="E25" s="4">
        <v>1</v>
      </c>
      <c r="F25" s="4">
        <v>2</v>
      </c>
      <c r="G25" s="4">
        <v>100</v>
      </c>
      <c r="H25" s="10" t="s">
        <v>107</v>
      </c>
      <c r="I25" s="10">
        <v>2</v>
      </c>
      <c r="J25" s="4" t="s">
        <v>108</v>
      </c>
      <c r="K25" s="12">
        <f ca="1">SUM(INDIRECT("K" &amp; ROW()):INDIRECT("Q" &amp; ROW()))</f>
        <v>0.50416666666666665</v>
      </c>
      <c r="L25" s="6" t="e" cm="1">
        <f t="array" aca="1" ref="L25" ca="1">0.25*(ABS(INDIRECT("B" &amp; ROW()) - INDIRECT("C" &amp; ROW())) / INDIRECT("B" &amp; ROW()))</f>
        <v>#VALUE!</v>
      </c>
      <c r="M25" s="6"/>
      <c r="N25" s="6" cm="1">
        <f t="array" aca="1" ref="N25" ca="1">0.15*(1-(1/(INDIRECT("D" &amp; ROW())+1)))</f>
        <v>0.14957264957264957</v>
      </c>
      <c r="O25" s="6" cm="1">
        <f t="array" aca="1" ref="O25" ca="1">0.2*(INDIRECT("E" &amp; ROW()) / 2)</f>
        <v>0.1</v>
      </c>
      <c r="P25" s="6" t="e" cm="1">
        <f t="array" aca="1" ref="P25" ca="1">0.1 * (1-1/(INDIRECT("H" &amp; ROW()) + 1))</f>
        <v>#VALUE!</v>
      </c>
      <c r="Q25" s="6"/>
      <c r="R25" s="6" cm="1">
        <f t="array" aca="1" ref="R25" ca="1">0.1 * ((100 - INDIRECT("F" &amp; ROW())) / 100)</f>
        <v>9.8000000000000004E-2</v>
      </c>
    </row>
    <row r="26" spans="2:18">
      <c r="B26" s="4" t="s">
        <v>23</v>
      </c>
      <c r="C26" s="8">
        <f>MAX(D24:D26)</f>
        <v>850</v>
      </c>
      <c r="D26" s="4">
        <v>850</v>
      </c>
      <c r="E26" s="4">
        <v>1</v>
      </c>
      <c r="F26" s="4">
        <v>2</v>
      </c>
      <c r="G26" s="4">
        <v>100</v>
      </c>
      <c r="H26" s="10" t="s">
        <v>109</v>
      </c>
      <c r="I26" s="10">
        <v>0</v>
      </c>
      <c r="J26" s="4" t="s">
        <v>110</v>
      </c>
      <c r="K26" s="12">
        <f ca="1">SUM(INDIRECT("K" &amp; ROW()):INDIRECT("Q" &amp; ROW()))</f>
        <v>0.3125</v>
      </c>
      <c r="L26" s="6" t="e" cm="1">
        <f t="array" aca="1" ref="L26" ca="1">0.25*(ABS(INDIRECT("B" &amp; ROW()) - INDIRECT("C" &amp; ROW())) / INDIRECT("B" &amp; ROW()))</f>
        <v>#VALUE!</v>
      </c>
      <c r="M26" s="6"/>
      <c r="N26" s="6" cm="1">
        <f t="array" aca="1" ref="N26" ca="1">0.15*(1-(1/(INDIRECT("D" &amp; ROW())+1)))</f>
        <v>0.14982373678025851</v>
      </c>
      <c r="O26" s="6" cm="1">
        <f t="array" aca="1" ref="O26" ca="1">0.2*(INDIRECT("E" &amp; ROW()) / 2)</f>
        <v>0.1</v>
      </c>
      <c r="P26" s="6" t="e" cm="1">
        <f t="array" aca="1" ref="P26" ca="1">0.1 * (1-1/(INDIRECT("H" &amp; ROW()) + 1))</f>
        <v>#VALUE!</v>
      </c>
      <c r="Q26" s="6"/>
      <c r="R26" s="6" cm="1">
        <f t="array" aca="1" ref="R26" ca="1">0.1 * ((100 - INDIRECT("F" &amp; ROW())) / 100)</f>
        <v>9.8000000000000004E-2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398EE-E3B6-4310-8B59-E7676A5A8FF2}">
  <dimension ref="A4:Q13"/>
  <sheetViews>
    <sheetView topLeftCell="F1" workbookViewId="0"/>
  </sheetViews>
  <sheetFormatPr defaultRowHeight="14.45"/>
  <cols>
    <col min="1" max="1" width="14.42578125" customWidth="1"/>
    <col min="2" max="2" width="15.28515625" customWidth="1"/>
    <col min="3" max="3" width="14.42578125" customWidth="1"/>
    <col min="4" max="4" width="17.5703125" customWidth="1"/>
    <col min="5" max="5" width="20.5703125" customWidth="1"/>
    <col min="6" max="6" width="21.42578125" customWidth="1"/>
    <col min="7" max="7" width="12.140625" customWidth="1"/>
    <col min="8" max="8" width="13.42578125" customWidth="1"/>
    <col min="9" max="9" width="22" customWidth="1"/>
    <col min="10" max="10" width="13" customWidth="1"/>
    <col min="11" max="11" width="13.42578125" customWidth="1"/>
    <col min="12" max="12" width="7.140625" hidden="1" customWidth="1"/>
    <col min="13" max="13" width="15.7109375" customWidth="1"/>
    <col min="14" max="14" width="17.28515625" customWidth="1"/>
    <col min="15" max="15" width="14.85546875" customWidth="1"/>
    <col min="16" max="16" width="16.5703125" customWidth="1"/>
    <col min="17" max="17" width="15.42578125" customWidth="1"/>
  </cols>
  <sheetData>
    <row r="4" spans="1:17">
      <c r="A4" s="3" t="s">
        <v>0</v>
      </c>
      <c r="B4" s="7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9" t="s">
        <v>6</v>
      </c>
      <c r="H4" s="9" t="s">
        <v>7</v>
      </c>
      <c r="I4" s="3" t="s">
        <v>111</v>
      </c>
      <c r="J4" s="11" t="s">
        <v>9</v>
      </c>
      <c r="K4" s="5" t="s">
        <v>10</v>
      </c>
      <c r="L4" s="5" t="s">
        <v>11</v>
      </c>
      <c r="M4" s="5" t="s">
        <v>12</v>
      </c>
      <c r="N4" s="5" t="s">
        <v>13</v>
      </c>
      <c r="O4" s="5" t="s">
        <v>14</v>
      </c>
      <c r="P4" s="5" t="s">
        <v>15</v>
      </c>
      <c r="Q4" s="5" t="s">
        <v>16</v>
      </c>
    </row>
    <row r="5" spans="1:17">
      <c r="A5" s="4" t="s">
        <v>17</v>
      </c>
      <c r="B5" s="8">
        <f>MAX(C5:C11)</f>
        <v>350</v>
      </c>
      <c r="C5" s="4">
        <v>65</v>
      </c>
      <c r="D5" s="4">
        <v>0</v>
      </c>
      <c r="E5" s="4">
        <v>1</v>
      </c>
      <c r="F5" s="4">
        <v>35</v>
      </c>
      <c r="G5" s="10" t="s">
        <v>18</v>
      </c>
      <c r="H5" s="10">
        <v>2</v>
      </c>
      <c r="I5" s="4" t="s">
        <v>112</v>
      </c>
      <c r="J5" s="12">
        <f ca="1">SUM(INDIRECT("K" &amp; ROW()):INDIRECT("Q" &amp; ROW()))</f>
        <v>0.43523809523809526</v>
      </c>
      <c r="K5" s="6" cm="1">
        <f t="array" aca="1" ref="K5" ca="1">0.25*(ABS(INDIRECT("B" &amp; ROW()) - INDIRECT("C" &amp; ROW())) / INDIRECT("B" &amp; ROW()))</f>
        <v>0.20357142857142857</v>
      </c>
      <c r="L5" s="6"/>
      <c r="M5" s="6" cm="1">
        <f t="array" aca="1" ref="M5" ca="1">0.15*(1-(1/(INDIRECT("D" &amp; ROW())+1)))</f>
        <v>0</v>
      </c>
      <c r="N5" s="6" cm="1">
        <f t="array" aca="1" ref="N5" ca="1">0.2*(INDIRECT("E" &amp; ROW()) / 2)</f>
        <v>0.1</v>
      </c>
      <c r="O5" s="6" cm="1">
        <f t="array" aca="1" ref="O5" ca="1">0.1 * (1-1/(INDIRECT("H" &amp; ROW()) + 1))</f>
        <v>6.666666666666668E-2</v>
      </c>
      <c r="P5" s="6"/>
      <c r="Q5" s="6" cm="1">
        <f t="array" aca="1" ref="Q5" ca="1">0.1 * ((100 - INDIRECT("F" &amp; ROW())) / 100)</f>
        <v>6.5000000000000002E-2</v>
      </c>
    </row>
    <row r="6" spans="1:17">
      <c r="A6" s="4" t="s">
        <v>17</v>
      </c>
      <c r="B6" s="8">
        <f>MAX(C5:C11)</f>
        <v>350</v>
      </c>
      <c r="C6" s="4">
        <v>65</v>
      </c>
      <c r="D6" s="4">
        <v>0</v>
      </c>
      <c r="E6" s="4">
        <v>1</v>
      </c>
      <c r="F6" s="4">
        <v>35</v>
      </c>
      <c r="G6" s="10" t="s">
        <v>18</v>
      </c>
      <c r="H6" s="10">
        <v>2</v>
      </c>
      <c r="I6" s="4" t="s">
        <v>113</v>
      </c>
      <c r="J6" s="12">
        <f ca="1">SUM(INDIRECT("K" &amp; ROW()):INDIRECT("Q" &amp; ROW()))</f>
        <v>0.43523809523809526</v>
      </c>
      <c r="K6" s="6" cm="1">
        <f t="array" aca="1" ref="K6" ca="1">0.25*(ABS(INDIRECT("B" &amp; ROW()) - INDIRECT("C" &amp; ROW())) / INDIRECT("B" &amp; ROW()))</f>
        <v>0.20357142857142857</v>
      </c>
      <c r="L6" s="6"/>
      <c r="M6" s="6" cm="1">
        <f t="array" aca="1" ref="M6" ca="1">0.15*(1-(1/(INDIRECT("D" &amp; ROW())+1)))</f>
        <v>0</v>
      </c>
      <c r="N6" s="6" cm="1">
        <f t="array" aca="1" ref="N6" ca="1">0.2*(INDIRECT("E" &amp; ROW()) / 2)</f>
        <v>0.1</v>
      </c>
      <c r="O6" s="6" cm="1">
        <f t="array" aca="1" ref="O6" ca="1">0.1 * (1-1/(INDIRECT("H" &amp; ROW()) + 1))</f>
        <v>6.666666666666668E-2</v>
      </c>
      <c r="P6" s="6"/>
      <c r="Q6" s="6" cm="1">
        <f t="array" aca="1" ref="Q6" ca="1">0.1 * ((100 - INDIRECT("F" &amp; ROW())) / 100)</f>
        <v>6.5000000000000002E-2</v>
      </c>
    </row>
    <row r="7" spans="1:17">
      <c r="A7" s="4" t="s">
        <v>17</v>
      </c>
      <c r="B7" s="8">
        <f>MAX(C5:C11)</f>
        <v>350</v>
      </c>
      <c r="C7" s="4">
        <v>65</v>
      </c>
      <c r="D7" s="4">
        <v>0</v>
      </c>
      <c r="E7" s="4">
        <v>1</v>
      </c>
      <c r="F7" s="4">
        <v>35</v>
      </c>
      <c r="G7" s="10" t="s">
        <v>18</v>
      </c>
      <c r="H7" s="10">
        <v>2</v>
      </c>
      <c r="I7" s="4" t="s">
        <v>114</v>
      </c>
      <c r="J7" s="12">
        <f ca="1">SUM(INDIRECT("K" &amp; ROW()):INDIRECT("Q" &amp; ROW()))</f>
        <v>0.43523809523809526</v>
      </c>
      <c r="K7" s="6" cm="1">
        <f t="array" aca="1" ref="K7" ca="1">0.25*(ABS(INDIRECT("B" &amp; ROW()) - INDIRECT("C" &amp; ROW())) / INDIRECT("B" &amp; ROW()))</f>
        <v>0.20357142857142857</v>
      </c>
      <c r="L7" s="6"/>
      <c r="M7" s="6" cm="1">
        <f t="array" aca="1" ref="M7" ca="1">0.15*(1-(1/(INDIRECT("D" &amp; ROW())+1)))</f>
        <v>0</v>
      </c>
      <c r="N7" s="6" cm="1">
        <f t="array" aca="1" ref="N7" ca="1">0.2*(INDIRECT("E" &amp; ROW()) / 2)</f>
        <v>0.1</v>
      </c>
      <c r="O7" s="6" cm="1">
        <f t="array" aca="1" ref="O7" ca="1">0.1 * (1-1/(INDIRECT("H" &amp; ROW()) + 1))</f>
        <v>6.666666666666668E-2</v>
      </c>
      <c r="P7" s="6"/>
      <c r="Q7" s="6" cm="1">
        <f t="array" aca="1" ref="Q7" ca="1">0.1 * ((100 - INDIRECT("F" &amp; ROW())) / 100)</f>
        <v>6.5000000000000002E-2</v>
      </c>
    </row>
    <row r="8" spans="1:17">
      <c r="A8" s="4" t="s">
        <v>17</v>
      </c>
      <c r="B8" s="8">
        <f>MAX(C5:C11)</f>
        <v>350</v>
      </c>
      <c r="C8" s="4">
        <v>300</v>
      </c>
      <c r="D8" s="4">
        <v>1</v>
      </c>
      <c r="E8" s="4">
        <v>1</v>
      </c>
      <c r="F8" s="4">
        <v>100</v>
      </c>
      <c r="G8" s="10" t="s">
        <v>19</v>
      </c>
      <c r="H8" s="10">
        <v>0</v>
      </c>
      <c r="I8" s="4" t="s">
        <v>115</v>
      </c>
      <c r="J8" s="12">
        <f ca="1">SUM(INDIRECT("K" &amp; ROW()):INDIRECT("Q" &amp; ROW()))</f>
        <v>0.21071428571428572</v>
      </c>
      <c r="K8" s="6" cm="1">
        <f t="array" aca="1" ref="K8" ca="1">0.25*(ABS(INDIRECT("B" &amp; ROW()) - INDIRECT("C" &amp; ROW())) / INDIRECT("B" &amp; ROW()))</f>
        <v>3.5714285714285712E-2</v>
      </c>
      <c r="L8" s="6"/>
      <c r="M8" s="6" cm="1">
        <f t="array" aca="1" ref="M8" ca="1">0.15*(1-(1/(INDIRECT("D" &amp; ROW())+1)))</f>
        <v>7.4999999999999997E-2</v>
      </c>
      <c r="N8" s="6" cm="1">
        <f t="array" aca="1" ref="N8" ca="1">0.2*(INDIRECT("E" &amp; ROW()) / 2)</f>
        <v>0.1</v>
      </c>
      <c r="O8" s="6" cm="1">
        <f t="array" aca="1" ref="O8" ca="1">0.1 * (1-1/(INDIRECT("H" &amp; ROW()) + 1))</f>
        <v>0</v>
      </c>
      <c r="P8" s="6"/>
      <c r="Q8" s="6" cm="1">
        <f t="array" aca="1" ref="Q8" ca="1">0.1 * ((100 - INDIRECT("F" &amp; ROW())) / 100)</f>
        <v>0</v>
      </c>
    </row>
    <row r="9" spans="1:17">
      <c r="A9" s="4" t="s">
        <v>17</v>
      </c>
      <c r="B9" s="8">
        <f>MAX(C5:C11)</f>
        <v>350</v>
      </c>
      <c r="C9" s="4">
        <v>125</v>
      </c>
      <c r="D9" s="4">
        <v>4</v>
      </c>
      <c r="E9" s="4">
        <v>1</v>
      </c>
      <c r="F9" s="4">
        <v>27</v>
      </c>
      <c r="G9" s="10" t="s">
        <v>20</v>
      </c>
      <c r="H9" s="10">
        <v>0</v>
      </c>
      <c r="I9" s="4" t="s">
        <v>116</v>
      </c>
      <c r="J9" s="12">
        <f ca="1">SUM(INDIRECT("K" &amp; ROW()):INDIRECT("Q" &amp; ROW()))</f>
        <v>0.45371428571428568</v>
      </c>
      <c r="K9" s="6" cm="1">
        <f t="array" aca="1" ref="K9" ca="1">0.25*(ABS(INDIRECT("B" &amp; ROW()) - INDIRECT("C" &amp; ROW())) / INDIRECT("B" &amp; ROW()))</f>
        <v>0.16071428571428573</v>
      </c>
      <c r="L9" s="6"/>
      <c r="M9" s="6" cm="1">
        <f t="array" aca="1" ref="M9" ca="1">0.15*(1-(1/(INDIRECT("D" &amp; ROW())+1)))</f>
        <v>0.12</v>
      </c>
      <c r="N9" s="6" cm="1">
        <f t="array" aca="1" ref="N9" ca="1">0.2*(INDIRECT("E" &amp; ROW()) / 2)</f>
        <v>0.1</v>
      </c>
      <c r="O9" s="6" cm="1">
        <f t="array" aca="1" ref="O9" ca="1">0.1 * (1-1/(INDIRECT("H" &amp; ROW()) + 1))</f>
        <v>0</v>
      </c>
      <c r="P9" s="6"/>
      <c r="Q9" s="6" cm="1">
        <f t="array" aca="1" ref="Q9" ca="1">0.1 * ((100 - INDIRECT("F" &amp; ROW())) / 100)</f>
        <v>7.2999999999999995E-2</v>
      </c>
    </row>
    <row r="10" spans="1:17">
      <c r="A10" s="4" t="s">
        <v>17</v>
      </c>
      <c r="B10" s="8">
        <f>MAX(C5:C11)</f>
        <v>350</v>
      </c>
      <c r="C10" s="4">
        <v>299</v>
      </c>
      <c r="D10" s="4">
        <v>0</v>
      </c>
      <c r="E10" s="4">
        <v>0</v>
      </c>
      <c r="F10" s="4">
        <v>0</v>
      </c>
      <c r="G10" s="10" t="s">
        <v>21</v>
      </c>
      <c r="H10" s="10">
        <v>296</v>
      </c>
      <c r="I10" s="4" t="s">
        <v>117</v>
      </c>
      <c r="J10" s="12">
        <f ca="1">SUM(INDIRECT("K" &amp; ROW()):INDIRECT("Q" &amp; ROW()))</f>
        <v>0.2360918710918711</v>
      </c>
      <c r="K10" s="6" cm="1">
        <f t="array" aca="1" ref="K10" ca="1">0.25*(ABS(INDIRECT("B" &amp; ROW()) - INDIRECT("C" &amp; ROW())) / INDIRECT("B" &amp; ROW()))</f>
        <v>3.6428571428571428E-2</v>
      </c>
      <c r="L10" s="6"/>
      <c r="M10" s="6" cm="1">
        <f t="array" aca="1" ref="M10" ca="1">0.15*(1-(1/(INDIRECT("D" &amp; ROW())+1)))</f>
        <v>0</v>
      </c>
      <c r="N10" s="6" cm="1">
        <f t="array" aca="1" ref="N10" ca="1">0.2*(INDIRECT("E" &amp; ROW()) / 2)</f>
        <v>0</v>
      </c>
      <c r="O10" s="6" cm="1">
        <f t="array" aca="1" ref="O10" ca="1">0.1 * (1-1/(INDIRECT("H" &amp; ROW()) + 1))</f>
        <v>9.9663299663299676E-2</v>
      </c>
      <c r="P10" s="6"/>
      <c r="Q10" s="6" cm="1">
        <f t="array" aca="1" ref="Q10" ca="1">0.1 * ((100 - INDIRECT("F" &amp; ROW())) / 100)</f>
        <v>0.1</v>
      </c>
    </row>
    <row r="11" spans="1:17">
      <c r="A11" s="4" t="s">
        <v>17</v>
      </c>
      <c r="B11" s="8">
        <f>MAX(C5:C11)</f>
        <v>350</v>
      </c>
      <c r="C11" s="4">
        <v>350</v>
      </c>
      <c r="D11" s="4">
        <v>1</v>
      </c>
      <c r="E11" s="4">
        <v>0</v>
      </c>
      <c r="F11" s="4">
        <v>0</v>
      </c>
      <c r="G11" s="10" t="s">
        <v>22</v>
      </c>
      <c r="H11" s="10">
        <v>0</v>
      </c>
      <c r="I11" s="4" t="s">
        <v>118</v>
      </c>
      <c r="J11" s="12">
        <f ca="1">SUM(INDIRECT("K" &amp; ROW()):INDIRECT("Q" &amp; ROW()))</f>
        <v>0.17499999999999999</v>
      </c>
      <c r="K11" s="6" cm="1">
        <f t="array" aca="1" ref="K11" ca="1">0.25*(ABS(INDIRECT("B" &amp; ROW()) - INDIRECT("C" &amp; ROW())) / INDIRECT("B" &amp; ROW()))</f>
        <v>0</v>
      </c>
      <c r="L11" s="6"/>
      <c r="M11" s="6" cm="1">
        <f t="array" aca="1" ref="M11" ca="1">0.15*(1-(1/(INDIRECT("D" &amp; ROW())+1)))</f>
        <v>7.4999999999999997E-2</v>
      </c>
      <c r="N11" s="6" cm="1">
        <f t="array" aca="1" ref="N11" ca="1">0.2*(INDIRECT("E" &amp; ROW()) / 2)</f>
        <v>0</v>
      </c>
      <c r="O11" s="6" cm="1">
        <f t="array" aca="1" ref="O11" ca="1">0.1 * (1-1/(INDIRECT("H" &amp; ROW()) + 1))</f>
        <v>0</v>
      </c>
      <c r="P11" s="6"/>
      <c r="Q11" s="6" cm="1">
        <f t="array" aca="1" ref="Q11" ca="1">0.1 * ((100 - INDIRECT("F" &amp; ROW())) / 100)</f>
        <v>0.1</v>
      </c>
    </row>
    <row r="12" spans="1:17">
      <c r="A12" s="4" t="s">
        <v>23</v>
      </c>
      <c r="B12" s="8">
        <f>MAX(C12:C13)</f>
        <v>1000</v>
      </c>
      <c r="C12" s="4">
        <v>1000</v>
      </c>
      <c r="D12" s="4">
        <v>1</v>
      </c>
      <c r="E12" s="4">
        <v>2</v>
      </c>
      <c r="F12" s="4">
        <v>100</v>
      </c>
      <c r="G12" s="10" t="s">
        <v>24</v>
      </c>
      <c r="H12" s="10">
        <v>1</v>
      </c>
      <c r="I12" s="4" t="s">
        <v>119</v>
      </c>
      <c r="J12" s="12">
        <f ca="1">SUM(INDIRECT("K" &amp; ROW()):INDIRECT("Q" &amp; ROW()))</f>
        <v>0.32500000000000001</v>
      </c>
      <c r="K12" s="6" cm="1">
        <f t="array" aca="1" ref="K12" ca="1">0.25*(ABS(INDIRECT("B" &amp; ROW()) - INDIRECT("C" &amp; ROW())) / INDIRECT("B" &amp; ROW()))</f>
        <v>0</v>
      </c>
      <c r="L12" s="6"/>
      <c r="M12" s="6" cm="1">
        <f t="array" aca="1" ref="M12" ca="1">0.15*(1-(1/(INDIRECT("D" &amp; ROW())+1)))</f>
        <v>7.4999999999999997E-2</v>
      </c>
      <c r="N12" s="6" cm="1">
        <f t="array" aca="1" ref="N12" ca="1">0.2*(INDIRECT("E" &amp; ROW()) / 2)</f>
        <v>0.2</v>
      </c>
      <c r="O12" s="6" cm="1">
        <f t="array" aca="1" ref="O12" ca="1">0.1 * (1-1/(INDIRECT("H" &amp; ROW()) + 1))</f>
        <v>0.05</v>
      </c>
      <c r="P12" s="6"/>
      <c r="Q12" s="6" cm="1">
        <f t="array" aca="1" ref="Q12" ca="1">0.1 * ((100 - INDIRECT("F" &amp; ROW())) / 100)</f>
        <v>0</v>
      </c>
    </row>
    <row r="13" spans="1:17">
      <c r="A13" s="4" t="s">
        <v>23</v>
      </c>
      <c r="B13" s="8">
        <f>MAX(C12:C13)</f>
        <v>1000</v>
      </c>
      <c r="C13" s="4">
        <v>1000</v>
      </c>
      <c r="D13" s="4">
        <v>1</v>
      </c>
      <c r="E13" s="4">
        <v>2</v>
      </c>
      <c r="F13" s="4">
        <v>100</v>
      </c>
      <c r="G13" s="10" t="s">
        <v>24</v>
      </c>
      <c r="H13" s="10">
        <v>1</v>
      </c>
      <c r="I13" s="4" t="s">
        <v>120</v>
      </c>
      <c r="J13" s="12">
        <f ca="1">SUM(INDIRECT("K" &amp; ROW()):INDIRECT("Q" &amp; ROW()))</f>
        <v>0.32500000000000001</v>
      </c>
      <c r="K13" s="6" cm="1">
        <f t="array" aca="1" ref="K13" ca="1">0.25*(ABS(INDIRECT("B" &amp; ROW()) - INDIRECT("C" &amp; ROW())) / INDIRECT("B" &amp; ROW()))</f>
        <v>0</v>
      </c>
      <c r="L13" s="6"/>
      <c r="M13" s="6" cm="1">
        <f t="array" aca="1" ref="M13" ca="1">0.15*(1-(1/(INDIRECT("D" &amp; ROW())+1)))</f>
        <v>7.4999999999999997E-2</v>
      </c>
      <c r="N13" s="6" cm="1">
        <f t="array" aca="1" ref="N13" ca="1">0.2*(INDIRECT("E" &amp; ROW()) / 2)</f>
        <v>0.2</v>
      </c>
      <c r="O13" s="6" cm="1">
        <f t="array" aca="1" ref="O13" ca="1">0.1 * (1-1/(INDIRECT("H" &amp; ROW()) + 1))</f>
        <v>0.05</v>
      </c>
      <c r="P13" s="6"/>
      <c r="Q13" s="6" cm="1">
        <f t="array" aca="1" ref="Q13" ca="1">0.1 * ((100 - INDIRECT("F" &amp; ROW())) / 100)</f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F5DFB944CC164B87332F72C45A6AD9" ma:contentTypeVersion="4" ma:contentTypeDescription="Create a new document." ma:contentTypeScope="" ma:versionID="307c6d186b5abf40772c52273d8e6912">
  <xsd:schema xmlns:xsd="http://www.w3.org/2001/XMLSchema" xmlns:xs="http://www.w3.org/2001/XMLSchema" xmlns:p="http://schemas.microsoft.com/office/2006/metadata/properties" xmlns:ns2="e98f8c86-a159-493d-902e-0bb029ebbf74" targetNamespace="http://schemas.microsoft.com/office/2006/metadata/properties" ma:root="true" ma:fieldsID="8620f3233efb0b698e150b6ea4e9f2a0" ns2:_="">
    <xsd:import namespace="e98f8c86-a159-493d-902e-0bb029ebbf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8f8c86-a159-493d-902e-0bb029ebbf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A4CE7E5-AF57-4CE7-AF18-6796C64F4E62}"/>
</file>

<file path=customXml/itemProps2.xml><?xml version="1.0" encoding="utf-8"?>
<ds:datastoreItem xmlns:ds="http://schemas.openxmlformats.org/officeDocument/2006/customXml" ds:itemID="{C2FF5F01-A09C-444D-ACEA-9CFEA866F0B7}"/>
</file>

<file path=customXml/itemProps3.xml><?xml version="1.0" encoding="utf-8"?>
<ds:datastoreItem xmlns:ds="http://schemas.openxmlformats.org/officeDocument/2006/customXml" ds:itemID="{652EF79E-06DD-452D-B35D-57BBFF9A45A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Warren Burrus</dc:creator>
  <cp:keywords/>
  <dc:description/>
  <cp:lastModifiedBy/>
  <cp:revision/>
  <dcterms:created xsi:type="dcterms:W3CDTF">2024-03-20T22:01:52Z</dcterms:created>
  <dcterms:modified xsi:type="dcterms:W3CDTF">2024-05-02T02:15:41Z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0x0101001CF5DFB944CC164B87332F72C45A6AD9</vt:lpwstr>
  </property>
</Properties>
</file>