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encanaan Tambang\Peta\SHP\"/>
    </mc:Choice>
  </mc:AlternateContent>
  <xr:revisionPtr revIDLastSave="0" documentId="13_ncr:1_{D689DDCB-1344-4D10-805C-53BD89EE6E1D}" xr6:coauthVersionLast="47" xr6:coauthVersionMax="47" xr10:uidLastSave="{00000000-0000-0000-0000-000000000000}"/>
  <bookViews>
    <workbookView xWindow="-120" yWindow="-120" windowWidth="20730" windowHeight="11760" xr2:uid="{BB753C0F-D9D9-452C-BC2E-CDAFF81FC6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N20" i="1" s="1"/>
  <c r="O20" i="1" s="1"/>
  <c r="L19" i="1"/>
  <c r="L18" i="1"/>
  <c r="N18" i="1" s="1"/>
  <c r="O18" i="1" s="1"/>
  <c r="L17" i="1"/>
  <c r="N17" i="1" s="1"/>
  <c r="O17" i="1" s="1"/>
  <c r="L15" i="1"/>
  <c r="L14" i="1"/>
  <c r="L13" i="1"/>
  <c r="L12" i="1"/>
  <c r="L11" i="1"/>
  <c r="K21" i="1"/>
  <c r="K22" i="1"/>
  <c r="K20" i="1"/>
  <c r="K19" i="1"/>
  <c r="K18" i="1"/>
  <c r="K17" i="1"/>
  <c r="K15" i="1"/>
  <c r="K14" i="1"/>
  <c r="K13" i="1"/>
  <c r="K12" i="1"/>
  <c r="K11" i="1"/>
  <c r="K10" i="1"/>
  <c r="K9" i="1"/>
  <c r="L21" i="1"/>
  <c r="L24" i="1"/>
  <c r="N24" i="1" s="1"/>
  <c r="O24" i="1" s="1"/>
  <c r="K1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25" i="1"/>
  <c r="N25" i="1" s="1"/>
  <c r="O25" i="1" s="1"/>
  <c r="L23" i="1"/>
  <c r="N23" i="1" s="1"/>
  <c r="O23" i="1" s="1"/>
  <c r="T22" i="1"/>
  <c r="L22" i="1"/>
  <c r="N22" i="1" s="1"/>
  <c r="O22" i="1" s="1"/>
  <c r="N21" i="1"/>
  <c r="O21" i="1" s="1"/>
  <c r="N19" i="1"/>
  <c r="O19" i="1" s="1"/>
  <c r="L16" i="1"/>
  <c r="N16" i="1" s="1"/>
  <c r="O16" i="1" s="1"/>
  <c r="N15" i="1"/>
  <c r="N14" i="1"/>
  <c r="O14" i="1" s="1"/>
  <c r="N13" i="1"/>
  <c r="O13" i="1" s="1"/>
  <c r="N12" i="1"/>
  <c r="O12" i="1" s="1"/>
  <c r="J10" i="1"/>
  <c r="L10" i="1" s="1"/>
  <c r="N10" i="1" s="1"/>
  <c r="O10" i="1" s="1"/>
  <c r="J9" i="1"/>
  <c r="L9" i="1" s="1"/>
  <c r="N9" i="1" s="1"/>
  <c r="K39" i="1" l="1"/>
  <c r="L39" i="1"/>
  <c r="O15" i="1"/>
  <c r="N11" i="1"/>
  <c r="O11" i="1" s="1"/>
  <c r="N39" i="1" l="1"/>
  <c r="O9" i="1"/>
  <c r="O39" i="1" s="1"/>
</calcChain>
</file>

<file path=xl/sharedStrings.xml><?xml version="1.0" encoding="utf-8"?>
<sst xmlns="http://schemas.openxmlformats.org/spreadsheetml/2006/main" count="88" uniqueCount="68">
  <si>
    <t xml:space="preserve">Kelompok </t>
  </si>
  <si>
    <t>: Empat (4)</t>
  </si>
  <si>
    <t>Data</t>
  </si>
  <si>
    <t>: Perhitungan Sumber Daya Bauksit Terukur SNI Batubara</t>
  </si>
  <si>
    <t>NO</t>
  </si>
  <si>
    <t>KODE LAP.</t>
  </si>
  <si>
    <t>KOORDINAT</t>
  </si>
  <si>
    <t>NTS</t>
  </si>
  <si>
    <t>FROM</t>
  </si>
  <si>
    <t xml:space="preserve">OB </t>
  </si>
  <si>
    <t>Luas</t>
  </si>
  <si>
    <t>TEBAL ORE</t>
  </si>
  <si>
    <t>VOLUME OB</t>
  </si>
  <si>
    <t>VOLUME</t>
  </si>
  <si>
    <t>SG</t>
  </si>
  <si>
    <t>TONASE (UNWASHED)</t>
  </si>
  <si>
    <t xml:space="preserve">TONASE (WASHED) </t>
  </si>
  <si>
    <t>CF</t>
  </si>
  <si>
    <r>
      <t>SiO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 xml:space="preserve"> %</t>
    </r>
  </si>
  <si>
    <r>
      <t>Fe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  <r>
      <rPr>
        <b/>
        <vertAlign val="subscript"/>
        <sz val="11"/>
        <rFont val="Times New Roman"/>
        <family val="1"/>
      </rPr>
      <t>3</t>
    </r>
    <r>
      <rPr>
        <b/>
        <sz val="11"/>
        <rFont val="Times New Roman"/>
        <family val="1"/>
      </rPr>
      <t>%</t>
    </r>
  </si>
  <si>
    <r>
      <t>TiO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%</t>
    </r>
  </si>
  <si>
    <r>
      <t>Al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  <r>
      <rPr>
        <b/>
        <vertAlign val="subscript"/>
        <sz val="11"/>
        <rFont val="Times New Roman"/>
        <family val="1"/>
      </rPr>
      <t>3</t>
    </r>
    <r>
      <rPr>
        <b/>
        <sz val="11"/>
        <rFont val="Times New Roman"/>
        <family val="1"/>
      </rPr>
      <t>%</t>
    </r>
  </si>
  <si>
    <t>X</t>
  </si>
  <si>
    <t>Y</t>
  </si>
  <si>
    <t>Z</t>
  </si>
  <si>
    <t>TO</t>
  </si>
  <si>
    <t>(m)</t>
  </si>
  <si>
    <r>
      <t>(m</t>
    </r>
    <r>
      <rPr>
        <b/>
        <sz val="11"/>
        <rFont val="Calibri"/>
        <family val="2"/>
      </rPr>
      <t>²</t>
    </r>
    <r>
      <rPr>
        <b/>
        <sz val="11"/>
        <rFont val="Times New Roman"/>
        <family val="1"/>
      </rPr>
      <t>)</t>
    </r>
  </si>
  <si>
    <r>
      <t>(m</t>
    </r>
    <r>
      <rPr>
        <b/>
        <sz val="11"/>
        <rFont val="Calibri"/>
        <family val="2"/>
      </rPr>
      <t>³)</t>
    </r>
  </si>
  <si>
    <t>(m³)</t>
  </si>
  <si>
    <t>(g/cm³)</t>
  </si>
  <si>
    <t>(ton)</t>
  </si>
  <si>
    <t>(%)</t>
  </si>
  <si>
    <t>Total</t>
  </si>
  <si>
    <t>BS - 44</t>
  </si>
  <si>
    <t>A</t>
  </si>
  <si>
    <t>0.4-1.5</t>
  </si>
  <si>
    <t>BS - 5</t>
  </si>
  <si>
    <t>0.3-1</t>
  </si>
  <si>
    <t>BS - 4</t>
  </si>
  <si>
    <t>0.2-1.2</t>
  </si>
  <si>
    <t>BS-1.4</t>
  </si>
  <si>
    <t>1.1-2.3</t>
  </si>
  <si>
    <t>BS-1.10</t>
  </si>
  <si>
    <t>0.4-2</t>
  </si>
  <si>
    <t>BS-1.11</t>
  </si>
  <si>
    <t>0.8-2</t>
  </si>
  <si>
    <t>BS-1.14</t>
  </si>
  <si>
    <t>0.7-1.7</t>
  </si>
  <si>
    <t>BS-1.15</t>
  </si>
  <si>
    <t>0-1.3</t>
  </si>
  <si>
    <t>BS-1.19</t>
  </si>
  <si>
    <t>1.6-2.8</t>
  </si>
  <si>
    <t>BS-1.21</t>
  </si>
  <si>
    <t>1.5-3</t>
  </si>
  <si>
    <t>BS-1.24</t>
  </si>
  <si>
    <t>1.6-2.7</t>
  </si>
  <si>
    <t>BS-1.25</t>
  </si>
  <si>
    <t>1.1-2.2</t>
  </si>
  <si>
    <t>BS-1.1</t>
  </si>
  <si>
    <t>1.8-3.1</t>
  </si>
  <si>
    <t>BS-1.2</t>
  </si>
  <si>
    <t>BS-1.3</t>
  </si>
  <si>
    <t>0.9-2.2</t>
  </si>
  <si>
    <t>BS-1.5</t>
  </si>
  <si>
    <t>BS-1.6</t>
  </si>
  <si>
    <t>2-2.7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</si>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</sst>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;[Red]0.00"/>
    <numFmt numFmtId="165" formatCode="0.00_);\(0.00\)"/>
    <numFmt numFmtId="166" formatCode="#,##0_ ;\-#,##0\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name val="Calibri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indexed="8"/>
      <name val="Arial Narrow"/>
      <family val="2"/>
    </font>
    <font>
      <sz val="10"/>
      <color theme="1"/>
      <name val="Trebuchet MS"/>
      <family val="2"/>
    </font>
    <font>
      <sz val="12"/>
      <color indexed="10"/>
      <name val="Times New Roman"/>
      <family val="1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9"/>
      <name val="Times New Roman"/>
      <family val="1"/>
    </font>
    <font>
      <b/>
      <sz val="10"/>
      <color theme="1"/>
      <name val="Arial Narrow"/>
      <family val="2"/>
    </font>
    <font>
      <sz val="10"/>
      <color indexed="8"/>
      <name val="Arial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Trebuchet MS"/>
      <family val="2"/>
    </font>
    <font>
      <b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86">
    <xf numFmtId="0" fontId="0" fillId="0" borderId="0" xfId="0"/>
    <xf numFmtId="0" fontId="2" fillId="0" borderId="0" xfId="0" applyFont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5" fontId="12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4" fillId="0" borderId="0" xfId="0" applyFont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4" fontId="15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/>
    <xf numFmtId="0" fontId="12" fillId="2" borderId="1" xfId="0" applyFont="1" applyFill="1" applyBorder="1" applyAlignment="1">
      <alignment horizontal="center"/>
    </xf>
    <xf numFmtId="4" fontId="16" fillId="2" borderId="1" xfId="0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15" fillId="0" borderId="3" xfId="0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2" fontId="18" fillId="0" borderId="3" xfId="1" applyNumberFormat="1" applyFont="1" applyBorder="1" applyAlignment="1">
      <alignment horizontal="center" vertical="center"/>
    </xf>
    <xf numFmtId="2" fontId="18" fillId="0" borderId="6" xfId="1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4" fontId="1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2" xfId="0" applyFont="1" applyBorder="1"/>
    <xf numFmtId="0" fontId="12" fillId="2" borderId="2" xfId="0" applyFont="1" applyFill="1" applyBorder="1" applyAlignment="1">
      <alignment horizontal="center"/>
    </xf>
    <xf numFmtId="2" fontId="18" fillId="0" borderId="8" xfId="1" applyNumberFormat="1" applyFont="1" applyBorder="1" applyAlignment="1">
      <alignment horizontal="center" vertical="center"/>
    </xf>
    <xf numFmtId="2" fontId="18" fillId="0" borderId="9" xfId="1" applyNumberFormat="1" applyFont="1" applyBorder="1" applyAlignment="1">
      <alignment horizontal="center" vertical="center"/>
    </xf>
    <xf numFmtId="4" fontId="21" fillId="0" borderId="2" xfId="0" applyNumberFormat="1" applyFont="1" applyBorder="1" applyAlignment="1">
      <alignment horizontal="center" vertical="center"/>
    </xf>
    <xf numFmtId="165" fontId="22" fillId="0" borderId="2" xfId="0" applyNumberFormat="1" applyFont="1" applyBorder="1" applyAlignment="1">
      <alignment horizontal="center" vertical="center"/>
    </xf>
    <xf numFmtId="165" fontId="21" fillId="0" borderId="2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/>
    <xf numFmtId="3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8" fillId="0" borderId="3" xfId="1" applyNumberFormat="1" applyFont="1" applyBorder="1" applyAlignment="1">
      <alignment horizontal="center" vertical="center"/>
    </xf>
    <xf numFmtId="3" fontId="18" fillId="0" borderId="9" xfId="1" applyNumberFormat="1" applyFont="1" applyBorder="1" applyAlignment="1">
      <alignment horizontal="center" vertical="center"/>
    </xf>
    <xf numFmtId="3" fontId="24" fillId="4" borderId="1" xfId="0" applyNumberFormat="1" applyFont="1" applyFill="1" applyBorder="1" applyAlignment="1">
      <alignment horizontal="center"/>
    </xf>
    <xf numFmtId="166" fontId="24" fillId="4" borderId="3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/>
    </xf>
    <xf numFmtId="2" fontId="26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_preparasi" xfId="1" xr:uid="{95F400F0-E4B6-465B-B340-D33B0639D0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0</xdr:col>
      <xdr:colOff>76200</xdr:colOff>
      <xdr:row>40</xdr:row>
      <xdr:rowOff>47625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C4B3DF76-1A13-4FDA-BAD2-43932C0B4A9A}"/>
            </a:ext>
          </a:extLst>
        </xdr:cNvPr>
        <xdr:cNvSpPr txBox="1">
          <a:spLocks noChangeArrowheads="1"/>
        </xdr:cNvSpPr>
      </xdr:nvSpPr>
      <xdr:spPr bwMode="auto">
        <a:xfrm>
          <a:off x="0" y="506730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76200</xdr:colOff>
      <xdr:row>40</xdr:row>
      <xdr:rowOff>47625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0E94E5B-1ABA-43AF-B344-4BF7747805A8}"/>
            </a:ext>
          </a:extLst>
        </xdr:cNvPr>
        <xdr:cNvSpPr txBox="1">
          <a:spLocks noChangeArrowheads="1"/>
        </xdr:cNvSpPr>
      </xdr:nvSpPr>
      <xdr:spPr bwMode="auto">
        <a:xfrm>
          <a:off x="0" y="506730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9</xdr:col>
      <xdr:colOff>161925</xdr:colOff>
      <xdr:row>15</xdr:row>
      <xdr:rowOff>80962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56EC34-F794-467D-AC94-C2D0933FF32C}"/>
            </a:ext>
          </a:extLst>
        </xdr:cNvPr>
        <xdr:cNvSpPr txBox="1"/>
      </xdr:nvSpPr>
      <xdr:spPr>
        <a:xfrm>
          <a:off x="8029575" y="2947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B52A-0C9A-4660-9DBD-E2F392BE6027}">
  <dimension ref="A1:AB39"/>
  <sheetViews>
    <sheetView tabSelected="1" zoomScaleNormal="100" workbookViewId="0">
      <selection activeCell="C4" sqref="C4"/>
    </sheetView>
  </sheetViews>
  <sheetFormatPr defaultRowHeight="15"/>
  <cols>
    <col min="1" max="1" width="5.85546875" customWidth="1"/>
    <col min="2" max="2" width="15.7109375" customWidth="1"/>
    <col min="3" max="3" width="11.5703125" customWidth="1"/>
    <col min="4" max="5" width="11" customWidth="1"/>
    <col min="6" max="6" width="6.28515625" customWidth="1"/>
    <col min="7" max="12" width="18.85546875" customWidth="1"/>
    <col min="13" max="13" width="10.140625" customWidth="1"/>
    <col min="14" max="14" width="24.85546875" customWidth="1"/>
    <col min="15" max="15" width="21.85546875" customWidth="1"/>
    <col min="23" max="23" width="15.7109375" customWidth="1"/>
  </cols>
  <sheetData>
    <row r="1" spans="1:28" ht="17.25" customHeight="1"/>
    <row r="2" spans="1:28" ht="17.25" customHeight="1">
      <c r="B2" s="1" t="s">
        <v>0</v>
      </c>
      <c r="C2" s="1" t="s">
        <v>1</v>
      </c>
      <c r="D2" s="1"/>
      <c r="E2" s="1"/>
      <c r="F2" s="1"/>
    </row>
    <row r="3" spans="1:28" ht="17.25" customHeight="1">
      <c r="B3" s="1" t="s">
        <v>2</v>
      </c>
      <c r="C3" s="79" t="s">
        <v>3</v>
      </c>
      <c r="D3" s="79"/>
      <c r="E3" s="79"/>
      <c r="F3" s="79"/>
      <c r="G3" s="79"/>
      <c r="H3" s="79"/>
    </row>
    <row r="4" spans="1:28" ht="17.25" customHeight="1"/>
    <row r="5" spans="1:28" hidden="1"/>
    <row r="6" spans="1:28" ht="18.75" customHeight="1">
      <c r="A6" s="81" t="s">
        <v>4</v>
      </c>
      <c r="B6" s="81" t="s">
        <v>5</v>
      </c>
      <c r="C6" s="82" t="s">
        <v>6</v>
      </c>
      <c r="D6" s="82"/>
      <c r="E6" s="82"/>
      <c r="F6" s="81" t="s">
        <v>7</v>
      </c>
      <c r="G6" s="2" t="s">
        <v>8</v>
      </c>
      <c r="H6" s="83" t="s">
        <v>9</v>
      </c>
      <c r="I6" s="80" t="s">
        <v>10</v>
      </c>
      <c r="J6" s="80" t="s">
        <v>11</v>
      </c>
      <c r="K6" s="83" t="s">
        <v>12</v>
      </c>
      <c r="L6" s="83" t="s">
        <v>13</v>
      </c>
      <c r="M6" s="80" t="s">
        <v>14</v>
      </c>
      <c r="N6" s="80" t="s">
        <v>15</v>
      </c>
      <c r="O6" s="80" t="s">
        <v>16</v>
      </c>
      <c r="P6" s="80" t="s">
        <v>17</v>
      </c>
      <c r="Q6" s="80" t="s">
        <v>18</v>
      </c>
      <c r="R6" s="80" t="s">
        <v>19</v>
      </c>
      <c r="S6" s="80" t="s">
        <v>20</v>
      </c>
      <c r="T6" s="80" t="s">
        <v>21</v>
      </c>
      <c r="U6" s="3"/>
      <c r="V6" s="3"/>
      <c r="W6" s="4"/>
      <c r="X6" s="3"/>
      <c r="Y6" s="3"/>
    </row>
    <row r="7" spans="1:28" ht="13.5" customHeight="1">
      <c r="A7" s="81"/>
      <c r="B7" s="81"/>
      <c r="C7" s="85" t="s">
        <v>22</v>
      </c>
      <c r="D7" s="85" t="s">
        <v>23</v>
      </c>
      <c r="E7" s="85" t="s">
        <v>24</v>
      </c>
      <c r="F7" s="81"/>
      <c r="G7" s="80" t="s">
        <v>25</v>
      </c>
      <c r="H7" s="84"/>
      <c r="I7" s="80"/>
      <c r="J7" s="80"/>
      <c r="K7" s="84"/>
      <c r="L7" s="84"/>
      <c r="M7" s="80"/>
      <c r="N7" s="80"/>
      <c r="O7" s="80"/>
      <c r="P7" s="80"/>
      <c r="Q7" s="80"/>
      <c r="R7" s="80"/>
      <c r="S7" s="80"/>
      <c r="T7" s="80"/>
      <c r="U7" s="5"/>
      <c r="V7" s="5"/>
      <c r="W7" s="6"/>
      <c r="X7" s="5"/>
      <c r="Y7" s="5"/>
    </row>
    <row r="8" spans="1:28">
      <c r="A8" s="81"/>
      <c r="B8" s="81"/>
      <c r="C8" s="85"/>
      <c r="D8" s="85"/>
      <c r="E8" s="85"/>
      <c r="F8" s="81"/>
      <c r="G8" s="80"/>
      <c r="H8" s="75" t="s">
        <v>26</v>
      </c>
      <c r="I8" s="75" t="s">
        <v>27</v>
      </c>
      <c r="J8" s="75" t="s">
        <v>26</v>
      </c>
      <c r="K8" s="75" t="s">
        <v>28</v>
      </c>
      <c r="L8" s="75" t="s">
        <v>29</v>
      </c>
      <c r="M8" s="75" t="s">
        <v>30</v>
      </c>
      <c r="N8" s="75" t="s">
        <v>31</v>
      </c>
      <c r="O8" s="75" t="s">
        <v>31</v>
      </c>
      <c r="P8" s="75" t="s">
        <v>32</v>
      </c>
      <c r="Q8" s="7" t="s">
        <v>33</v>
      </c>
      <c r="R8" s="80"/>
      <c r="S8" s="80"/>
      <c r="T8" s="80"/>
      <c r="U8" s="5"/>
      <c r="V8" s="5"/>
      <c r="W8" s="6"/>
      <c r="X8" s="5"/>
      <c r="Y8" s="5"/>
    </row>
    <row r="9" spans="1:28">
      <c r="A9" s="76">
        <v>1</v>
      </c>
      <c r="B9" s="9" t="s">
        <v>34</v>
      </c>
      <c r="C9" s="10">
        <v>456414</v>
      </c>
      <c r="D9" s="10">
        <v>9730078</v>
      </c>
      <c r="E9" s="11">
        <v>45.99</v>
      </c>
      <c r="F9" s="10" t="s">
        <v>35</v>
      </c>
      <c r="G9" s="12" t="s">
        <v>36</v>
      </c>
      <c r="H9" s="13">
        <v>0.4</v>
      </c>
      <c r="I9" s="68">
        <v>83021.741999999998</v>
      </c>
      <c r="J9" s="13">
        <f>1.5-0.4</f>
        <v>1.1000000000000001</v>
      </c>
      <c r="K9" s="69">
        <f t="shared" ref="K9:K15" si="0">I9*H9</f>
        <v>33208.696799999998</v>
      </c>
      <c r="L9" s="70">
        <f t="shared" ref="L9:L15" si="1">I9*J9</f>
        <v>91323.916200000007</v>
      </c>
      <c r="M9" s="13">
        <v>1.6</v>
      </c>
      <c r="N9" s="70">
        <f>L9*M9</f>
        <v>146118.26592000001</v>
      </c>
      <c r="O9" s="70">
        <f>N9*P9%</f>
        <v>80365.046256000016</v>
      </c>
      <c r="P9" s="14">
        <v>55</v>
      </c>
      <c r="Q9" s="15">
        <v>19.3</v>
      </c>
      <c r="R9" s="15">
        <v>45.91</v>
      </c>
      <c r="S9" s="15">
        <v>0.54</v>
      </c>
      <c r="T9" s="15">
        <v>19.350000000000001</v>
      </c>
      <c r="U9" s="16"/>
      <c r="V9" s="16"/>
      <c r="W9" s="17"/>
      <c r="X9" s="18"/>
      <c r="Y9" s="19"/>
      <c r="Z9" s="20"/>
    </row>
    <row r="10" spans="1:28" s="22" customFormat="1" ht="15.75">
      <c r="A10" s="76">
        <v>2</v>
      </c>
      <c r="B10" s="21" t="s">
        <v>37</v>
      </c>
      <c r="C10" s="10">
        <v>456422</v>
      </c>
      <c r="D10" s="10">
        <v>9729376</v>
      </c>
      <c r="E10" s="11">
        <v>43.2</v>
      </c>
      <c r="F10" s="10" t="s">
        <v>35</v>
      </c>
      <c r="G10" s="12" t="s">
        <v>38</v>
      </c>
      <c r="H10" s="12">
        <v>0.3</v>
      </c>
      <c r="I10" s="68">
        <v>107900</v>
      </c>
      <c r="J10" s="12">
        <f>1-0.3</f>
        <v>0.7</v>
      </c>
      <c r="K10" s="69">
        <f t="shared" si="0"/>
        <v>32370</v>
      </c>
      <c r="L10" s="68">
        <f t="shared" si="1"/>
        <v>75530</v>
      </c>
      <c r="M10" s="12">
        <v>1.6</v>
      </c>
      <c r="N10" s="68">
        <f t="shared" ref="N10:N25" si="2">L10*M10</f>
        <v>120848</v>
      </c>
      <c r="O10" s="68">
        <f>N10*P10%</f>
        <v>58405.838400000001</v>
      </c>
      <c r="P10" s="14">
        <v>48.33</v>
      </c>
      <c r="Q10" s="15">
        <v>22.2</v>
      </c>
      <c r="R10" s="15">
        <v>46.41</v>
      </c>
      <c r="S10" s="15">
        <v>0.5</v>
      </c>
      <c r="T10" s="15">
        <v>18.89</v>
      </c>
      <c r="U10" s="16"/>
      <c r="V10" s="16"/>
      <c r="W10" s="17"/>
      <c r="X10" s="18"/>
      <c r="Y10" s="19"/>
      <c r="Z10" s="20"/>
      <c r="AA10"/>
      <c r="AB10"/>
    </row>
    <row r="11" spans="1:28" s="22" customFormat="1" ht="15.75">
      <c r="A11" s="76">
        <v>3</v>
      </c>
      <c r="B11" s="21" t="s">
        <v>39</v>
      </c>
      <c r="C11" s="10">
        <v>456200</v>
      </c>
      <c r="D11" s="10">
        <v>9728850</v>
      </c>
      <c r="E11" s="11">
        <v>43.1</v>
      </c>
      <c r="F11" s="10" t="s">
        <v>35</v>
      </c>
      <c r="G11" s="12" t="s">
        <v>40</v>
      </c>
      <c r="H11" s="12">
        <v>0.2</v>
      </c>
      <c r="I11" s="68">
        <v>68934.627999999997</v>
      </c>
      <c r="J11" s="12">
        <v>1</v>
      </c>
      <c r="K11" s="69">
        <f t="shared" si="0"/>
        <v>13786.9256</v>
      </c>
      <c r="L11" s="68">
        <f t="shared" si="1"/>
        <v>68934.627999999997</v>
      </c>
      <c r="M11" s="12">
        <v>1.6</v>
      </c>
      <c r="N11" s="68">
        <f>L11*M11</f>
        <v>110295.4048</v>
      </c>
      <c r="O11" s="68">
        <f t="shared" ref="O11:O25" si="3">N11*P11%</f>
        <v>40135.27230222222</v>
      </c>
      <c r="P11" s="14">
        <v>36.388888888888886</v>
      </c>
      <c r="Q11" s="15">
        <v>8.3000000000000007</v>
      </c>
      <c r="R11" s="15">
        <v>8.3800000000000008</v>
      </c>
      <c r="S11" s="15">
        <v>1.2</v>
      </c>
      <c r="T11" s="15">
        <v>52.92</v>
      </c>
      <c r="U11" s="16"/>
      <c r="V11" s="16"/>
      <c r="W11" s="17"/>
      <c r="X11" s="18"/>
      <c r="Y11" s="19"/>
      <c r="Z11" s="20"/>
      <c r="AA11"/>
      <c r="AB11"/>
    </row>
    <row r="12" spans="1:28" s="22" customFormat="1" ht="15.75">
      <c r="A12" s="76">
        <v>4</v>
      </c>
      <c r="B12" s="12" t="s">
        <v>41</v>
      </c>
      <c r="C12" s="12">
        <v>456700</v>
      </c>
      <c r="D12" s="12">
        <v>9730000</v>
      </c>
      <c r="E12" s="23">
        <v>44.3</v>
      </c>
      <c r="F12" s="12" t="s">
        <v>35</v>
      </c>
      <c r="G12" s="12" t="s">
        <v>42</v>
      </c>
      <c r="H12" s="12">
        <v>1.1000000000000001</v>
      </c>
      <c r="I12" s="68">
        <v>95423.671000000002</v>
      </c>
      <c r="J12" s="12">
        <v>1.2</v>
      </c>
      <c r="K12" s="69">
        <f t="shared" si="0"/>
        <v>104966.03810000001</v>
      </c>
      <c r="L12" s="68">
        <f t="shared" si="1"/>
        <v>114508.40519999999</v>
      </c>
      <c r="M12" s="12">
        <v>1.6</v>
      </c>
      <c r="N12" s="68">
        <f t="shared" si="2"/>
        <v>183213.44832</v>
      </c>
      <c r="O12" s="68">
        <f t="shared" si="3"/>
        <v>90379.19405625599</v>
      </c>
      <c r="P12" s="23">
        <v>49.33</v>
      </c>
      <c r="Q12" s="24">
        <v>23.43</v>
      </c>
      <c r="R12" s="24">
        <v>20.28</v>
      </c>
      <c r="S12" s="25">
        <v>0.98</v>
      </c>
      <c r="T12" s="25">
        <v>40.67</v>
      </c>
      <c r="U12" s="26"/>
      <c r="V12" s="26"/>
      <c r="W12" s="17"/>
      <c r="X12" s="18"/>
      <c r="Y12" s="19"/>
      <c r="Z12" s="20"/>
      <c r="AA12"/>
      <c r="AB12"/>
    </row>
    <row r="13" spans="1:28" s="22" customFormat="1" ht="15.75">
      <c r="A13" s="76">
        <v>5</v>
      </c>
      <c r="B13" s="12" t="s">
        <v>43</v>
      </c>
      <c r="C13" s="12">
        <v>456700</v>
      </c>
      <c r="D13" s="12">
        <v>9729600</v>
      </c>
      <c r="E13" s="23">
        <v>42.3</v>
      </c>
      <c r="F13" s="12" t="s">
        <v>35</v>
      </c>
      <c r="G13" s="12" t="s">
        <v>44</v>
      </c>
      <c r="H13" s="12">
        <v>0.4</v>
      </c>
      <c r="I13" s="68">
        <v>99692.794999999998</v>
      </c>
      <c r="J13" s="12">
        <v>1.6</v>
      </c>
      <c r="K13" s="69">
        <f t="shared" si="0"/>
        <v>39877.118000000002</v>
      </c>
      <c r="L13" s="68">
        <f t="shared" si="1"/>
        <v>159508.47200000001</v>
      </c>
      <c r="M13" s="12">
        <v>1.6</v>
      </c>
      <c r="N13" s="68">
        <f t="shared" si="2"/>
        <v>255213.55520000003</v>
      </c>
      <c r="O13" s="68">
        <f t="shared" si="3"/>
        <v>103897.43832192002</v>
      </c>
      <c r="P13" s="23">
        <v>40.71</v>
      </c>
      <c r="Q13" s="23">
        <v>19.3</v>
      </c>
      <c r="R13" s="23">
        <v>45.91</v>
      </c>
      <c r="S13" s="23">
        <v>0.54</v>
      </c>
      <c r="T13" s="23">
        <v>27.85</v>
      </c>
      <c r="U13" s="18"/>
      <c r="V13" s="18"/>
      <c r="W13" s="17"/>
      <c r="X13" s="18"/>
      <c r="Y13" s="19"/>
      <c r="Z13" s="20"/>
      <c r="AA13"/>
      <c r="AB13"/>
    </row>
    <row r="14" spans="1:28" s="22" customFormat="1" ht="15.75">
      <c r="A14" s="76">
        <v>6</v>
      </c>
      <c r="B14" s="12" t="s">
        <v>45</v>
      </c>
      <c r="C14" s="12">
        <v>455900</v>
      </c>
      <c r="D14" s="12">
        <v>9729400</v>
      </c>
      <c r="E14" s="23">
        <v>40.6</v>
      </c>
      <c r="F14" s="12" t="s">
        <v>35</v>
      </c>
      <c r="G14" s="12" t="s">
        <v>46</v>
      </c>
      <c r="H14" s="12">
        <v>0.8</v>
      </c>
      <c r="I14" s="68">
        <v>40000</v>
      </c>
      <c r="J14" s="12">
        <v>1.2</v>
      </c>
      <c r="K14" s="69">
        <f t="shared" si="0"/>
        <v>32000</v>
      </c>
      <c r="L14" s="68">
        <f t="shared" si="1"/>
        <v>48000</v>
      </c>
      <c r="M14" s="12">
        <v>1.6</v>
      </c>
      <c r="N14" s="68">
        <f t="shared" si="2"/>
        <v>76800</v>
      </c>
      <c r="O14" s="68">
        <f t="shared" si="3"/>
        <v>44083.199999999997</v>
      </c>
      <c r="P14" s="23">
        <v>57.4</v>
      </c>
      <c r="Q14" s="23">
        <v>6.33</v>
      </c>
      <c r="R14" s="23">
        <v>12.79</v>
      </c>
      <c r="S14" s="23">
        <v>1.28</v>
      </c>
      <c r="T14" s="23">
        <v>39.549999999999997</v>
      </c>
      <c r="U14" s="18"/>
      <c r="V14" s="18"/>
      <c r="W14" s="17"/>
      <c r="X14" s="18"/>
      <c r="Y14" s="27"/>
      <c r="Z14" s="20"/>
      <c r="AA14"/>
      <c r="AB14"/>
    </row>
    <row r="15" spans="1:28" s="22" customFormat="1" ht="15.75">
      <c r="A15" s="76">
        <v>7</v>
      </c>
      <c r="B15" s="12" t="s">
        <v>47</v>
      </c>
      <c r="C15" s="12">
        <v>455700</v>
      </c>
      <c r="D15" s="12">
        <v>9729200</v>
      </c>
      <c r="E15" s="23">
        <v>44.8</v>
      </c>
      <c r="F15" s="12" t="s">
        <v>35</v>
      </c>
      <c r="G15" s="12" t="s">
        <v>48</v>
      </c>
      <c r="H15" s="12">
        <v>0.7</v>
      </c>
      <c r="I15" s="68">
        <v>35000</v>
      </c>
      <c r="J15" s="12">
        <v>1</v>
      </c>
      <c r="K15" s="69">
        <f t="shared" si="0"/>
        <v>24500</v>
      </c>
      <c r="L15" s="68">
        <f t="shared" si="1"/>
        <v>35000</v>
      </c>
      <c r="M15" s="12">
        <v>1.6</v>
      </c>
      <c r="N15" s="68">
        <f>L15*M15</f>
        <v>56000</v>
      </c>
      <c r="O15" s="68">
        <f t="shared" si="3"/>
        <v>26880</v>
      </c>
      <c r="P15" s="23">
        <v>48</v>
      </c>
      <c r="Q15" s="23">
        <v>7.44</v>
      </c>
      <c r="R15" s="23">
        <v>18.29</v>
      </c>
      <c r="S15" s="23">
        <v>0.14000000000000001</v>
      </c>
      <c r="T15" s="23">
        <v>43.9</v>
      </c>
      <c r="U15" s="18"/>
      <c r="V15" s="18"/>
      <c r="W15" s="17"/>
      <c r="X15" s="18"/>
      <c r="Y15" s="27"/>
      <c r="Z15" s="20"/>
      <c r="AA15"/>
      <c r="AB15"/>
    </row>
    <row r="16" spans="1:28" s="22" customFormat="1" ht="15.75">
      <c r="A16" s="76">
        <v>8</v>
      </c>
      <c r="B16" s="12" t="s">
        <v>49</v>
      </c>
      <c r="C16" s="12">
        <v>455900</v>
      </c>
      <c r="D16" s="12">
        <v>9729200</v>
      </c>
      <c r="E16" s="23">
        <v>46.2</v>
      </c>
      <c r="F16" s="12" t="s">
        <v>35</v>
      </c>
      <c r="G16" s="12" t="s">
        <v>50</v>
      </c>
      <c r="H16" s="12">
        <v>0</v>
      </c>
      <c r="I16" s="68">
        <v>57447.177000000003</v>
      </c>
      <c r="J16" s="12">
        <v>1.3</v>
      </c>
      <c r="K16" s="69">
        <f t="shared" ref="K16:K38" si="4">I16*H16</f>
        <v>0</v>
      </c>
      <c r="L16" s="68">
        <f t="shared" ref="L16:L25" si="5">I16*J16</f>
        <v>74681.330100000006</v>
      </c>
      <c r="M16" s="12">
        <v>1.6</v>
      </c>
      <c r="N16" s="68">
        <f t="shared" si="2"/>
        <v>119490.12816000002</v>
      </c>
      <c r="O16" s="68">
        <f t="shared" si="3"/>
        <v>58550.162798400008</v>
      </c>
      <c r="P16" s="23">
        <v>49</v>
      </c>
      <c r="Q16" s="23">
        <v>4.9000000000000004</v>
      </c>
      <c r="R16" s="23">
        <v>14.8</v>
      </c>
      <c r="S16" s="23">
        <v>0.38</v>
      </c>
      <c r="T16" s="23">
        <v>45.27</v>
      </c>
      <c r="U16" s="18"/>
      <c r="V16" s="18"/>
      <c r="W16" s="17"/>
      <c r="X16" s="18"/>
      <c r="Y16" s="27"/>
      <c r="Z16" s="20"/>
      <c r="AA16"/>
      <c r="AB16"/>
    </row>
    <row r="17" spans="1:28" s="22" customFormat="1" ht="15.75">
      <c r="A17" s="76">
        <v>9</v>
      </c>
      <c r="B17" s="12" t="s">
        <v>51</v>
      </c>
      <c r="C17" s="12">
        <v>455900</v>
      </c>
      <c r="D17" s="12">
        <v>9729000</v>
      </c>
      <c r="E17" s="23">
        <v>47.6</v>
      </c>
      <c r="F17" s="12" t="s">
        <v>35</v>
      </c>
      <c r="G17" s="12" t="s">
        <v>52</v>
      </c>
      <c r="H17" s="12">
        <v>1.6</v>
      </c>
      <c r="I17" s="68">
        <v>42147.606</v>
      </c>
      <c r="J17" s="12">
        <v>1.2</v>
      </c>
      <c r="K17" s="69">
        <f t="shared" ref="K17:K22" si="6">I17*H17</f>
        <v>67436.169600000008</v>
      </c>
      <c r="L17" s="68">
        <f>I17*J17</f>
        <v>50577.127199999995</v>
      </c>
      <c r="M17" s="12">
        <v>1.6</v>
      </c>
      <c r="N17" s="68">
        <f t="shared" si="2"/>
        <v>80923.403519999993</v>
      </c>
      <c r="O17" s="68">
        <f t="shared" si="3"/>
        <v>22375.321073279996</v>
      </c>
      <c r="P17" s="23">
        <v>27.65</v>
      </c>
      <c r="Q17" s="23">
        <v>6</v>
      </c>
      <c r="R17" s="23">
        <v>4</v>
      </c>
      <c r="S17" s="23">
        <v>0.5</v>
      </c>
      <c r="T17" s="23">
        <v>55</v>
      </c>
      <c r="U17" s="18"/>
      <c r="V17" s="18"/>
      <c r="W17" s="17"/>
      <c r="X17" s="18"/>
      <c r="Y17" s="27"/>
      <c r="Z17" s="20"/>
      <c r="AA17"/>
      <c r="AB17"/>
    </row>
    <row r="18" spans="1:28" s="22" customFormat="1" ht="15.75">
      <c r="A18" s="76">
        <v>10</v>
      </c>
      <c r="B18" s="12" t="s">
        <v>53</v>
      </c>
      <c r="C18" s="12">
        <v>456700</v>
      </c>
      <c r="D18" s="12">
        <v>9729000</v>
      </c>
      <c r="E18" s="23">
        <v>43.4</v>
      </c>
      <c r="F18" s="12" t="s">
        <v>35</v>
      </c>
      <c r="G18" s="12" t="s">
        <v>54</v>
      </c>
      <c r="H18" s="12">
        <v>1.5</v>
      </c>
      <c r="I18" s="68">
        <v>77140.410999999993</v>
      </c>
      <c r="J18" s="12">
        <v>1.5</v>
      </c>
      <c r="K18" s="69">
        <f t="shared" si="6"/>
        <v>115710.61649999999</v>
      </c>
      <c r="L18" s="68">
        <f>I18*J18</f>
        <v>115710.61649999999</v>
      </c>
      <c r="M18" s="12">
        <v>1.6</v>
      </c>
      <c r="N18" s="68">
        <f t="shared" si="2"/>
        <v>185136.98639999999</v>
      </c>
      <c r="O18" s="68">
        <f t="shared" si="3"/>
        <v>79275.657576480007</v>
      </c>
      <c r="P18" s="23">
        <v>42.82</v>
      </c>
      <c r="Q18" s="23">
        <v>19.3</v>
      </c>
      <c r="R18" s="23">
        <v>18</v>
      </c>
      <c r="S18" s="23">
        <v>1</v>
      </c>
      <c r="T18" s="23">
        <v>45.4</v>
      </c>
      <c r="U18" s="18"/>
      <c r="V18" s="18"/>
      <c r="W18" s="17"/>
      <c r="X18" s="18"/>
      <c r="Y18" s="27"/>
      <c r="Z18" s="28"/>
      <c r="AA18"/>
      <c r="AB18"/>
    </row>
    <row r="19" spans="1:28" s="22" customFormat="1" ht="15.75">
      <c r="A19" s="76">
        <v>11</v>
      </c>
      <c r="B19" s="12" t="s">
        <v>55</v>
      </c>
      <c r="C19" s="12">
        <v>456500</v>
      </c>
      <c r="D19" s="12">
        <v>9728800</v>
      </c>
      <c r="E19" s="23">
        <v>42.2</v>
      </c>
      <c r="F19" s="12" t="s">
        <v>35</v>
      </c>
      <c r="G19" s="12" t="s">
        <v>56</v>
      </c>
      <c r="H19" s="12">
        <v>1.6</v>
      </c>
      <c r="I19" s="68">
        <v>46350</v>
      </c>
      <c r="J19" s="12">
        <v>1.1000000000000001</v>
      </c>
      <c r="K19" s="69">
        <f t="shared" si="6"/>
        <v>74160</v>
      </c>
      <c r="L19" s="68">
        <f>I19*J19</f>
        <v>50985.000000000007</v>
      </c>
      <c r="M19" s="12">
        <v>1.6</v>
      </c>
      <c r="N19" s="68">
        <f t="shared" si="2"/>
        <v>81576.000000000015</v>
      </c>
      <c r="O19" s="68">
        <f t="shared" si="3"/>
        <v>39425.680800000009</v>
      </c>
      <c r="P19" s="23">
        <v>48.33</v>
      </c>
      <c r="Q19" s="23">
        <v>8</v>
      </c>
      <c r="R19" s="23">
        <v>5</v>
      </c>
      <c r="S19" s="23">
        <v>0</v>
      </c>
      <c r="T19" s="23">
        <v>55</v>
      </c>
      <c r="U19" s="18"/>
      <c r="V19" s="18"/>
      <c r="W19" s="17"/>
      <c r="X19" s="18"/>
      <c r="Y19" s="27"/>
      <c r="Z19" s="28"/>
      <c r="AA19"/>
      <c r="AB19"/>
    </row>
    <row r="20" spans="1:28" s="22" customFormat="1" ht="15.75">
      <c r="A20" s="76">
        <v>12</v>
      </c>
      <c r="B20" s="12" t="s">
        <v>57</v>
      </c>
      <c r="C20" s="12">
        <v>456700</v>
      </c>
      <c r="D20" s="12">
        <v>9728800</v>
      </c>
      <c r="E20" s="23">
        <v>44.4</v>
      </c>
      <c r="F20" s="12" t="s">
        <v>35</v>
      </c>
      <c r="G20" s="12" t="s">
        <v>58</v>
      </c>
      <c r="H20" s="12">
        <v>1.1000000000000001</v>
      </c>
      <c r="I20" s="68">
        <v>35000</v>
      </c>
      <c r="J20" s="12">
        <v>1.1000000000000001</v>
      </c>
      <c r="K20" s="69">
        <f t="shared" si="6"/>
        <v>38500</v>
      </c>
      <c r="L20" s="68">
        <f>I20*J20</f>
        <v>38500</v>
      </c>
      <c r="M20" s="12">
        <v>1.6</v>
      </c>
      <c r="N20" s="68">
        <f t="shared" si="2"/>
        <v>61600</v>
      </c>
      <c r="O20" s="68">
        <f t="shared" si="3"/>
        <v>28748.720000000001</v>
      </c>
      <c r="P20" s="23">
        <v>46.67</v>
      </c>
      <c r="Q20" s="23">
        <v>19</v>
      </c>
      <c r="R20" s="23">
        <v>6</v>
      </c>
      <c r="S20" s="23">
        <v>0</v>
      </c>
      <c r="T20" s="23">
        <v>45</v>
      </c>
      <c r="U20" s="18"/>
      <c r="V20" s="18"/>
      <c r="W20" s="17"/>
      <c r="X20" s="18"/>
      <c r="Y20" s="28"/>
      <c r="Z20" s="29"/>
      <c r="AA20"/>
      <c r="AB20"/>
    </row>
    <row r="21" spans="1:28" s="22" customFormat="1" ht="15.75">
      <c r="A21" s="76">
        <v>13</v>
      </c>
      <c r="B21" s="12" t="s">
        <v>59</v>
      </c>
      <c r="C21" s="12">
        <v>456500</v>
      </c>
      <c r="D21" s="12">
        <v>9729800</v>
      </c>
      <c r="E21" s="23">
        <v>48.9</v>
      </c>
      <c r="F21" s="12" t="s">
        <v>35</v>
      </c>
      <c r="G21" s="12" t="s">
        <v>60</v>
      </c>
      <c r="H21" s="12">
        <v>1.8</v>
      </c>
      <c r="I21" s="68">
        <v>97950</v>
      </c>
      <c r="J21" s="12">
        <v>1.3</v>
      </c>
      <c r="K21" s="69">
        <f t="shared" si="6"/>
        <v>176310</v>
      </c>
      <c r="L21" s="68">
        <f>I21*J21</f>
        <v>127335</v>
      </c>
      <c r="M21" s="12">
        <v>1.6</v>
      </c>
      <c r="N21" s="68">
        <f t="shared" si="2"/>
        <v>203736</v>
      </c>
      <c r="O21" s="68">
        <f t="shared" si="3"/>
        <v>74445.134399999995</v>
      </c>
      <c r="P21" s="23">
        <v>36.54</v>
      </c>
      <c r="Q21" s="30">
        <v>5.3</v>
      </c>
      <c r="R21" s="30">
        <v>35.33</v>
      </c>
      <c r="S21" s="30">
        <v>1.25</v>
      </c>
      <c r="T21" s="30">
        <v>40.64</v>
      </c>
      <c r="U21" s="31"/>
      <c r="V21" s="31"/>
      <c r="W21" s="17"/>
      <c r="X21" s="18"/>
      <c r="Y21" s="28"/>
      <c r="Z21" s="29"/>
      <c r="AA21"/>
      <c r="AB21"/>
    </row>
    <row r="22" spans="1:28" s="22" customFormat="1" ht="15.75">
      <c r="A22" s="76">
        <v>14</v>
      </c>
      <c r="B22" s="12" t="s">
        <v>61</v>
      </c>
      <c r="C22" s="12">
        <v>456100</v>
      </c>
      <c r="D22" s="12">
        <v>9729800</v>
      </c>
      <c r="E22" s="23">
        <v>47.7</v>
      </c>
      <c r="F22" s="12" t="s">
        <v>35</v>
      </c>
      <c r="G22" s="12" t="s">
        <v>58</v>
      </c>
      <c r="H22" s="12">
        <v>1.1000000000000001</v>
      </c>
      <c r="I22" s="68">
        <v>123074.56</v>
      </c>
      <c r="J22" s="12">
        <v>1.1000000000000001</v>
      </c>
      <c r="K22" s="69">
        <f t="shared" si="6"/>
        <v>135382.016</v>
      </c>
      <c r="L22" s="68">
        <f t="shared" si="5"/>
        <v>135382.016</v>
      </c>
      <c r="M22" s="12">
        <v>1.6</v>
      </c>
      <c r="N22" s="68">
        <f t="shared" si="2"/>
        <v>216611.22560000001</v>
      </c>
      <c r="O22" s="68">
        <f t="shared" si="3"/>
        <v>101092.45898752</v>
      </c>
      <c r="P22" s="23">
        <v>46.67</v>
      </c>
      <c r="Q22" s="24">
        <v>18.88</v>
      </c>
      <c r="R22" s="24">
        <v>11.17</v>
      </c>
      <c r="S22" s="32">
        <v>0.55000000000000004</v>
      </c>
      <c r="T22" s="25">
        <f>100-(P22+Q22+R22+S22)</f>
        <v>22.730000000000004</v>
      </c>
      <c r="U22" s="26"/>
      <c r="V22" s="26"/>
      <c r="W22" s="17"/>
      <c r="X22" s="18"/>
      <c r="Y22" s="28"/>
      <c r="Z22" s="29"/>
      <c r="AA22"/>
      <c r="AB22"/>
    </row>
    <row r="23" spans="1:28" s="22" customFormat="1" ht="15.75">
      <c r="A23" s="76">
        <v>15</v>
      </c>
      <c r="B23" s="12" t="s">
        <v>62</v>
      </c>
      <c r="C23" s="12">
        <v>456100</v>
      </c>
      <c r="D23" s="12">
        <v>9729400</v>
      </c>
      <c r="E23" s="23">
        <v>46.6</v>
      </c>
      <c r="F23" s="12" t="s">
        <v>35</v>
      </c>
      <c r="G23" s="12" t="s">
        <v>63</v>
      </c>
      <c r="H23" s="12">
        <v>0.9</v>
      </c>
      <c r="I23" s="68">
        <v>68070.588000000003</v>
      </c>
      <c r="J23" s="12">
        <v>1.3</v>
      </c>
      <c r="K23" s="69">
        <f t="shared" si="4"/>
        <v>61263.529200000004</v>
      </c>
      <c r="L23" s="68">
        <f t="shared" si="5"/>
        <v>88491.764400000015</v>
      </c>
      <c r="M23" s="12">
        <v>1.6</v>
      </c>
      <c r="N23" s="68">
        <f t="shared" si="2"/>
        <v>141586.82304000002</v>
      </c>
      <c r="O23" s="68">
        <f t="shared" si="3"/>
        <v>50560.654507584011</v>
      </c>
      <c r="P23" s="23">
        <v>35.71</v>
      </c>
      <c r="Q23" s="23">
        <v>19.3</v>
      </c>
      <c r="R23" s="23">
        <v>45.91</v>
      </c>
      <c r="S23" s="23">
        <v>0.54</v>
      </c>
      <c r="T23" s="23">
        <v>33.44</v>
      </c>
      <c r="U23" s="18"/>
      <c r="V23" s="18"/>
      <c r="W23" s="17"/>
      <c r="X23" s="18"/>
      <c r="Y23" s="28"/>
      <c r="Z23" s="29"/>
      <c r="AA23"/>
      <c r="AB23"/>
    </row>
    <row r="24" spans="1:28" s="22" customFormat="1" ht="15.75">
      <c r="A24" s="76">
        <v>16</v>
      </c>
      <c r="B24" s="12" t="s">
        <v>64</v>
      </c>
      <c r="C24" s="12">
        <v>455700</v>
      </c>
      <c r="D24" s="12">
        <v>9729000</v>
      </c>
      <c r="E24" s="23">
        <v>49.5</v>
      </c>
      <c r="F24" s="12" t="s">
        <v>35</v>
      </c>
      <c r="G24" s="12" t="s">
        <v>54</v>
      </c>
      <c r="H24" s="12">
        <v>1.5</v>
      </c>
      <c r="I24" s="68">
        <v>30000</v>
      </c>
      <c r="J24" s="12">
        <v>1.5</v>
      </c>
      <c r="K24" s="69">
        <f t="shared" si="4"/>
        <v>45000</v>
      </c>
      <c r="L24" s="68">
        <f>I24*J24</f>
        <v>45000</v>
      </c>
      <c r="M24" s="12">
        <v>1.6</v>
      </c>
      <c r="N24" s="68">
        <f t="shared" si="2"/>
        <v>72000</v>
      </c>
      <c r="O24" s="68">
        <f t="shared" si="3"/>
        <v>30830.400000000001</v>
      </c>
      <c r="P24" s="23">
        <v>42.82</v>
      </c>
      <c r="Q24" s="23">
        <v>19.3</v>
      </c>
      <c r="R24" s="23">
        <v>18</v>
      </c>
      <c r="S24" s="23">
        <v>1</v>
      </c>
      <c r="T24" s="23">
        <v>45.4</v>
      </c>
      <c r="U24" s="18"/>
      <c r="V24" s="18"/>
      <c r="W24" s="17"/>
      <c r="X24" s="18"/>
      <c r="Y24" s="28"/>
      <c r="Z24" s="28"/>
      <c r="AA24"/>
      <c r="AB24"/>
    </row>
    <row r="25" spans="1:28" s="22" customFormat="1" ht="15.75">
      <c r="A25" s="8">
        <v>17</v>
      </c>
      <c r="B25" s="12" t="s">
        <v>65</v>
      </c>
      <c r="C25" s="12">
        <v>456500</v>
      </c>
      <c r="D25" s="12">
        <v>9728600</v>
      </c>
      <c r="E25" s="23">
        <v>48.2</v>
      </c>
      <c r="F25" s="12" t="s">
        <v>35</v>
      </c>
      <c r="G25" s="12" t="s">
        <v>66</v>
      </c>
      <c r="H25" s="12">
        <v>2</v>
      </c>
      <c r="I25" s="68">
        <v>53632.029000000002</v>
      </c>
      <c r="J25" s="12">
        <v>0.7</v>
      </c>
      <c r="K25" s="69">
        <f t="shared" si="4"/>
        <v>107264.058</v>
      </c>
      <c r="L25" s="68">
        <f t="shared" si="5"/>
        <v>37542.420299999998</v>
      </c>
      <c r="M25" s="12">
        <v>1.6</v>
      </c>
      <c r="N25" s="68">
        <f t="shared" si="2"/>
        <v>60067.872479999998</v>
      </c>
      <c r="O25" s="68">
        <f t="shared" si="3"/>
        <v>23306.334522239995</v>
      </c>
      <c r="P25" s="23">
        <v>38.799999999999997</v>
      </c>
      <c r="Q25" s="23">
        <v>38.6</v>
      </c>
      <c r="R25" s="23">
        <v>3</v>
      </c>
      <c r="S25" s="23">
        <v>0</v>
      </c>
      <c r="T25" s="23">
        <v>37</v>
      </c>
      <c r="U25" s="18"/>
      <c r="V25" s="18"/>
      <c r="W25" s="17"/>
      <c r="X25" s="18"/>
      <c r="Y25" s="28"/>
      <c r="Z25" s="29"/>
      <c r="AA25"/>
      <c r="AB25"/>
    </row>
    <row r="26" spans="1:28" s="22" customFormat="1" ht="15.75" hidden="1">
      <c r="A26" s="33">
        <v>18</v>
      </c>
      <c r="B26" s="34"/>
      <c r="C26" s="34"/>
      <c r="D26" s="34"/>
      <c r="E26" s="34"/>
      <c r="F26" s="35"/>
      <c r="G26" s="12"/>
      <c r="H26" s="12"/>
      <c r="I26" s="12"/>
      <c r="J26" s="12"/>
      <c r="K26" s="69">
        <f t="shared" si="4"/>
        <v>0</v>
      </c>
      <c r="L26" s="68"/>
      <c r="M26" s="12"/>
      <c r="N26" s="68"/>
      <c r="O26" s="68"/>
      <c r="P26" s="36"/>
      <c r="Q26" s="37"/>
      <c r="R26" s="37"/>
      <c r="S26" s="37"/>
      <c r="T26" s="37"/>
      <c r="U26" s="38"/>
      <c r="V26" s="38"/>
      <c r="W26" s="17"/>
      <c r="X26" s="18"/>
      <c r="Y26" s="39"/>
      <c r="Z26" s="40"/>
      <c r="AA26"/>
      <c r="AB26"/>
    </row>
    <row r="27" spans="1:28" s="22" customFormat="1" ht="15.75" hidden="1">
      <c r="A27" s="41">
        <v>19</v>
      </c>
      <c r="B27" s="34"/>
      <c r="C27" s="34"/>
      <c r="D27" s="34"/>
      <c r="E27" s="34"/>
      <c r="F27" s="35"/>
      <c r="G27" s="12"/>
      <c r="H27" s="12"/>
      <c r="I27" s="12"/>
      <c r="J27" s="12"/>
      <c r="K27" s="69">
        <f t="shared" si="4"/>
        <v>0</v>
      </c>
      <c r="L27" s="68"/>
      <c r="M27" s="12"/>
      <c r="N27" s="68"/>
      <c r="O27" s="68"/>
      <c r="P27" s="36"/>
      <c r="Q27" s="42"/>
      <c r="R27" s="43"/>
      <c r="S27" s="44"/>
      <c r="T27" s="44"/>
      <c r="U27" s="45"/>
      <c r="V27" s="18"/>
      <c r="W27" s="17"/>
      <c r="X27" s="18"/>
      <c r="Y27" s="46"/>
      <c r="Z27" s="47"/>
      <c r="AA27"/>
      <c r="AB27"/>
    </row>
    <row r="28" spans="1:28" s="22" customFormat="1" ht="15.75" hidden="1">
      <c r="A28" s="41">
        <v>20</v>
      </c>
      <c r="B28" s="34"/>
      <c r="C28" s="34"/>
      <c r="D28" s="34"/>
      <c r="E28" s="34"/>
      <c r="F28" s="35"/>
      <c r="G28" s="48"/>
      <c r="H28" s="48"/>
      <c r="I28" s="48"/>
      <c r="J28" s="48"/>
      <c r="K28" s="69">
        <f t="shared" si="4"/>
        <v>0</v>
      </c>
      <c r="L28" s="71"/>
      <c r="M28" s="48"/>
      <c r="N28" s="71"/>
      <c r="O28" s="71"/>
      <c r="P28" s="36"/>
      <c r="Q28" s="42"/>
      <c r="R28" s="43"/>
      <c r="S28" s="44"/>
      <c r="T28" s="44"/>
      <c r="U28" s="45"/>
      <c r="V28" s="18"/>
      <c r="W28" s="17"/>
      <c r="X28" s="18"/>
      <c r="Y28" s="46"/>
      <c r="Z28" s="47"/>
      <c r="AA28"/>
      <c r="AB28"/>
    </row>
    <row r="29" spans="1:28" s="22" customFormat="1" ht="15.75" hidden="1">
      <c r="A29" s="41">
        <v>21</v>
      </c>
      <c r="B29" s="34"/>
      <c r="C29" s="34"/>
      <c r="D29" s="34"/>
      <c r="E29" s="34"/>
      <c r="F29" s="35"/>
      <c r="G29" s="49"/>
      <c r="H29" s="48"/>
      <c r="I29" s="48"/>
      <c r="J29" s="48"/>
      <c r="K29" s="69">
        <f t="shared" si="4"/>
        <v>0</v>
      </c>
      <c r="L29" s="71"/>
      <c r="M29" s="48"/>
      <c r="N29" s="71"/>
      <c r="O29" s="71"/>
      <c r="P29" s="36"/>
      <c r="Q29" s="42"/>
      <c r="R29" s="43"/>
      <c r="S29" s="44"/>
      <c r="T29" s="44"/>
      <c r="U29" s="45"/>
      <c r="V29" s="18"/>
      <c r="W29" s="17"/>
      <c r="X29" s="18"/>
      <c r="Y29" s="46"/>
      <c r="Z29" s="47"/>
      <c r="AA29"/>
      <c r="AB29"/>
    </row>
    <row r="30" spans="1:28" s="22" customFormat="1" ht="15.75" hidden="1">
      <c r="A30" s="41">
        <v>22</v>
      </c>
      <c r="B30" s="34"/>
      <c r="C30" s="34"/>
      <c r="D30" s="34"/>
      <c r="E30" s="34"/>
      <c r="F30" s="35"/>
      <c r="G30" s="49"/>
      <c r="H30" s="48"/>
      <c r="I30" s="48"/>
      <c r="J30" s="48"/>
      <c r="K30" s="69">
        <f t="shared" si="4"/>
        <v>0</v>
      </c>
      <c r="L30" s="71"/>
      <c r="M30" s="48"/>
      <c r="N30" s="71"/>
      <c r="O30" s="71"/>
      <c r="P30" s="36"/>
      <c r="Q30" s="42"/>
      <c r="R30" s="43"/>
      <c r="S30" s="44"/>
      <c r="T30" s="44"/>
      <c r="U30" s="45"/>
      <c r="V30" s="18"/>
      <c r="W30" s="17"/>
      <c r="X30" s="18"/>
      <c r="Y30" s="46"/>
      <c r="Z30" s="47"/>
      <c r="AA30"/>
      <c r="AB30"/>
    </row>
    <row r="31" spans="1:28" s="22" customFormat="1" ht="15.75" hidden="1">
      <c r="A31" s="41">
        <v>23</v>
      </c>
      <c r="B31" s="34"/>
      <c r="C31" s="34"/>
      <c r="D31" s="34"/>
      <c r="E31" s="34"/>
      <c r="F31" s="35"/>
      <c r="G31" s="49"/>
      <c r="H31" s="48"/>
      <c r="I31" s="48"/>
      <c r="J31" s="48"/>
      <c r="K31" s="69">
        <f t="shared" si="4"/>
        <v>0</v>
      </c>
      <c r="L31" s="71"/>
      <c r="M31" s="48"/>
      <c r="N31" s="71"/>
      <c r="O31" s="71"/>
      <c r="P31" s="36"/>
      <c r="Q31" s="42"/>
      <c r="R31" s="43"/>
      <c r="S31" s="44"/>
      <c r="T31" s="44"/>
      <c r="U31" s="45"/>
      <c r="V31" s="18"/>
      <c r="W31" s="17"/>
      <c r="X31" s="18"/>
      <c r="Y31" s="46"/>
      <c r="Z31" s="47"/>
      <c r="AA31"/>
      <c r="AB31"/>
    </row>
    <row r="32" spans="1:28" s="22" customFormat="1" ht="15.75" hidden="1">
      <c r="A32" s="41">
        <v>24</v>
      </c>
      <c r="B32" s="34"/>
      <c r="C32" s="34"/>
      <c r="D32" s="34"/>
      <c r="E32" s="34"/>
      <c r="F32" s="35"/>
      <c r="G32" s="49"/>
      <c r="H32" s="48"/>
      <c r="I32" s="48"/>
      <c r="J32" s="48"/>
      <c r="K32" s="69">
        <f t="shared" si="4"/>
        <v>0</v>
      </c>
      <c r="L32" s="71"/>
      <c r="M32" s="48"/>
      <c r="N32" s="71"/>
      <c r="O32" s="71"/>
      <c r="P32" s="36"/>
      <c r="Q32" s="50"/>
      <c r="R32" s="43"/>
      <c r="S32" s="44"/>
      <c r="T32" s="44"/>
      <c r="U32" s="45"/>
      <c r="V32" s="18"/>
      <c r="W32" s="17"/>
      <c r="X32" s="18"/>
      <c r="Y32" s="46"/>
      <c r="Z32" s="47"/>
      <c r="AA32"/>
      <c r="AB32"/>
    </row>
    <row r="33" spans="1:28" s="22" customFormat="1" ht="15.75" hidden="1">
      <c r="A33" s="41">
        <v>25</v>
      </c>
      <c r="B33" s="34"/>
      <c r="C33" s="34"/>
      <c r="D33" s="34"/>
      <c r="E33" s="34"/>
      <c r="F33" s="35"/>
      <c r="G33" s="49"/>
      <c r="H33" s="48"/>
      <c r="I33" s="48"/>
      <c r="J33" s="48"/>
      <c r="K33" s="69">
        <f t="shared" si="4"/>
        <v>0</v>
      </c>
      <c r="L33" s="71"/>
      <c r="M33" s="48"/>
      <c r="N33" s="71"/>
      <c r="O33" s="71"/>
      <c r="P33" s="36"/>
      <c r="Q33" s="50"/>
      <c r="R33" s="43"/>
      <c r="S33" s="44"/>
      <c r="T33" s="44"/>
      <c r="U33" s="45"/>
      <c r="V33" s="18"/>
      <c r="W33" s="17"/>
      <c r="X33" s="18"/>
      <c r="Y33" s="51"/>
      <c r="Z33" s="51"/>
      <c r="AA33"/>
      <c r="AB33"/>
    </row>
    <row r="34" spans="1:28" s="22" customFormat="1" ht="15.75" hidden="1">
      <c r="A34" s="41">
        <v>26</v>
      </c>
      <c r="B34" s="34"/>
      <c r="C34" s="34"/>
      <c r="D34" s="34"/>
      <c r="E34" s="34"/>
      <c r="F34" s="35"/>
      <c r="G34" s="49"/>
      <c r="H34" s="48"/>
      <c r="I34" s="48"/>
      <c r="J34" s="48"/>
      <c r="K34" s="69">
        <f t="shared" si="4"/>
        <v>0</v>
      </c>
      <c r="L34" s="71"/>
      <c r="M34" s="48"/>
      <c r="N34" s="71"/>
      <c r="O34" s="71"/>
      <c r="P34" s="36"/>
      <c r="Q34" s="50"/>
      <c r="R34" s="43"/>
      <c r="S34" s="44"/>
      <c r="T34" s="44"/>
      <c r="U34" s="45"/>
      <c r="V34" s="18"/>
      <c r="W34" s="17"/>
      <c r="X34" s="18"/>
      <c r="Y34" s="51"/>
      <c r="Z34" s="51"/>
      <c r="AA34"/>
      <c r="AB34"/>
    </row>
    <row r="35" spans="1:28" s="22" customFormat="1" ht="15.75" hidden="1">
      <c r="A35" s="41">
        <v>27</v>
      </c>
      <c r="B35" s="34"/>
      <c r="C35" s="34"/>
      <c r="D35" s="34"/>
      <c r="E35" s="34"/>
      <c r="F35" s="35"/>
      <c r="G35" s="49"/>
      <c r="H35" s="48"/>
      <c r="I35" s="48"/>
      <c r="J35" s="48"/>
      <c r="K35" s="69">
        <f t="shared" si="4"/>
        <v>0</v>
      </c>
      <c r="L35" s="71"/>
      <c r="M35" s="48"/>
      <c r="N35" s="71"/>
      <c r="O35" s="71"/>
      <c r="P35" s="36"/>
      <c r="Q35" s="50"/>
      <c r="R35" s="43"/>
      <c r="S35" s="44"/>
      <c r="T35" s="44"/>
      <c r="U35" s="45"/>
      <c r="V35" s="18"/>
      <c r="W35" s="17"/>
      <c r="X35" s="18"/>
      <c r="Y35" s="51"/>
      <c r="Z35" s="51"/>
      <c r="AA35"/>
      <c r="AB35"/>
    </row>
    <row r="36" spans="1:28" s="22" customFormat="1" ht="15.75" hidden="1">
      <c r="A36" s="41">
        <v>28</v>
      </c>
      <c r="B36" s="34"/>
      <c r="C36" s="34"/>
      <c r="D36" s="34"/>
      <c r="E36" s="34"/>
      <c r="F36" s="35"/>
      <c r="G36" s="49"/>
      <c r="H36" s="48"/>
      <c r="I36" s="48"/>
      <c r="J36" s="48"/>
      <c r="K36" s="69">
        <f t="shared" si="4"/>
        <v>0</v>
      </c>
      <c r="L36" s="71"/>
      <c r="M36" s="48"/>
      <c r="N36" s="71"/>
      <c r="O36" s="71"/>
      <c r="P36" s="36"/>
      <c r="Q36" s="50"/>
      <c r="R36" s="43"/>
      <c r="S36" s="44"/>
      <c r="T36" s="44"/>
      <c r="U36" s="45"/>
      <c r="V36" s="52"/>
      <c r="W36" s="17"/>
      <c r="X36" s="52"/>
      <c r="Y36" s="51"/>
      <c r="Z36" s="51"/>
      <c r="AA36"/>
      <c r="AB36"/>
    </row>
    <row r="37" spans="1:28" s="22" customFormat="1" ht="15.75" hidden="1">
      <c r="A37" s="41">
        <v>29</v>
      </c>
      <c r="B37" s="34"/>
      <c r="C37" s="34"/>
      <c r="D37" s="34"/>
      <c r="E37" s="34"/>
      <c r="F37" s="35"/>
      <c r="G37" s="49"/>
      <c r="H37" s="48"/>
      <c r="I37" s="48"/>
      <c r="J37" s="48"/>
      <c r="K37" s="69">
        <f t="shared" si="4"/>
        <v>0</v>
      </c>
      <c r="L37" s="71"/>
      <c r="M37" s="48"/>
      <c r="N37" s="71"/>
      <c r="O37" s="71"/>
      <c r="P37" s="53"/>
      <c r="Q37" s="42"/>
      <c r="R37" s="43"/>
      <c r="S37" s="44"/>
      <c r="T37" s="44"/>
      <c r="U37" s="45"/>
      <c r="V37" s="18"/>
      <c r="W37" s="17"/>
      <c r="X37" s="18"/>
      <c r="Y37" s="51"/>
      <c r="Z37" s="54"/>
      <c r="AA37"/>
      <c r="AB37"/>
    </row>
    <row r="38" spans="1:28" s="22" customFormat="1" ht="15.75" hidden="1">
      <c r="A38" s="55">
        <v>30</v>
      </c>
      <c r="B38" s="56"/>
      <c r="C38" s="56"/>
      <c r="D38" s="56"/>
      <c r="E38" s="56"/>
      <c r="F38" s="57"/>
      <c r="G38" s="58"/>
      <c r="H38" s="59"/>
      <c r="I38" s="59"/>
      <c r="J38" s="59"/>
      <c r="K38" s="69">
        <f t="shared" si="4"/>
        <v>0</v>
      </c>
      <c r="L38" s="72"/>
      <c r="M38" s="59"/>
      <c r="N38" s="72"/>
      <c r="O38" s="72"/>
      <c r="P38" s="60"/>
      <c r="Q38" s="61"/>
      <c r="R38" s="62"/>
      <c r="S38" s="63"/>
      <c r="T38" s="63"/>
      <c r="U38" s="64"/>
      <c r="V38" s="18"/>
      <c r="W38" s="17"/>
      <c r="X38" s="18"/>
      <c r="Y38" s="65"/>
      <c r="Z38" s="66"/>
      <c r="AA38"/>
      <c r="AB38"/>
    </row>
    <row r="39" spans="1:28" s="22" customFormat="1" ht="15.75">
      <c r="A39" s="77" t="s">
        <v>67</v>
      </c>
      <c r="B39" s="78"/>
      <c r="C39" s="78"/>
      <c r="D39" s="78"/>
      <c r="E39" s="78"/>
      <c r="F39" s="78"/>
      <c r="G39" s="78"/>
      <c r="H39" s="78"/>
      <c r="I39" s="73"/>
      <c r="J39" s="67"/>
      <c r="K39" s="74">
        <f>SUM(K9:K25)</f>
        <v>1101735.1677999999</v>
      </c>
      <c r="L39" s="73">
        <f>SUM(L9:L25)</f>
        <v>1357010.6959000002</v>
      </c>
      <c r="M39" s="67"/>
      <c r="N39" s="73">
        <f>SUM(N9:N25)</f>
        <v>2171217.11344</v>
      </c>
      <c r="O39" s="73">
        <f>SUM(O9:O25)</f>
        <v>952756.51400190208</v>
      </c>
      <c r="P39" s="67"/>
      <c r="Q39" s="67"/>
      <c r="R39" s="67"/>
      <c r="S39" s="67"/>
      <c r="T39" s="67"/>
    </row>
  </sheetData>
  <mergeCells count="23">
    <mergeCell ref="R6:R8"/>
    <mergeCell ref="S6:S8"/>
    <mergeCell ref="T6:T8"/>
    <mergeCell ref="I6:I7"/>
    <mergeCell ref="J6:J7"/>
    <mergeCell ref="K6:K7"/>
    <mergeCell ref="L6:L7"/>
    <mergeCell ref="M6:M7"/>
    <mergeCell ref="N6:N7"/>
    <mergeCell ref="A39:H39"/>
    <mergeCell ref="C3:H3"/>
    <mergeCell ref="O6:O7"/>
    <mergeCell ref="P6:P7"/>
    <mergeCell ref="Q6:Q7"/>
    <mergeCell ref="A6:A8"/>
    <mergeCell ref="B6:B8"/>
    <mergeCell ref="C6:E6"/>
    <mergeCell ref="F6:F8"/>
    <mergeCell ref="H6:H7"/>
    <mergeCell ref="C7:C8"/>
    <mergeCell ref="D7:D8"/>
    <mergeCell ref="E7:E8"/>
    <mergeCell ref="G7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</dc:creator>
  <cp:keywords/>
  <dc:description/>
  <cp:lastModifiedBy>Bayu Dwi Kurniawan</cp:lastModifiedBy>
  <cp:revision/>
  <dcterms:created xsi:type="dcterms:W3CDTF">2021-11-17T03:43:58Z</dcterms:created>
  <dcterms:modified xsi:type="dcterms:W3CDTF">2022-01-05T02:28:58Z</dcterms:modified>
  <cp:category/>
  <cp:contentStatus/>
</cp:coreProperties>
</file>