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son\Documents\MILES-SA\Plots\"/>
    </mc:Choice>
  </mc:AlternateContent>
  <xr:revisionPtr revIDLastSave="0" documentId="13_ncr:1_{308377B2-6F9E-44BA-AB42-9E850AF15BA9}" xr6:coauthVersionLast="47" xr6:coauthVersionMax="47" xr10:uidLastSave="{00000000-0000-0000-0000-000000000000}"/>
  <bookViews>
    <workbookView xWindow="-103" yWindow="-103" windowWidth="22149" windowHeight="13200" xr2:uid="{BBEE631E-4330-49F4-A99B-56D9B1E45EBC}"/>
  </bookViews>
  <sheets>
    <sheet name="Increase Renewable" sheetId="5" r:id="rId1"/>
    <sheet name="IC Capacity Increase" sheetId="2" r:id="rId2"/>
    <sheet name="Daily IC Use" sheetId="3" r:id="rId3"/>
    <sheet name="All Model Comparis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8" l="1"/>
  <c r="C9" i="8"/>
  <c r="C8" i="8"/>
  <c r="C7" i="8"/>
  <c r="C6" i="8"/>
  <c r="C5" i="8"/>
  <c r="C15" i="8" l="1"/>
  <c r="C11" i="8"/>
  <c r="C14" i="8"/>
  <c r="D11" i="5"/>
  <c r="D12" i="5"/>
  <c r="D13" i="5"/>
  <c r="D10" i="5"/>
  <c r="C12" i="8" l="1"/>
  <c r="C13" i="8" s="1"/>
  <c r="C14" i="3"/>
  <c r="C13" i="3"/>
  <c r="C12" i="3"/>
  <c r="C11" i="3"/>
</calcChain>
</file>

<file path=xl/sharedStrings.xml><?xml version="1.0" encoding="utf-8"?>
<sst xmlns="http://schemas.openxmlformats.org/spreadsheetml/2006/main" count="110" uniqueCount="45">
  <si>
    <t>Interconnector Ratings Comparison</t>
  </si>
  <si>
    <t>Interconnector Ratings</t>
  </si>
  <si>
    <t>Copper Plate Grid</t>
  </si>
  <si>
    <t>Multi Nodal Grid</t>
  </si>
  <si>
    <t>10% Interconnector Increase</t>
  </si>
  <si>
    <t>5% Interconnector Increase</t>
  </si>
  <si>
    <t>15% Interconnector Increase</t>
  </si>
  <si>
    <t>20% Interconnector Increase</t>
  </si>
  <si>
    <t>Energy Requirement (GWh)</t>
  </si>
  <si>
    <t>6 hours daily use</t>
  </si>
  <si>
    <t>Year</t>
  </si>
  <si>
    <t>Cost ($millions)</t>
  </si>
  <si>
    <t>Storage (GWh)</t>
  </si>
  <si>
    <t>12 hours daily use</t>
  </si>
  <si>
    <t>18 hours daily use</t>
  </si>
  <si>
    <t>Unconstrained</t>
  </si>
  <si>
    <t>Unlimited Daily Use</t>
  </si>
  <si>
    <t>6 Hour Equivalent Daily Use</t>
  </si>
  <si>
    <t>12 Hour Equivalent Daily Use</t>
  </si>
  <si>
    <t>18 Hour Equivalent Daily Use</t>
  </si>
  <si>
    <t>Parameter</t>
  </si>
  <si>
    <t>Cost ($m)</t>
  </si>
  <si>
    <t>Power Requirement (GW)</t>
  </si>
  <si>
    <t>Power (GW)</t>
  </si>
  <si>
    <t>w</t>
  </si>
  <si>
    <t>5% Renewable Increase</t>
  </si>
  <si>
    <t>10% Renewable Increase</t>
  </si>
  <si>
    <t>15% Renewable Increase</t>
  </si>
  <si>
    <t>20% Renewable Increase</t>
  </si>
  <si>
    <t>Base Case</t>
  </si>
  <si>
    <t>All Cases</t>
  </si>
  <si>
    <t>Median Power</t>
  </si>
  <si>
    <t>Min</t>
  </si>
  <si>
    <t>Max</t>
  </si>
  <si>
    <t>1st Quartile</t>
  </si>
  <si>
    <t>Median</t>
  </si>
  <si>
    <t>3rd Quartile</t>
  </si>
  <si>
    <t>Whisker Bottom</t>
  </si>
  <si>
    <t>Whisker Top</t>
  </si>
  <si>
    <t>Multi Nodal</t>
  </si>
  <si>
    <t>Regional Split</t>
  </si>
  <si>
    <t>Interstate Reliance</t>
  </si>
  <si>
    <t>Dispatchable Energy</t>
  </si>
  <si>
    <t>Increased Renewables Comparison</t>
  </si>
  <si>
    <t>Increased Daily Interconnector Use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</si>
</sst>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\ hh:mm:ss"/>
    <numFmt numFmtId="165" formatCode="0.0"/>
    <numFmt numFmtId="166" formatCode="0.000"/>
    <numFmt numFmtId="167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5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4" fillId="0" borderId="0" xfId="2" applyNumberFormat="1" applyFont="1" applyAlignment="1">
      <alignment horizontal="left"/>
    </xf>
    <xf numFmtId="167" fontId="0" fillId="0" borderId="0" xfId="1" applyNumberFormat="1" applyFont="1"/>
    <xf numFmtId="2" fontId="0" fillId="0" borderId="0" xfId="0" applyNumberFormat="1"/>
    <xf numFmtId="165" fontId="4" fillId="0" borderId="0" xfId="2" applyNumberFormat="1" applyFont="1" applyAlignment="1">
      <alignment horizontal="right"/>
    </xf>
    <xf numFmtId="0" fontId="4" fillId="0" borderId="0" xfId="2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1" applyNumberFormat="1" applyFont="1" applyAlignment="1">
      <alignment horizontal="right"/>
    </xf>
    <xf numFmtId="2" fontId="4" fillId="0" borderId="0" xfId="2" applyNumberFormat="1" applyFont="1" applyAlignment="1">
      <alignment horizontal="right"/>
    </xf>
    <xf numFmtId="0" fontId="5" fillId="0" borderId="0" xfId="0" applyFont="1" applyAlignment="1">
      <alignment horizontal="center" vertical="top"/>
    </xf>
    <xf numFmtId="0" fontId="6" fillId="0" borderId="0" xfId="0" applyFont="1"/>
    <xf numFmtId="1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</cellXfs>
  <cellStyles count="3">
    <cellStyle name="Comma" xfId="1" builtinId="3"/>
    <cellStyle name="Normal" xfId="0" builtinId="0"/>
    <cellStyle name="Normal 2" xfId="2" xr:uid="{DA29020F-BD9C-40AF-A361-619E7B566594}"/>
  </cellStyles>
  <dxfs count="0"/>
  <tableStyles count="0" defaultTableStyle="TableStyleMedium2" defaultPivotStyle="PivotStyleLight16"/>
  <colors>
    <mruColors>
      <color rgb="FF702F73"/>
      <color rgb="FFB05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2.9548800000000002</c:v>
                </c:pt>
                <c:pt idx="1">
                  <c:v>2.9500920000000002</c:v>
                </c:pt>
                <c:pt idx="2">
                  <c:v>2.9453040000000001</c:v>
                </c:pt>
                <c:pt idx="3">
                  <c:v>2.9405160000000001</c:v>
                </c:pt>
                <c:pt idx="4">
                  <c:v>2.9357280000000001</c:v>
                </c:pt>
                <c:pt idx="5">
                  <c:v>2.9309400000000001</c:v>
                </c:pt>
                <c:pt idx="6">
                  <c:v>2.9261520000000001</c:v>
                </c:pt>
                <c:pt idx="7">
                  <c:v>2.9213640000000001</c:v>
                </c:pt>
                <c:pt idx="8">
                  <c:v>2.9165760000000001</c:v>
                </c:pt>
                <c:pt idx="9">
                  <c:v>2.911788</c:v>
                </c:pt>
                <c:pt idx="10">
                  <c:v>2.907</c:v>
                </c:pt>
                <c:pt idx="11">
                  <c:v>3.9893999999999998</c:v>
                </c:pt>
                <c:pt idx="12">
                  <c:v>5.0717999999999996</c:v>
                </c:pt>
                <c:pt idx="13">
                  <c:v>6.1541999999999941</c:v>
                </c:pt>
                <c:pt idx="14">
                  <c:v>7.2366000000000001</c:v>
                </c:pt>
                <c:pt idx="15">
                  <c:v>8.3190000000000008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19.098749999999999</c:v>
                </c:pt>
                <c:pt idx="19">
                  <c:v>22.692</c:v>
                </c:pt>
                <c:pt idx="20">
                  <c:v>27.709</c:v>
                </c:pt>
                <c:pt idx="21">
                  <c:v>29.600999999999999</c:v>
                </c:pt>
                <c:pt idx="22">
                  <c:v>30.59</c:v>
                </c:pt>
                <c:pt idx="23">
                  <c:v>33.448</c:v>
                </c:pt>
                <c:pt idx="24">
                  <c:v>33</c:v>
                </c:pt>
                <c:pt idx="25">
                  <c:v>32.420999999999999</c:v>
                </c:pt>
                <c:pt idx="26">
                  <c:v>33.176000000000002</c:v>
                </c:pt>
                <c:pt idx="27">
                  <c:v>29.042999999999999</c:v>
                </c:pt>
                <c:pt idx="28">
                  <c:v>33.060806324110672</c:v>
                </c:pt>
                <c:pt idx="29">
                  <c:v>38.351999999999997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9C6-46E6-AE6B-F4F977D3D11D}"/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1.1491199999999999</c:v>
                </c:pt>
                <c:pt idx="1">
                  <c:v>1.102608</c:v>
                </c:pt>
                <c:pt idx="2">
                  <c:v>1.0560959999999999</c:v>
                </c:pt>
                <c:pt idx="3">
                  <c:v>1.009584</c:v>
                </c:pt>
                <c:pt idx="4">
                  <c:v>0.96307200000000004</c:v>
                </c:pt>
                <c:pt idx="5">
                  <c:v>0.91656000000000004</c:v>
                </c:pt>
                <c:pt idx="6">
                  <c:v>0.87004800000000004</c:v>
                </c:pt>
                <c:pt idx="7">
                  <c:v>0.82353600000000005</c:v>
                </c:pt>
                <c:pt idx="8">
                  <c:v>0.77702400000000005</c:v>
                </c:pt>
                <c:pt idx="9">
                  <c:v>0.73051200000000005</c:v>
                </c:pt>
                <c:pt idx="10">
                  <c:v>0.68400000000000005</c:v>
                </c:pt>
                <c:pt idx="11">
                  <c:v>0.99839999999999995</c:v>
                </c:pt>
                <c:pt idx="12">
                  <c:v>1.3128</c:v>
                </c:pt>
                <c:pt idx="13">
                  <c:v>1.6271999999999991</c:v>
                </c:pt>
                <c:pt idx="14">
                  <c:v>1.9415999999999991</c:v>
                </c:pt>
                <c:pt idx="15">
                  <c:v>2.2559999999999989</c:v>
                </c:pt>
                <c:pt idx="16">
                  <c:v>2.56</c:v>
                </c:pt>
                <c:pt idx="17">
                  <c:v>2.8639999999999999</c:v>
                </c:pt>
                <c:pt idx="18">
                  <c:v>3.1680000000000001</c:v>
                </c:pt>
                <c:pt idx="19">
                  <c:v>3.472</c:v>
                </c:pt>
                <c:pt idx="20">
                  <c:v>3.7510000000000021</c:v>
                </c:pt>
                <c:pt idx="21">
                  <c:v>4.2119999999999971</c:v>
                </c:pt>
                <c:pt idx="22">
                  <c:v>4.2549999999999999</c:v>
                </c:pt>
                <c:pt idx="23">
                  <c:v>2.4859999999999989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1.4559999999999991</c:v>
                </c:pt>
                <c:pt idx="27">
                  <c:v>4.3330000000000002</c:v>
                </c:pt>
                <c:pt idx="28">
                  <c:v>4.9324268774703546</c:v>
                </c:pt>
                <c:pt idx="29">
                  <c:v>1.122000000000001</c:v>
                </c:pt>
                <c:pt idx="3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9C6-46E6-AE6B-F4F977D3D11D}"/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0.56499999999999995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4.9950000000000001</c:v>
                </c:pt>
                <c:pt idx="28">
                  <c:v>5.6860079051383403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19C6-46E6-AE6B-F4F977D3D11D}"/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16.611000000000001</c:v>
                </c:pt>
                <c:pt idx="24">
                  <c:v>21.338487499999999</c:v>
                </c:pt>
                <c:pt idx="25">
                  <c:v>21.079000000000001</c:v>
                </c:pt>
                <c:pt idx="26">
                  <c:v>23.295999999999999</c:v>
                </c:pt>
                <c:pt idx="27">
                  <c:v>22.427</c:v>
                </c:pt>
                <c:pt idx="28">
                  <c:v>25.529549407114619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19C6-46E6-AE6B-F4F977D3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68424"/>
        <c:axId val="1897971736"/>
      </c:areaChart>
      <c:catAx>
        <c:axId val="18979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97971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79717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79999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7968424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375283025244159E-2"/>
          <c:y val="7.5219863261005132E-2"/>
          <c:w val="0.85349596063713196"/>
          <c:h val="0.77637051550597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'Increase Renewable'!$C$8</c:f>
              <c:strCache>
                <c:ptCount val="1"/>
                <c:pt idx="0">
                  <c:v>Energy Requirement (GWh)</c:v>
                </c:pt>
              </c:strCache>
            </c:strRef>
          </c:tx>
          <c:spPr>
            <a:solidFill>
              <a:srgbClr val="702F73"/>
            </a:solidFill>
            <a:ln w="25400">
              <a:solidFill>
                <a:sysClr val="windowText" lastClr="000000"/>
              </a:solidFill>
            </a:ln>
          </c:spPr>
          <c:invertIfNegative val="0"/>
          <c:cat>
            <c:strRef>
              <c:f>'Increase Renewable'!$B$9:$B$13</c:f>
              <c:strCache>
                <c:ptCount val="5"/>
                <c:pt idx="0">
                  <c:v>Multi Nodal Grid</c:v>
                </c:pt>
                <c:pt idx="1">
                  <c:v>5% Renewable Increase</c:v>
                </c:pt>
                <c:pt idx="2">
                  <c:v>10% Renewable Increase</c:v>
                </c:pt>
                <c:pt idx="3">
                  <c:v>15% Renewable Increase</c:v>
                </c:pt>
                <c:pt idx="4">
                  <c:v>20% Renewable Increase</c:v>
                </c:pt>
              </c:strCache>
            </c:strRef>
          </c:cat>
          <c:val>
            <c:numRef>
              <c:f>'Increase Renewable'!$C$9:$C$13</c:f>
              <c:numCache>
                <c:formatCode>General</c:formatCode>
                <c:ptCount val="5"/>
                <c:pt idx="0">
                  <c:v>842.5</c:v>
                </c:pt>
                <c:pt idx="1">
                  <c:v>733.4</c:v>
                </c:pt>
                <c:pt idx="2">
                  <c:v>681.7</c:v>
                </c:pt>
                <c:pt idx="3">
                  <c:v>630.29999999999995</c:v>
                </c:pt>
                <c:pt idx="4">
                  <c:v>579.1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E-4553-8817-CBC7B9B0A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740664"/>
        <c:axId val="1898071816"/>
      </c:barChart>
      <c:date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aseline="0"/>
                  <a:t>Simulation Scenario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41384333333333334"/>
              <c:y val="0.94952564102564085"/>
            </c:manualLayout>
          </c:layout>
          <c:overlay val="0"/>
        </c:title>
        <c:numFmt formatCode="[$-C09]d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/>
            </a:pPr>
            <a:endParaRPr lang="en-US"/>
          </a:p>
        </c:txPr>
        <c:crossAx val="1898071816"/>
        <c:crosses val="autoZero"/>
        <c:auto val="1"/>
        <c:lblOffset val="100"/>
        <c:baseTimeUnit val="days"/>
        <c:majorTimeUnit val="months"/>
        <c:minorTimeUnit val="days"/>
      </c:dateAx>
      <c:valAx>
        <c:axId val="1898071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AU" sz="1300"/>
                  <a:t>Storage Requirement (GWh)</a:t>
                </a:r>
              </a:p>
            </c:rich>
          </c:tx>
          <c:layout>
            <c:manualLayout>
              <c:xMode val="edge"/>
              <c:yMode val="edge"/>
              <c:x val="1.2149985230916231E-3"/>
              <c:y val="0.2596711062467155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4740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2.9548800000000002</c:v>
                </c:pt>
                <c:pt idx="1">
                  <c:v>2.9500920000000002</c:v>
                </c:pt>
                <c:pt idx="2">
                  <c:v>2.9453040000000001</c:v>
                </c:pt>
                <c:pt idx="3">
                  <c:v>2.9405160000000001</c:v>
                </c:pt>
                <c:pt idx="4">
                  <c:v>2.9357280000000001</c:v>
                </c:pt>
                <c:pt idx="5">
                  <c:v>2.9309400000000001</c:v>
                </c:pt>
                <c:pt idx="6">
                  <c:v>2.9261520000000001</c:v>
                </c:pt>
                <c:pt idx="7">
                  <c:v>2.9213640000000001</c:v>
                </c:pt>
                <c:pt idx="8">
                  <c:v>2.9165760000000001</c:v>
                </c:pt>
                <c:pt idx="9">
                  <c:v>2.911788</c:v>
                </c:pt>
                <c:pt idx="10">
                  <c:v>2.907</c:v>
                </c:pt>
                <c:pt idx="11">
                  <c:v>3.9893999999999998</c:v>
                </c:pt>
                <c:pt idx="12">
                  <c:v>5.0717999999999996</c:v>
                </c:pt>
                <c:pt idx="13">
                  <c:v>6.1541999999999941</c:v>
                </c:pt>
                <c:pt idx="14">
                  <c:v>7.2366000000000001</c:v>
                </c:pt>
                <c:pt idx="15">
                  <c:v>8.3190000000000008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19.098749999999999</c:v>
                </c:pt>
                <c:pt idx="19">
                  <c:v>22.692</c:v>
                </c:pt>
                <c:pt idx="20">
                  <c:v>27.709</c:v>
                </c:pt>
                <c:pt idx="21">
                  <c:v>29.600999999999999</c:v>
                </c:pt>
                <c:pt idx="22">
                  <c:v>30.59</c:v>
                </c:pt>
                <c:pt idx="23">
                  <c:v>33.448</c:v>
                </c:pt>
                <c:pt idx="24">
                  <c:v>33</c:v>
                </c:pt>
                <c:pt idx="25">
                  <c:v>32.420999999999999</c:v>
                </c:pt>
                <c:pt idx="26">
                  <c:v>33.176000000000002</c:v>
                </c:pt>
                <c:pt idx="27">
                  <c:v>29.042999999999999</c:v>
                </c:pt>
                <c:pt idx="28">
                  <c:v>33.060806324110672</c:v>
                </c:pt>
                <c:pt idx="29">
                  <c:v>38.351999999999997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382-4878-9314-78996C0033E7}"/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1.1491199999999999</c:v>
                </c:pt>
                <c:pt idx="1">
                  <c:v>1.102608</c:v>
                </c:pt>
                <c:pt idx="2">
                  <c:v>1.0560959999999999</c:v>
                </c:pt>
                <c:pt idx="3">
                  <c:v>1.009584</c:v>
                </c:pt>
                <c:pt idx="4">
                  <c:v>0.96307200000000004</c:v>
                </c:pt>
                <c:pt idx="5">
                  <c:v>0.91656000000000004</c:v>
                </c:pt>
                <c:pt idx="6">
                  <c:v>0.87004800000000004</c:v>
                </c:pt>
                <c:pt idx="7">
                  <c:v>0.82353600000000005</c:v>
                </c:pt>
                <c:pt idx="8">
                  <c:v>0.77702400000000005</c:v>
                </c:pt>
                <c:pt idx="9">
                  <c:v>0.73051200000000005</c:v>
                </c:pt>
                <c:pt idx="10">
                  <c:v>0.68400000000000005</c:v>
                </c:pt>
                <c:pt idx="11">
                  <c:v>0.99839999999999995</c:v>
                </c:pt>
                <c:pt idx="12">
                  <c:v>1.3128</c:v>
                </c:pt>
                <c:pt idx="13">
                  <c:v>1.6271999999999991</c:v>
                </c:pt>
                <c:pt idx="14">
                  <c:v>1.9415999999999991</c:v>
                </c:pt>
                <c:pt idx="15">
                  <c:v>2.2559999999999989</c:v>
                </c:pt>
                <c:pt idx="16">
                  <c:v>2.56</c:v>
                </c:pt>
                <c:pt idx="17">
                  <c:v>2.8639999999999999</c:v>
                </c:pt>
                <c:pt idx="18">
                  <c:v>3.1680000000000001</c:v>
                </c:pt>
                <c:pt idx="19">
                  <c:v>3.472</c:v>
                </c:pt>
                <c:pt idx="20">
                  <c:v>3.7510000000000021</c:v>
                </c:pt>
                <c:pt idx="21">
                  <c:v>4.2119999999999971</c:v>
                </c:pt>
                <c:pt idx="22">
                  <c:v>4.2549999999999999</c:v>
                </c:pt>
                <c:pt idx="23">
                  <c:v>2.4859999999999989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1.4559999999999991</c:v>
                </c:pt>
                <c:pt idx="27">
                  <c:v>4.3330000000000002</c:v>
                </c:pt>
                <c:pt idx="28">
                  <c:v>4.9324268774703546</c:v>
                </c:pt>
                <c:pt idx="29">
                  <c:v>1.122000000000001</c:v>
                </c:pt>
                <c:pt idx="3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382-4878-9314-78996C0033E7}"/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0.56499999999999995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4.9950000000000001</c:v>
                </c:pt>
                <c:pt idx="28">
                  <c:v>5.6860079051383403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382-4878-9314-78996C0033E7}"/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16.611000000000001</c:v>
                </c:pt>
                <c:pt idx="24">
                  <c:v>21.338487499999999</c:v>
                </c:pt>
                <c:pt idx="25">
                  <c:v>21.079000000000001</c:v>
                </c:pt>
                <c:pt idx="26">
                  <c:v>23.295999999999999</c:v>
                </c:pt>
                <c:pt idx="27">
                  <c:v>22.427</c:v>
                </c:pt>
                <c:pt idx="28">
                  <c:v>25.529549407114619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382-4878-9314-78996C00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68424"/>
        <c:axId val="1897971736"/>
      </c:areaChart>
      <c:catAx>
        <c:axId val="18979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97971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79717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79999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7968424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375283025244159E-2"/>
          <c:y val="0.12216261755199857"/>
          <c:w val="0.79899696092979589"/>
          <c:h val="0.704870246872230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'IC Capacity Increase'!$C$8</c:f>
              <c:strCache>
                <c:ptCount val="1"/>
                <c:pt idx="0">
                  <c:v>Energy Requirement (GWh)</c:v>
                </c:pt>
              </c:strCache>
            </c:strRef>
          </c:tx>
          <c:spPr>
            <a:solidFill>
              <a:srgbClr val="702F73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'IC Capacity Increase'!$B$9:$B$14</c:f>
              <c:strCache>
                <c:ptCount val="6"/>
                <c:pt idx="0">
                  <c:v>Copper Plate Grid</c:v>
                </c:pt>
                <c:pt idx="1">
                  <c:v>Multi Nodal Grid</c:v>
                </c:pt>
                <c:pt idx="2">
                  <c:v>5% Interconnector Increase</c:v>
                </c:pt>
                <c:pt idx="3">
                  <c:v>10% Interconnector Increase</c:v>
                </c:pt>
                <c:pt idx="4">
                  <c:v>15% Interconnector Increase</c:v>
                </c:pt>
                <c:pt idx="5">
                  <c:v>20% Interconnector Increase</c:v>
                </c:pt>
              </c:strCache>
            </c:strRef>
          </c:cat>
          <c:val>
            <c:numRef>
              <c:f>'IC Capacity Increase'!$C$9:$C$14</c:f>
              <c:numCache>
                <c:formatCode>General</c:formatCode>
                <c:ptCount val="6"/>
                <c:pt idx="0">
                  <c:v>840.2</c:v>
                </c:pt>
                <c:pt idx="1">
                  <c:v>842.5</c:v>
                </c:pt>
                <c:pt idx="2">
                  <c:v>811.4</c:v>
                </c:pt>
                <c:pt idx="3">
                  <c:v>782.9</c:v>
                </c:pt>
                <c:pt idx="4">
                  <c:v>758.7</c:v>
                </c:pt>
                <c:pt idx="5">
                  <c:v>750.3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A-404C-9B4D-76699B5D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740664"/>
        <c:axId val="1898071816"/>
      </c:barChart>
      <c:date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aseline="0"/>
                  <a:t>Simulation Scenario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3617411355100984"/>
              <c:y val="0.94822457859166309"/>
            </c:manualLayout>
          </c:layout>
          <c:overlay val="0"/>
        </c:title>
        <c:numFmt formatCode="[$-C09]d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8071816"/>
        <c:crosses val="autoZero"/>
        <c:auto val="1"/>
        <c:lblOffset val="100"/>
        <c:baseTimeUnit val="days"/>
        <c:majorTimeUnit val="months"/>
        <c:minorTimeUnit val="days"/>
      </c:dateAx>
      <c:valAx>
        <c:axId val="1898071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AU" sz="1300"/>
                  <a:t>Storage Requirement (GWh)</a:t>
                </a:r>
              </a:p>
            </c:rich>
          </c:tx>
          <c:layout>
            <c:manualLayout>
              <c:xMode val="edge"/>
              <c:yMode val="edge"/>
              <c:x val="1.2149985230916231E-3"/>
              <c:y val="0.2596711062467155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4740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2.9548800000000002</c:v>
                </c:pt>
                <c:pt idx="1">
                  <c:v>2.9500920000000002</c:v>
                </c:pt>
                <c:pt idx="2">
                  <c:v>2.9453040000000001</c:v>
                </c:pt>
                <c:pt idx="3">
                  <c:v>2.9405160000000001</c:v>
                </c:pt>
                <c:pt idx="4">
                  <c:v>2.9357280000000001</c:v>
                </c:pt>
                <c:pt idx="5">
                  <c:v>2.9309400000000001</c:v>
                </c:pt>
                <c:pt idx="6">
                  <c:v>2.9261520000000001</c:v>
                </c:pt>
                <c:pt idx="7">
                  <c:v>2.9213640000000001</c:v>
                </c:pt>
                <c:pt idx="8">
                  <c:v>2.9165760000000001</c:v>
                </c:pt>
                <c:pt idx="9">
                  <c:v>2.911788</c:v>
                </c:pt>
                <c:pt idx="10">
                  <c:v>2.907</c:v>
                </c:pt>
                <c:pt idx="11">
                  <c:v>3.9893999999999998</c:v>
                </c:pt>
                <c:pt idx="12">
                  <c:v>5.0717999999999996</c:v>
                </c:pt>
                <c:pt idx="13">
                  <c:v>6.1541999999999941</c:v>
                </c:pt>
                <c:pt idx="14">
                  <c:v>7.2366000000000001</c:v>
                </c:pt>
                <c:pt idx="15">
                  <c:v>8.3190000000000008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19.098749999999999</c:v>
                </c:pt>
                <c:pt idx="19">
                  <c:v>22.692</c:v>
                </c:pt>
                <c:pt idx="20">
                  <c:v>27.709</c:v>
                </c:pt>
                <c:pt idx="21">
                  <c:v>29.600999999999999</c:v>
                </c:pt>
                <c:pt idx="22">
                  <c:v>30.59</c:v>
                </c:pt>
                <c:pt idx="23">
                  <c:v>33.448</c:v>
                </c:pt>
                <c:pt idx="24">
                  <c:v>33</c:v>
                </c:pt>
                <c:pt idx="25">
                  <c:v>32.420999999999999</c:v>
                </c:pt>
                <c:pt idx="26">
                  <c:v>33.176000000000002</c:v>
                </c:pt>
                <c:pt idx="27">
                  <c:v>29.042999999999999</c:v>
                </c:pt>
                <c:pt idx="28">
                  <c:v>33.060806324110672</c:v>
                </c:pt>
                <c:pt idx="29">
                  <c:v>38.351999999999997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1C5-4626-B341-28D97D08A203}"/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1.1491199999999999</c:v>
                </c:pt>
                <c:pt idx="1">
                  <c:v>1.102608</c:v>
                </c:pt>
                <c:pt idx="2">
                  <c:v>1.0560959999999999</c:v>
                </c:pt>
                <c:pt idx="3">
                  <c:v>1.009584</c:v>
                </c:pt>
                <c:pt idx="4">
                  <c:v>0.96307200000000004</c:v>
                </c:pt>
                <c:pt idx="5">
                  <c:v>0.91656000000000004</c:v>
                </c:pt>
                <c:pt idx="6">
                  <c:v>0.87004800000000004</c:v>
                </c:pt>
                <c:pt idx="7">
                  <c:v>0.82353600000000005</c:v>
                </c:pt>
                <c:pt idx="8">
                  <c:v>0.77702400000000005</c:v>
                </c:pt>
                <c:pt idx="9">
                  <c:v>0.73051200000000005</c:v>
                </c:pt>
                <c:pt idx="10">
                  <c:v>0.68400000000000005</c:v>
                </c:pt>
                <c:pt idx="11">
                  <c:v>0.99839999999999995</c:v>
                </c:pt>
                <c:pt idx="12">
                  <c:v>1.3128</c:v>
                </c:pt>
                <c:pt idx="13">
                  <c:v>1.6271999999999991</c:v>
                </c:pt>
                <c:pt idx="14">
                  <c:v>1.9415999999999991</c:v>
                </c:pt>
                <c:pt idx="15">
                  <c:v>2.2559999999999989</c:v>
                </c:pt>
                <c:pt idx="16">
                  <c:v>2.56</c:v>
                </c:pt>
                <c:pt idx="17">
                  <c:v>2.8639999999999999</c:v>
                </c:pt>
                <c:pt idx="18">
                  <c:v>3.1680000000000001</c:v>
                </c:pt>
                <c:pt idx="19">
                  <c:v>3.472</c:v>
                </c:pt>
                <c:pt idx="20">
                  <c:v>3.7510000000000021</c:v>
                </c:pt>
                <c:pt idx="21">
                  <c:v>4.2119999999999971</c:v>
                </c:pt>
                <c:pt idx="22">
                  <c:v>4.2549999999999999</c:v>
                </c:pt>
                <c:pt idx="23">
                  <c:v>2.4859999999999989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1.4559999999999991</c:v>
                </c:pt>
                <c:pt idx="27">
                  <c:v>4.3330000000000002</c:v>
                </c:pt>
                <c:pt idx="28">
                  <c:v>4.9324268774703546</c:v>
                </c:pt>
                <c:pt idx="29">
                  <c:v>1.122000000000001</c:v>
                </c:pt>
                <c:pt idx="3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1C5-4626-B341-28D97D08A203}"/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0.56499999999999995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4.9950000000000001</c:v>
                </c:pt>
                <c:pt idx="28">
                  <c:v>5.6860079051383403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1C5-4626-B341-28D97D08A203}"/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16.611000000000001</c:v>
                </c:pt>
                <c:pt idx="24">
                  <c:v>21.338487499999999</c:v>
                </c:pt>
                <c:pt idx="25">
                  <c:v>21.079000000000001</c:v>
                </c:pt>
                <c:pt idx="26">
                  <c:v>23.295999999999999</c:v>
                </c:pt>
                <c:pt idx="27">
                  <c:v>22.427</c:v>
                </c:pt>
                <c:pt idx="28">
                  <c:v>25.529549407114619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1C5-4626-B341-28D97D08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68424"/>
        <c:axId val="1897971736"/>
      </c:areaChart>
      <c:catAx>
        <c:axId val="18979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97971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79717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79999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7968424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375283025244159E-2"/>
          <c:y val="8.5097190712809676E-2"/>
          <c:w val="0.85349596063713196"/>
          <c:h val="0.766493216910320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'Daily IC Use'!$C$8</c:f>
              <c:strCache>
                <c:ptCount val="1"/>
                <c:pt idx="0">
                  <c:v>Energy Requirement (GWh)</c:v>
                </c:pt>
              </c:strCache>
            </c:strRef>
          </c:tx>
          <c:spPr>
            <a:solidFill>
              <a:srgbClr val="702F73"/>
            </a:solidFill>
            <a:ln w="25400">
              <a:solidFill>
                <a:sysClr val="windowText" lastClr="000000"/>
              </a:solidFill>
            </a:ln>
          </c:spPr>
          <c:invertIfNegative val="0"/>
          <c:cat>
            <c:strRef>
              <c:f>'Daily IC Use'!$B$10:$B$14</c:f>
              <c:strCache>
                <c:ptCount val="5"/>
                <c:pt idx="0">
                  <c:v>Multi Nodal Grid</c:v>
                </c:pt>
                <c:pt idx="1">
                  <c:v>6 Hour Equivalent Daily Use</c:v>
                </c:pt>
                <c:pt idx="2">
                  <c:v>12 Hour Equivalent Daily Use</c:v>
                </c:pt>
                <c:pt idx="3">
                  <c:v>18 Hour Equivalent Daily Use</c:v>
                </c:pt>
                <c:pt idx="4">
                  <c:v>Unlimited Daily Use</c:v>
                </c:pt>
              </c:strCache>
            </c:strRef>
          </c:cat>
          <c:val>
            <c:numRef>
              <c:f>'Daily IC Use'!$C$10:$C$14</c:f>
              <c:numCache>
                <c:formatCode>0.0</c:formatCode>
                <c:ptCount val="5"/>
                <c:pt idx="0" formatCode="General">
                  <c:v>842.5</c:v>
                </c:pt>
                <c:pt idx="1">
                  <c:v>704</c:v>
                </c:pt>
                <c:pt idx="2">
                  <c:v>352.43347627679827</c:v>
                </c:pt>
                <c:pt idx="3" formatCode="0.00">
                  <c:v>114.9488252928181</c:v>
                </c:pt>
                <c:pt idx="4" formatCode="0.00">
                  <c:v>60.868336300029689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9-4EE0-8494-C113BDCD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740664"/>
        <c:axId val="1898071816"/>
      </c:barChart>
      <c:date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aseline="0"/>
                  <a:t>Simulation Scenario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39444058707867341"/>
              <c:y val="0.95314632347142414"/>
            </c:manualLayout>
          </c:layout>
          <c:overlay val="0"/>
        </c:title>
        <c:numFmt formatCode="[$-C09]d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/>
            </a:pPr>
            <a:endParaRPr lang="en-US"/>
          </a:p>
        </c:txPr>
        <c:crossAx val="1898071816"/>
        <c:crosses val="autoZero"/>
        <c:auto val="1"/>
        <c:lblOffset val="100"/>
        <c:baseTimeUnit val="days"/>
        <c:majorTimeUnit val="months"/>
        <c:minorTimeUnit val="days"/>
      </c:dateAx>
      <c:valAx>
        <c:axId val="1898071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AU" sz="1300"/>
                  <a:t>Storage Requirement (GWh)</a:t>
                </a:r>
              </a:p>
            </c:rich>
          </c:tx>
          <c:layout>
            <c:manualLayout>
              <c:xMode val="edge"/>
              <c:yMode val="edge"/>
              <c:x val="1.2149985230916231E-3"/>
              <c:y val="0.2596711062467155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894740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663562024965754"/>
          <c:y val="8.8612639165477347E-2"/>
          <c:w val="0.74565154732481642"/>
          <c:h val="0.7579063766285707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Model Comparison'!$C$11:$E$11</c:f>
                <c:numCache>
                  <c:formatCode>General</c:formatCode>
                  <c:ptCount val="3"/>
                  <c:pt idx="0">
                    <c:v>98.123948602097286</c:v>
                  </c:pt>
                </c:numCache>
              </c:numRef>
            </c:minus>
            <c:spPr>
              <a:ln w="22225"/>
            </c:spPr>
          </c:errBars>
          <c:cat>
            <c:strRef>
              <c:f>'All Model Comparison'!$C$4</c:f>
              <c:strCache>
                <c:ptCount val="1"/>
                <c:pt idx="0">
                  <c:v>Multi Nodal Grid</c:v>
                </c:pt>
              </c:strCache>
            </c:strRef>
          </c:cat>
          <c:val>
            <c:numRef>
              <c:f>'All Model Comparison'!$C$12</c:f>
              <c:numCache>
                <c:formatCode>General</c:formatCode>
                <c:ptCount val="1"/>
                <c:pt idx="0">
                  <c:v>117.27466536721326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C-432B-B7AA-36AA0E18032D}"/>
            </c:ext>
          </c:extLst>
        </c:ser>
        <c:ser>
          <c:idx val="1"/>
          <c:order val="1"/>
          <c:spPr>
            <a:solidFill>
              <a:srgbClr val="702F73"/>
            </a:solidFill>
            <a:ln w="25400">
              <a:solidFill>
                <a:srgbClr val="000000"/>
              </a:solidFill>
            </a:ln>
          </c:spPr>
          <c:invertIfNegative val="0"/>
          <c:cat>
            <c:strRef>
              <c:f>'All Model Comparison'!$C$4</c:f>
              <c:strCache>
                <c:ptCount val="1"/>
                <c:pt idx="0">
                  <c:v>Multi Nodal Grid</c:v>
                </c:pt>
              </c:strCache>
            </c:strRef>
          </c:cat>
          <c:val>
            <c:numRef>
              <c:f>'All Model Comparison'!$C$13</c:f>
              <c:numCache>
                <c:formatCode>General</c:formatCode>
                <c:ptCount val="1"/>
                <c:pt idx="0">
                  <c:v>63.945204580140938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C-432B-B7AA-36AA0E18032D}"/>
            </c:ext>
          </c:extLst>
        </c:ser>
        <c:ser>
          <c:idx val="2"/>
          <c:order val="2"/>
          <c:spPr>
            <a:solidFill>
              <a:srgbClr val="702F73"/>
            </a:solidFill>
            <a:ln w="254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557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ln w="22225"/>
            </c:spPr>
          </c:errBars>
          <c:cat>
            <c:strRef>
              <c:f>'All Model Comparison'!$C$4</c:f>
              <c:strCache>
                <c:ptCount val="1"/>
                <c:pt idx="0">
                  <c:v>Multi Nodal Grid</c:v>
                </c:pt>
              </c:strCache>
            </c:strRef>
          </c:cat>
          <c:val>
            <c:numRef>
              <c:f>'All Model Comparison'!$C$14</c:f>
              <c:numCache>
                <c:formatCode>General</c:formatCode>
                <c:ptCount val="1"/>
                <c:pt idx="0">
                  <c:v>104.6646666382432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C-432B-B7AA-36AA0E180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4740664"/>
        <c:axId val="1898071816"/>
      </c:barChart>
      <c:cat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South Australian Grid Model</a:t>
                </a:r>
              </a:p>
            </c:rich>
          </c:tx>
          <c:layout>
            <c:manualLayout>
              <c:xMode val="edge"/>
              <c:yMode val="edge"/>
              <c:x val="0.34264586730235469"/>
              <c:y val="0.949144367695648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/>
            </a:pPr>
            <a:endParaRPr lang="en-US"/>
          </a:p>
        </c:txPr>
        <c:crossAx val="1898071816"/>
        <c:crosses val="autoZero"/>
        <c:auto val="1"/>
        <c:lblAlgn val="ctr"/>
        <c:lblOffset val="100"/>
        <c:noMultiLvlLbl val="0"/>
      </c:catAx>
      <c:valAx>
        <c:axId val="1898071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 baseline="0"/>
                  <a:t>Storage Requirement (GWh)</a:t>
                </a:r>
                <a:endParaRPr lang="en-AU" sz="1300"/>
              </a:p>
            </c:rich>
          </c:tx>
          <c:layout>
            <c:manualLayout>
              <c:xMode val="edge"/>
              <c:yMode val="edge"/>
              <c:x val="1.2170252966603788E-3"/>
              <c:y val="0.2536124386592112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1894740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306B4-EFD5-4AD9-82F1-5D0F3214C2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162435</xdr:colOff>
      <xdr:row>4</xdr:row>
      <xdr:rowOff>110455</xdr:rowOff>
    </xdr:from>
    <xdr:to>
      <xdr:col>15</xdr:col>
      <xdr:colOff>26411</xdr:colOff>
      <xdr:row>30</xdr:row>
      <xdr:rowOff>45704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D4C013-332E-483A-96A4-5EC951167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8113</xdr:colOff>
      <xdr:row>2</xdr:row>
      <xdr:rowOff>35466</xdr:rowOff>
    </xdr:from>
    <xdr:to>
      <xdr:col>15</xdr:col>
      <xdr:colOff>36701</xdr:colOff>
      <xdr:row>27</xdr:row>
      <xdr:rowOff>80065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748D8-A037-4DC4-885B-74E40B3C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0.00857</cdr:y>
    </cdr:from>
    <cdr:to>
      <cdr:x>0</cdr:x>
      <cdr:y>0.00857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40031"/>
          <a:ext cx="0" cy="0"/>
          <a:chOff x="0" y="40031"/>
          <a:chExt cx="0" cy="0"/>
        </a:xfrm>
      </cdr:grpSpPr>
    </cdr:grpSp>
  </cdr:relSizeAnchor>
  <cdr:relSizeAnchor xmlns:cdr="http://schemas.openxmlformats.org/drawingml/2006/chartDrawing">
    <cdr:from>
      <cdr:x>0.63423</cdr:x>
      <cdr:y>0.66576</cdr:y>
    </cdr:from>
    <cdr:to>
      <cdr:x>0.7474</cdr:x>
      <cdr:y>0.72102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999192D-0224-2A31-9BBE-4BCF681C1C51}"/>
            </a:ext>
          </a:extLst>
        </cdr:cNvPr>
        <cdr:cNvSpPr txBox="1"/>
      </cdr:nvSpPr>
      <cdr:spPr>
        <a:xfrm xmlns:a="http://schemas.openxmlformats.org/drawingml/2006/main">
          <a:off x="4558280" y="3082194"/>
          <a:ext cx="813367" cy="255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>
              <a:latin typeface="Lato Regular" panose="020F0502020204030203" pitchFamily="34" charset="0"/>
              <a:ea typeface="Lato Regular" panose="020F0502020204030203" pitchFamily="34" charset="0"/>
              <a:cs typeface="Lato Regular" panose="020F0502020204030203" pitchFamily="34" charset="0"/>
            </a:rPr>
            <a:t>181 GWh</a:t>
          </a:r>
        </a:p>
      </cdr:txBody>
    </cdr:sp>
  </cdr:relSizeAnchor>
  <cdr:relSizeAnchor xmlns:cdr="http://schemas.openxmlformats.org/drawingml/2006/chartDrawing">
    <cdr:from>
      <cdr:x>0.11553</cdr:x>
      <cdr:y>0.75609</cdr:y>
    </cdr:from>
    <cdr:to>
      <cdr:x>0.86131</cdr:x>
      <cdr:y>0.75609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BE598423-1829-EE44-A648-4591034FA99D}"/>
            </a:ext>
          </a:extLst>
        </cdr:cNvPr>
        <cdr:cNvCxnSpPr/>
      </cdr:nvCxnSpPr>
      <cdr:spPr>
        <a:xfrm xmlns:a="http://schemas.openxmlformats.org/drawingml/2006/main">
          <a:off x="831811" y="3538487"/>
          <a:ext cx="5369616" cy="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0.11554</cdr:x>
      <cdr:y>0.82696</cdr:y>
    </cdr:from>
    <cdr:to>
      <cdr:x>0.86132</cdr:x>
      <cdr:y>0.82696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E3AEFD55-FCB9-64C4-5C0A-92D829C0BE5D}"/>
            </a:ext>
          </a:extLst>
        </cdr:cNvPr>
        <cdr:cNvCxnSpPr/>
      </cdr:nvCxnSpPr>
      <cdr:spPr>
        <a:xfrm xmlns:a="http://schemas.openxmlformats.org/drawingml/2006/main">
          <a:off x="830378" y="3828519"/>
          <a:ext cx="5360017" cy="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0.86303</cdr:x>
      <cdr:y>0.79721</cdr:y>
    </cdr:from>
    <cdr:to>
      <cdr:x>1</cdr:x>
      <cdr:y>0.92307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614A7EC5-9F8E-F81A-493E-4B9468185CAE}"/>
            </a:ext>
          </a:extLst>
        </cdr:cNvPr>
        <cdr:cNvSpPr txBox="1"/>
      </cdr:nvSpPr>
      <cdr:spPr>
        <a:xfrm xmlns:a="http://schemas.openxmlformats.org/drawingml/2006/main">
          <a:off x="6202707" y="3690780"/>
          <a:ext cx="984421" cy="582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>
              <a:latin typeface="Lato Regular" panose="020F0502020204030203" pitchFamily="34" charset="0"/>
              <a:ea typeface="Lato Regular" panose="020F0502020204030203" pitchFamily="34" charset="0"/>
              <a:cs typeface="Lato Regular" panose="020F0502020204030203" pitchFamily="34" charset="0"/>
            </a:rPr>
            <a:t>Raheel</a:t>
          </a:r>
          <a:r>
            <a:rPr lang="en-AU" sz="1100" baseline="0">
              <a:latin typeface="Lato Regular" panose="020F0502020204030203" pitchFamily="34" charset="0"/>
              <a:ea typeface="Lato Regular" panose="020F0502020204030203" pitchFamily="34" charset="0"/>
              <a:cs typeface="Lato Regular" panose="020F0502020204030203" pitchFamily="34" charset="0"/>
            </a:rPr>
            <a:t> et al.  33.6 GWh [25]</a:t>
          </a:r>
          <a:endParaRPr lang="en-AU" sz="1100">
            <a:latin typeface="Lato Regular" panose="020F0502020204030203" pitchFamily="34" charset="0"/>
            <a:ea typeface="Lato Regular" panose="020F0502020204030203" pitchFamily="34" charset="0"/>
            <a:cs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0.86355</cdr:x>
      <cdr:y>0.68861</cdr:y>
    </cdr:from>
    <cdr:to>
      <cdr:x>1</cdr:x>
      <cdr:y>0.792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90DAD2C2-B545-65EB-40CD-3A153F0138CA}"/>
            </a:ext>
          </a:extLst>
        </cdr:cNvPr>
        <cdr:cNvSpPr txBox="1"/>
      </cdr:nvSpPr>
      <cdr:spPr>
        <a:xfrm xmlns:a="http://schemas.openxmlformats.org/drawingml/2006/main">
          <a:off x="6206444" y="3187977"/>
          <a:ext cx="980684" cy="478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 baseline="0">
              <a:latin typeface="Lato Regular" panose="020F0502020204030203" pitchFamily="34" charset="0"/>
              <a:ea typeface="Lato Regular" panose="020F0502020204030203" pitchFamily="34" charset="0"/>
              <a:cs typeface="Lato Regular" panose="020F0502020204030203" pitchFamily="34" charset="0"/>
            </a:rPr>
            <a:t>Lu et al. 121 GWh [26]</a:t>
          </a:r>
          <a:endParaRPr lang="en-AU" sz="1100">
            <a:latin typeface="Lato Regular" panose="020F0502020204030203" pitchFamily="34" charset="0"/>
            <a:ea typeface="Lato Regular" panose="020F0502020204030203" pitchFamily="34" charset="0"/>
            <a:cs typeface="Lato Regular" panose="020F0502020204030203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0.00857</cdr:y>
    </cdr:from>
    <cdr:to>
      <cdr:x>0</cdr:x>
      <cdr:y>0.00857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40493"/>
          <a:ext cx="0" cy="0"/>
          <a:chOff x="0" y="40493"/>
          <a:chExt cx="0" cy="0"/>
        </a:xfrm>
      </cdr:grpSpPr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5FF41-35D9-43EC-BB7C-96E37EFED5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298509</xdr:colOff>
      <xdr:row>3</xdr:row>
      <xdr:rowOff>169617</xdr:rowOff>
    </xdr:from>
    <xdr:to>
      <xdr:col>16</xdr:col>
      <xdr:colOff>687041</xdr:colOff>
      <xdr:row>32</xdr:row>
      <xdr:rowOff>23664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B57F9-DE8D-4883-9F60-D28C5B8D1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0.00857</cdr:y>
    </cdr:from>
    <cdr:to>
      <cdr:x>1</cdr:x>
      <cdr:y>0.08468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43762"/>
          <a:ext cx="7001604" cy="388648"/>
          <a:chOff x="0" y="0"/>
          <a:chExt cx="13484606" cy="354266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0"/>
            <a:ext cx="13484606" cy="35426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Comparison of Storage Requirement with Different Interconnector Ratings</a:t>
            </a: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BFB6A-BCC7-4280-ABEE-BE8BB60EA8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706723</xdr:colOff>
      <xdr:row>6</xdr:row>
      <xdr:rowOff>151868</xdr:rowOff>
    </xdr:from>
    <xdr:to>
      <xdr:col>16</xdr:col>
      <xdr:colOff>570698</xdr:colOff>
      <xdr:row>32</xdr:row>
      <xdr:rowOff>81201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9012D-76AA-4A22-9942-3E23882B8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0.00857</cdr:y>
    </cdr:from>
    <cdr:to>
      <cdr:x>0</cdr:x>
      <cdr:y>0.00857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40489"/>
          <a:ext cx="0" cy="0"/>
          <a:chOff x="0" y="40489"/>
          <a:chExt cx="0" cy="0"/>
        </a:xfrm>
      </cdr:grpSpPr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3FA2-92C9-44EC-81B6-95A842B70A2D}">
  <dimension ref="B2:AE49"/>
  <sheetViews>
    <sheetView tabSelected="1" zoomScaleNormal="100" workbookViewId="0">
      <selection activeCell="B2" sqref="B2"/>
    </sheetView>
  </sheetViews>
  <sheetFormatPr defaultColWidth="10.3828125" defaultRowHeight="14.15" x14ac:dyDescent="0.35"/>
  <cols>
    <col min="1" max="1" width="3.53515625" style="2" customWidth="1"/>
    <col min="2" max="2" width="26.3828125" style="3" customWidth="1"/>
    <col min="3" max="3" width="20.3828125" style="2" bestFit="1" customWidth="1"/>
    <col min="4" max="16" width="10.3828125" style="2"/>
    <col min="17" max="17" width="18.3046875" style="2" bestFit="1" customWidth="1"/>
    <col min="18" max="18" width="12" style="2" bestFit="1" customWidth="1"/>
    <col min="19" max="19" width="10.3828125" style="2"/>
    <col min="20" max="20" width="18.765625" style="2" bestFit="1" customWidth="1"/>
    <col min="21" max="21" width="14.84375" style="2" bestFit="1" customWidth="1"/>
    <col min="22" max="16384" width="10.3828125" style="2"/>
  </cols>
  <sheetData>
    <row r="2" spans="2:31" x14ac:dyDescent="0.35">
      <c r="B2" s="1" t="s">
        <v>43</v>
      </c>
    </row>
    <row r="3" spans="2:31" x14ac:dyDescent="0.35">
      <c r="B3" s="2"/>
    </row>
    <row r="4" spans="2:31" x14ac:dyDescent="0.35">
      <c r="B4" s="2"/>
    </row>
    <row r="5" spans="2:31" x14ac:dyDescent="0.35">
      <c r="B5" s="2"/>
      <c r="C5" s="3"/>
      <c r="S5" s="2" t="s">
        <v>9</v>
      </c>
      <c r="X5" s="8"/>
      <c r="Y5" s="8"/>
      <c r="Z5" s="8"/>
      <c r="AA5" s="8"/>
      <c r="AB5" s="8"/>
      <c r="AC5" s="8"/>
      <c r="AD5" s="8"/>
    </row>
    <row r="6" spans="2:31" ht="14.6" x14ac:dyDescent="0.4">
      <c r="B6" s="2"/>
      <c r="S6" s="2" t="s">
        <v>10</v>
      </c>
      <c r="T6" s="2" t="s">
        <v>12</v>
      </c>
      <c r="U6" s="2" t="s">
        <v>11</v>
      </c>
      <c r="V6" s="8" t="s">
        <v>23</v>
      </c>
      <c r="W6" s="6"/>
      <c r="Z6" s="6" t="s">
        <v>20</v>
      </c>
      <c r="AA6" s="6" t="s">
        <v>3</v>
      </c>
      <c r="AB6" s="6" t="s">
        <v>17</v>
      </c>
      <c r="AC6" s="6" t="s">
        <v>18</v>
      </c>
      <c r="AD6" s="6" t="s">
        <v>19</v>
      </c>
      <c r="AE6" s="6" t="s">
        <v>16</v>
      </c>
    </row>
    <row r="7" spans="2:31" customFormat="1" ht="14.6" x14ac:dyDescent="0.4">
      <c r="B7" s="2"/>
      <c r="C7" s="2"/>
      <c r="S7">
        <v>2045</v>
      </c>
      <c r="T7" s="6">
        <v>666.8</v>
      </c>
      <c r="U7" s="9">
        <v>126998.46820389001</v>
      </c>
      <c r="V7" s="7">
        <v>4.8309313528620015</v>
      </c>
      <c r="W7" s="6"/>
      <c r="X7" s="2"/>
      <c r="Z7" s="2" t="s">
        <v>22</v>
      </c>
      <c r="AA7" s="2" t="s">
        <v>24</v>
      </c>
      <c r="AB7" s="7">
        <v>5.6655354388737988</v>
      </c>
      <c r="AC7" s="7">
        <v>2.7773287739881987</v>
      </c>
      <c r="AD7" s="7">
        <v>2.503679932849479</v>
      </c>
      <c r="AE7" s="7">
        <v>2.0419458066050504</v>
      </c>
    </row>
    <row r="8" spans="2:31" customFormat="1" ht="14.6" x14ac:dyDescent="0.4">
      <c r="B8" s="4" t="s">
        <v>1</v>
      </c>
      <c r="C8" s="4" t="s">
        <v>8</v>
      </c>
      <c r="S8">
        <v>2046</v>
      </c>
      <c r="T8" s="6">
        <v>181.2</v>
      </c>
      <c r="U8" s="9">
        <v>41978.61252385968</v>
      </c>
      <c r="V8" s="7">
        <v>4.4587039485346587</v>
      </c>
      <c r="W8" s="6"/>
      <c r="X8" s="2"/>
      <c r="Z8" s="12" t="s">
        <v>8</v>
      </c>
      <c r="AA8" s="12">
        <v>842.5</v>
      </c>
      <c r="AB8" s="12">
        <v>704</v>
      </c>
      <c r="AC8" s="11">
        <v>352.43347627679827</v>
      </c>
      <c r="AD8" s="11">
        <v>114.9488252928181</v>
      </c>
      <c r="AE8" s="15">
        <v>60.868336300029689</v>
      </c>
    </row>
    <row r="9" spans="2:31" customFormat="1" ht="14.6" x14ac:dyDescent="0.4">
      <c r="B9" s="5" t="s">
        <v>3</v>
      </c>
      <c r="C9">
        <v>842.5</v>
      </c>
      <c r="S9">
        <v>2047</v>
      </c>
      <c r="T9" s="6">
        <v>286.7</v>
      </c>
      <c r="U9" s="9">
        <v>58350.649998995599</v>
      </c>
      <c r="V9" s="7">
        <v>3.5464169387819999</v>
      </c>
      <c r="W9" s="6"/>
      <c r="X9" s="2"/>
      <c r="Z9" s="13" t="s">
        <v>21</v>
      </c>
      <c r="AA9" s="13" t="s">
        <v>24</v>
      </c>
      <c r="AB9" s="14">
        <v>134548.8316791573</v>
      </c>
      <c r="AC9" s="14">
        <v>68651.5112031053</v>
      </c>
      <c r="AD9" s="14">
        <v>26778.453456517931</v>
      </c>
      <c r="AE9" s="14">
        <v>16054.78817634553</v>
      </c>
    </row>
    <row r="10" spans="2:31" customFormat="1" ht="14.6" x14ac:dyDescent="0.4">
      <c r="B10" s="3" t="s">
        <v>25</v>
      </c>
      <c r="C10" s="17">
        <v>733.4</v>
      </c>
      <c r="D10">
        <f>(C9-C10)/C9</f>
        <v>0.12949554896142437</v>
      </c>
      <c r="S10">
        <v>2048</v>
      </c>
      <c r="T10" s="6">
        <v>214.9</v>
      </c>
      <c r="U10" s="9">
        <v>46156.206433239779</v>
      </c>
      <c r="V10" s="7">
        <v>3.2756154915549995</v>
      </c>
      <c r="W10" s="6"/>
      <c r="X10" s="2"/>
    </row>
    <row r="11" spans="2:31" customFormat="1" ht="14.6" x14ac:dyDescent="0.4">
      <c r="B11" s="3" t="s">
        <v>26</v>
      </c>
      <c r="C11" s="17">
        <v>681.7</v>
      </c>
      <c r="D11">
        <f t="shared" ref="D11:D13" si="0">(C10-C11)/C10</f>
        <v>7.0493591491682481E-2</v>
      </c>
      <c r="S11">
        <v>2049</v>
      </c>
      <c r="T11" s="6">
        <v>397</v>
      </c>
      <c r="U11" s="9">
        <v>79276.555663664112</v>
      </c>
      <c r="V11" s="7">
        <v>4.3263739111520003</v>
      </c>
      <c r="W11" s="6"/>
      <c r="X11" s="2"/>
    </row>
    <row r="12" spans="2:31" customFormat="1" ht="14.6" x14ac:dyDescent="0.4">
      <c r="B12" s="3" t="s">
        <v>27</v>
      </c>
      <c r="C12" s="17">
        <v>630.29999999999995</v>
      </c>
      <c r="D12">
        <f t="shared" si="0"/>
        <v>7.5399735954232189E-2</v>
      </c>
      <c r="S12">
        <v>2050</v>
      </c>
      <c r="T12" s="6">
        <v>231.8</v>
      </c>
      <c r="U12" s="9">
        <v>48337.175454850883</v>
      </c>
      <c r="V12" s="7">
        <v>2.9646522671710001</v>
      </c>
      <c r="W12" s="6"/>
      <c r="X12" s="2"/>
    </row>
    <row r="13" spans="2:31" customFormat="1" ht="14.6" x14ac:dyDescent="0.4">
      <c r="B13" s="3" t="s">
        <v>28</v>
      </c>
      <c r="C13" s="17">
        <v>579.1</v>
      </c>
      <c r="D13">
        <f t="shared" si="0"/>
        <v>8.1231159765191074E-2</v>
      </c>
      <c r="S13">
        <v>2051</v>
      </c>
      <c r="T13" s="6">
        <v>704</v>
      </c>
      <c r="U13" s="9">
        <v>134548.8316791573</v>
      </c>
      <c r="V13" s="7">
        <v>5.6655354388737988</v>
      </c>
    </row>
    <row r="17" spans="19:22" customFormat="1" ht="14.6" x14ac:dyDescent="0.4">
      <c r="S17" s="2" t="s">
        <v>13</v>
      </c>
      <c r="T17" s="2"/>
      <c r="U17" s="2"/>
    </row>
    <row r="18" spans="19:22" customFormat="1" ht="14.6" x14ac:dyDescent="0.4">
      <c r="S18" s="2" t="s">
        <v>10</v>
      </c>
      <c r="T18" s="2" t="s">
        <v>12</v>
      </c>
      <c r="U18" s="2" t="s">
        <v>11</v>
      </c>
      <c r="V18" s="8" t="s">
        <v>23</v>
      </c>
    </row>
    <row r="19" spans="19:22" customFormat="1" ht="14.6" x14ac:dyDescent="0.4">
      <c r="S19">
        <v>2045</v>
      </c>
      <c r="T19" s="6">
        <v>210.9027112722587</v>
      </c>
      <c r="U19" s="9">
        <v>44191.729390284512</v>
      </c>
      <c r="V19" s="7">
        <v>2.7253106361770003</v>
      </c>
    </row>
    <row r="20" spans="19:22" customFormat="1" ht="14.6" x14ac:dyDescent="0.4">
      <c r="S20">
        <v>2046</v>
      </c>
      <c r="T20" s="6">
        <v>90.160463962007839</v>
      </c>
      <c r="U20" s="9">
        <v>21095.609593802499</v>
      </c>
      <c r="V20" s="7">
        <v>1.7723528839612335</v>
      </c>
    </row>
    <row r="21" spans="19:22" customFormat="1" ht="14.6" x14ac:dyDescent="0.4">
      <c r="S21">
        <v>2047</v>
      </c>
      <c r="T21" s="6">
        <v>68.772047171618723</v>
      </c>
      <c r="U21" s="9">
        <v>17287.09290693466</v>
      </c>
      <c r="V21" s="7">
        <v>1.9536492999658428</v>
      </c>
    </row>
    <row r="22" spans="19:22" customFormat="1" ht="14.6" x14ac:dyDescent="0.4">
      <c r="S22">
        <v>2048</v>
      </c>
      <c r="T22" s="6">
        <v>119.60050544160841</v>
      </c>
      <c r="U22" s="9">
        <v>27200.857886422658</v>
      </c>
      <c r="V22" s="7">
        <v>2.1141228505505345</v>
      </c>
    </row>
    <row r="23" spans="19:22" customFormat="1" ht="14.6" x14ac:dyDescent="0.4">
      <c r="S23">
        <v>2049</v>
      </c>
      <c r="T23" s="6">
        <v>107.5198514294479</v>
      </c>
      <c r="U23" s="9">
        <v>27423.746787618769</v>
      </c>
      <c r="V23" s="7">
        <v>2.8822339996780686</v>
      </c>
    </row>
    <row r="24" spans="19:22" customFormat="1" ht="14.6" x14ac:dyDescent="0.4">
      <c r="S24">
        <v>2050</v>
      </c>
      <c r="T24" s="6">
        <v>82.947588115639803</v>
      </c>
      <c r="U24" s="9">
        <v>22416.126671016831</v>
      </c>
      <c r="V24" s="7">
        <v>3.1625669824263678</v>
      </c>
    </row>
    <row r="25" spans="19:22" customFormat="1" ht="14.6" x14ac:dyDescent="0.4">
      <c r="S25">
        <v>2051</v>
      </c>
      <c r="T25" s="6">
        <v>352.43347627679827</v>
      </c>
      <c r="U25" s="9">
        <v>68651.5112031053</v>
      </c>
      <c r="V25" s="7">
        <v>2.7773287739881987</v>
      </c>
    </row>
    <row r="26" spans="19:22" customFormat="1" ht="14.6" x14ac:dyDescent="0.4"/>
    <row r="27" spans="19:22" customFormat="1" ht="14.6" x14ac:dyDescent="0.4"/>
    <row r="28" spans="19:22" customFormat="1" ht="14.6" x14ac:dyDescent="0.4"/>
    <row r="29" spans="19:22" customFormat="1" ht="14.6" x14ac:dyDescent="0.4"/>
    <row r="30" spans="19:22" customFormat="1" ht="14.6" x14ac:dyDescent="0.4">
      <c r="S30" s="2" t="s">
        <v>14</v>
      </c>
      <c r="T30" s="2"/>
      <c r="U30" s="2"/>
    </row>
    <row r="31" spans="19:22" customFormat="1" ht="14.6" x14ac:dyDescent="0.4">
      <c r="S31" s="2" t="s">
        <v>10</v>
      </c>
      <c r="T31" s="2" t="s">
        <v>12</v>
      </c>
      <c r="U31" s="2" t="s">
        <v>11</v>
      </c>
      <c r="V31" s="8" t="s">
        <v>23</v>
      </c>
    </row>
    <row r="32" spans="19:22" customFormat="1" ht="14.6" x14ac:dyDescent="0.4">
      <c r="S32">
        <v>2045</v>
      </c>
      <c r="T32" s="10">
        <v>88.275457046553527</v>
      </c>
      <c r="U32" s="9">
        <v>21768.061500548571</v>
      </c>
      <c r="V32" s="7">
        <v>2.2425223729900856</v>
      </c>
    </row>
    <row r="33" spans="19:22" customFormat="1" ht="14.6" x14ac:dyDescent="0.4">
      <c r="S33">
        <v>2046</v>
      </c>
      <c r="T33" s="10">
        <v>52.278782462889247</v>
      </c>
      <c r="U33" s="9">
        <v>13369.65042306569</v>
      </c>
      <c r="V33" s="7">
        <v>1.7044924021219183</v>
      </c>
    </row>
    <row r="34" spans="19:22" customFormat="1" ht="15" customHeight="1" x14ac:dyDescent="0.4">
      <c r="S34">
        <v>2047</v>
      </c>
      <c r="T34" s="10">
        <v>33.966039037025837</v>
      </c>
      <c r="U34" s="9">
        <v>10107.89113913801</v>
      </c>
      <c r="V34" s="7">
        <v>1.6904997948868541</v>
      </c>
    </row>
    <row r="35" spans="19:22" customFormat="1" ht="14.6" x14ac:dyDescent="0.4">
      <c r="S35">
        <v>2048</v>
      </c>
      <c r="T35" s="10">
        <v>59.931267555679312</v>
      </c>
      <c r="U35" s="9">
        <v>15773.91967461043</v>
      </c>
      <c r="V35" s="7">
        <v>1.9789414445925524</v>
      </c>
    </row>
    <row r="36" spans="19:22" customFormat="1" ht="14.6" x14ac:dyDescent="0.4">
      <c r="S36">
        <v>2049</v>
      </c>
      <c r="T36" s="10">
        <v>55.49484315401083</v>
      </c>
      <c r="U36" s="9">
        <v>15676.70489164884</v>
      </c>
      <c r="V36" s="7">
        <v>2.3125586337496653</v>
      </c>
    </row>
    <row r="37" spans="19:22" customFormat="1" ht="14.6" x14ac:dyDescent="0.4">
      <c r="S37">
        <v>2050</v>
      </c>
      <c r="T37" s="10">
        <v>48.245548932130063</v>
      </c>
      <c r="U37" s="9">
        <v>13595.93001996531</v>
      </c>
      <c r="V37" s="7">
        <v>1.8869742735663915</v>
      </c>
    </row>
    <row r="38" spans="19:22" customFormat="1" ht="14.6" x14ac:dyDescent="0.4">
      <c r="S38">
        <v>2051</v>
      </c>
      <c r="T38" s="6">
        <v>114.9488252928181</v>
      </c>
      <c r="U38" s="9">
        <v>26778.453456517931</v>
      </c>
      <c r="V38" s="7">
        <v>2.503679932849479</v>
      </c>
    </row>
    <row r="39" spans="19:22" customFormat="1" ht="14.6" x14ac:dyDescent="0.4"/>
    <row r="40" spans="19:22" customFormat="1" ht="14.6" x14ac:dyDescent="0.4"/>
    <row r="41" spans="19:22" customFormat="1" ht="14.6" x14ac:dyDescent="0.4">
      <c r="S41" s="2" t="s">
        <v>15</v>
      </c>
      <c r="T41" s="2"/>
      <c r="U41" s="2"/>
    </row>
    <row r="42" spans="19:22" customFormat="1" ht="14.6" x14ac:dyDescent="0.4">
      <c r="S42" s="2" t="s">
        <v>10</v>
      </c>
      <c r="T42" s="2" t="s">
        <v>12</v>
      </c>
      <c r="U42" s="2" t="s">
        <v>11</v>
      </c>
      <c r="V42" s="8" t="s">
        <v>23</v>
      </c>
    </row>
    <row r="43" spans="19:22" customFormat="1" ht="14.6" x14ac:dyDescent="0.4">
      <c r="S43">
        <v>2045</v>
      </c>
      <c r="T43" s="10">
        <v>59.609341306246762</v>
      </c>
      <c r="U43" s="9">
        <v>15958.54380696457</v>
      </c>
      <c r="V43" s="7">
        <v>2.2425223729900852</v>
      </c>
    </row>
    <row r="44" spans="19:22" customFormat="1" ht="14.6" x14ac:dyDescent="0.4">
      <c r="S44">
        <v>2046</v>
      </c>
      <c r="T44" s="10">
        <v>27.015390778604491</v>
      </c>
      <c r="U44" s="9">
        <v>8889.8043161146397</v>
      </c>
      <c r="V44" s="7">
        <v>1.9412314358857123</v>
      </c>
    </row>
    <row r="45" spans="19:22" customFormat="1" ht="14.6" x14ac:dyDescent="0.4">
      <c r="S45">
        <v>2047</v>
      </c>
      <c r="T45" s="10">
        <v>19.15071676511597</v>
      </c>
      <c r="U45" s="9">
        <v>7065.7978143467881</v>
      </c>
      <c r="V45" s="7">
        <v>1.8374730528057401</v>
      </c>
    </row>
    <row r="46" spans="19:22" customFormat="1" ht="14.6" x14ac:dyDescent="0.4">
      <c r="S46">
        <v>2048</v>
      </c>
      <c r="T46" s="10">
        <v>31.829991111798471</v>
      </c>
      <c r="U46" s="9">
        <v>10078.66882902526</v>
      </c>
      <c r="V46" s="7">
        <v>1.9740380527669872</v>
      </c>
    </row>
    <row r="47" spans="19:22" customFormat="1" ht="14.6" x14ac:dyDescent="0.4">
      <c r="S47">
        <v>2049</v>
      </c>
      <c r="T47" s="10">
        <v>32.455481008616701</v>
      </c>
      <c r="U47" s="9">
        <v>11021.25836648306</v>
      </c>
      <c r="V47" s="7">
        <v>2.4562964828859024</v>
      </c>
    </row>
    <row r="48" spans="19:22" customFormat="1" ht="14.6" x14ac:dyDescent="0.4">
      <c r="S48">
        <v>2050</v>
      </c>
      <c r="T48" s="10">
        <v>35.682455249300389</v>
      </c>
      <c r="U48" s="9">
        <v>10934.649185235039</v>
      </c>
      <c r="V48" s="7">
        <v>1.9537590251860371</v>
      </c>
    </row>
    <row r="49" spans="19:22" customFormat="1" ht="14.6" x14ac:dyDescent="0.4">
      <c r="S49">
        <v>2051</v>
      </c>
      <c r="T49" s="10">
        <v>60.868336300029689</v>
      </c>
      <c r="U49" s="9">
        <v>16054.78817634553</v>
      </c>
      <c r="V49" s="7">
        <v>2.0419458066050504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5669-FE3F-47F6-B579-04C850D8B6B9}">
  <dimension ref="B2:C14"/>
  <sheetViews>
    <sheetView zoomScaleNormal="100" workbookViewId="0">
      <selection activeCell="B2" sqref="B2"/>
    </sheetView>
  </sheetViews>
  <sheetFormatPr defaultColWidth="10.3828125" defaultRowHeight="14.15" x14ac:dyDescent="0.35"/>
  <cols>
    <col min="1" max="1" width="3.53515625" style="2" customWidth="1"/>
    <col min="2" max="2" width="26.3828125" style="3" customWidth="1"/>
    <col min="3" max="3" width="20.3828125" style="2" bestFit="1" customWidth="1"/>
    <col min="4" max="16" width="10.3828125" style="2"/>
    <col min="17" max="17" width="18.3046875" style="2" bestFit="1" customWidth="1"/>
    <col min="18" max="18" width="12" style="2" bestFit="1" customWidth="1"/>
    <col min="19" max="16384" width="10.3828125" style="2"/>
  </cols>
  <sheetData>
    <row r="2" spans="2:3" x14ac:dyDescent="0.35">
      <c r="B2" s="1" t="s">
        <v>0</v>
      </c>
    </row>
    <row r="3" spans="2:3" x14ac:dyDescent="0.35">
      <c r="B3" s="2"/>
    </row>
    <row r="4" spans="2:3" x14ac:dyDescent="0.35">
      <c r="B4" s="2"/>
    </row>
    <row r="5" spans="2:3" x14ac:dyDescent="0.35">
      <c r="B5" s="2"/>
      <c r="C5" s="3"/>
    </row>
    <row r="6" spans="2:3" x14ac:dyDescent="0.35">
      <c r="B6" s="2"/>
    </row>
    <row r="7" spans="2:3" customFormat="1" ht="14.6" x14ac:dyDescent="0.4">
      <c r="B7" s="2"/>
      <c r="C7" s="2"/>
    </row>
    <row r="8" spans="2:3" customFormat="1" ht="14.6" x14ac:dyDescent="0.4">
      <c r="B8" s="4" t="s">
        <v>1</v>
      </c>
      <c r="C8" s="4" t="s">
        <v>8</v>
      </c>
    </row>
    <row r="9" spans="2:3" customFormat="1" ht="14.6" x14ac:dyDescent="0.4">
      <c r="B9" s="5" t="s">
        <v>2</v>
      </c>
      <c r="C9">
        <v>840.2</v>
      </c>
    </row>
    <row r="10" spans="2:3" customFormat="1" ht="14.6" x14ac:dyDescent="0.4">
      <c r="B10" s="5" t="s">
        <v>3</v>
      </c>
      <c r="C10">
        <v>842.5</v>
      </c>
    </row>
    <row r="11" spans="2:3" customFormat="1" ht="14.6" x14ac:dyDescent="0.4">
      <c r="B11" s="5" t="s">
        <v>5</v>
      </c>
      <c r="C11">
        <v>811.4</v>
      </c>
    </row>
    <row r="12" spans="2:3" customFormat="1" ht="14.6" x14ac:dyDescent="0.4">
      <c r="B12" s="5" t="s">
        <v>4</v>
      </c>
      <c r="C12">
        <v>782.9</v>
      </c>
    </row>
    <row r="13" spans="2:3" customFormat="1" ht="14.6" x14ac:dyDescent="0.4">
      <c r="B13" s="5" t="s">
        <v>6</v>
      </c>
      <c r="C13">
        <v>758.7</v>
      </c>
    </row>
    <row r="14" spans="2:3" customFormat="1" ht="14.6" x14ac:dyDescent="0.4">
      <c r="B14" s="5" t="s">
        <v>7</v>
      </c>
      <c r="C14">
        <v>750.3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3573-5F8F-47C8-A0D3-10E646999E36}">
  <dimension ref="B2:AE50"/>
  <sheetViews>
    <sheetView zoomScaleNormal="100" workbookViewId="0">
      <selection activeCell="B2" sqref="B2"/>
    </sheetView>
  </sheetViews>
  <sheetFormatPr defaultColWidth="10.3828125" defaultRowHeight="14.15" x14ac:dyDescent="0.35"/>
  <cols>
    <col min="1" max="1" width="3.53515625" style="2" customWidth="1"/>
    <col min="2" max="2" width="26.3828125" style="3" customWidth="1"/>
    <col min="3" max="3" width="20.3828125" style="2" bestFit="1" customWidth="1"/>
    <col min="4" max="16" width="10.3828125" style="2"/>
    <col min="17" max="17" width="18.3046875" style="2" bestFit="1" customWidth="1"/>
    <col min="18" max="18" width="12" style="2" bestFit="1" customWidth="1"/>
    <col min="19" max="19" width="10.3828125" style="2"/>
    <col min="20" max="20" width="18.765625" style="2" bestFit="1" customWidth="1"/>
    <col min="21" max="21" width="14.84375" style="2" bestFit="1" customWidth="1"/>
    <col min="22" max="16384" width="10.3828125" style="2"/>
  </cols>
  <sheetData>
    <row r="2" spans="2:31" x14ac:dyDescent="0.35">
      <c r="B2" s="1" t="s">
        <v>44</v>
      </c>
    </row>
    <row r="3" spans="2:31" x14ac:dyDescent="0.35">
      <c r="B3" s="2"/>
    </row>
    <row r="4" spans="2:31" x14ac:dyDescent="0.35">
      <c r="B4" s="2"/>
    </row>
    <row r="5" spans="2:31" x14ac:dyDescent="0.35">
      <c r="B5" s="2"/>
      <c r="C5" s="3"/>
      <c r="S5" s="2" t="s">
        <v>9</v>
      </c>
      <c r="X5" s="8"/>
      <c r="Y5" s="8"/>
      <c r="Z5" s="8"/>
      <c r="AA5" s="8"/>
      <c r="AB5" s="8"/>
      <c r="AC5" s="8"/>
      <c r="AD5" s="8"/>
    </row>
    <row r="6" spans="2:31" ht="14.6" x14ac:dyDescent="0.4">
      <c r="B6" s="2"/>
      <c r="S6" s="2" t="s">
        <v>10</v>
      </c>
      <c r="T6" s="2" t="s">
        <v>12</v>
      </c>
      <c r="U6" s="2" t="s">
        <v>11</v>
      </c>
      <c r="V6" s="8" t="s">
        <v>23</v>
      </c>
      <c r="W6" s="6"/>
      <c r="Z6" s="6" t="s">
        <v>20</v>
      </c>
      <c r="AA6" s="6" t="s">
        <v>3</v>
      </c>
      <c r="AB6" s="6" t="s">
        <v>17</v>
      </c>
      <c r="AC6" s="6" t="s">
        <v>18</v>
      </c>
      <c r="AD6" s="6" t="s">
        <v>19</v>
      </c>
      <c r="AE6" s="6" t="s">
        <v>16</v>
      </c>
    </row>
    <row r="7" spans="2:31" customFormat="1" ht="14.6" x14ac:dyDescent="0.4">
      <c r="B7" s="2"/>
      <c r="C7" s="2"/>
      <c r="S7">
        <v>2045</v>
      </c>
      <c r="T7" s="6">
        <v>666.8</v>
      </c>
      <c r="U7" s="9">
        <v>126998.46820389001</v>
      </c>
      <c r="V7" s="7">
        <v>4.8309313528620015</v>
      </c>
      <c r="W7" s="6"/>
      <c r="X7" s="2"/>
      <c r="Z7" s="2" t="s">
        <v>22</v>
      </c>
      <c r="AA7" s="2" t="s">
        <v>24</v>
      </c>
      <c r="AB7" s="7">
        <v>5.6655354388737988</v>
      </c>
      <c r="AC7" s="7">
        <v>2.7773287739881987</v>
      </c>
      <c r="AD7" s="7">
        <v>2.503679932849479</v>
      </c>
      <c r="AE7" s="7">
        <v>2.0419458066050504</v>
      </c>
    </row>
    <row r="8" spans="2:31" customFormat="1" ht="14.6" x14ac:dyDescent="0.4">
      <c r="B8" s="4" t="s">
        <v>1</v>
      </c>
      <c r="C8" s="4" t="s">
        <v>8</v>
      </c>
      <c r="S8">
        <v>2046</v>
      </c>
      <c r="T8" s="6">
        <v>181.2</v>
      </c>
      <c r="U8" s="9">
        <v>41978.61252385968</v>
      </c>
      <c r="V8" s="7">
        <v>4.4587039485346587</v>
      </c>
      <c r="W8" s="6"/>
      <c r="X8" s="2"/>
      <c r="Z8" s="12" t="s">
        <v>8</v>
      </c>
      <c r="AA8" s="12">
        <v>842.5</v>
      </c>
      <c r="AB8" s="12">
        <v>704</v>
      </c>
      <c r="AC8" s="11">
        <v>352.43347627679827</v>
      </c>
      <c r="AD8" s="11">
        <v>114.9488252928181</v>
      </c>
      <c r="AE8" s="15">
        <v>60.868336300029689</v>
      </c>
    </row>
    <row r="9" spans="2:31" customFormat="1" ht="14.6" x14ac:dyDescent="0.4">
      <c r="C9" s="16"/>
      <c r="T9" s="6"/>
      <c r="U9" s="9"/>
      <c r="V9" s="7"/>
      <c r="W9" s="6"/>
      <c r="X9" s="2"/>
      <c r="Z9" s="12"/>
      <c r="AA9" s="12"/>
      <c r="AB9" s="12"/>
      <c r="AC9" s="11"/>
      <c r="AD9" s="11"/>
      <c r="AE9" s="15"/>
    </row>
    <row r="10" spans="2:31" customFormat="1" ht="14.6" x14ac:dyDescent="0.4">
      <c r="B10" s="5" t="s">
        <v>3</v>
      </c>
      <c r="C10">
        <v>842.5</v>
      </c>
      <c r="S10">
        <v>2047</v>
      </c>
      <c r="T10" s="6">
        <v>286.7</v>
      </c>
      <c r="U10" s="9">
        <v>58350.649998995599</v>
      </c>
      <c r="V10" s="7">
        <v>3.5464169387819999</v>
      </c>
      <c r="W10" s="6"/>
      <c r="X10" s="2"/>
      <c r="Z10" s="13" t="s">
        <v>21</v>
      </c>
      <c r="AA10" s="13" t="s">
        <v>24</v>
      </c>
      <c r="AB10" s="14">
        <v>134548.8316791573</v>
      </c>
      <c r="AC10" s="14">
        <v>68651.5112031053</v>
      </c>
      <c r="AD10" s="14">
        <v>26778.453456517931</v>
      </c>
      <c r="AE10" s="14">
        <v>16054.78817634553</v>
      </c>
    </row>
    <row r="11" spans="2:31" customFormat="1" ht="14.6" x14ac:dyDescent="0.4">
      <c r="B11" s="3" t="s">
        <v>17</v>
      </c>
      <c r="C11" s="11">
        <f>MAX(T7:T14)</f>
        <v>704</v>
      </c>
      <c r="S11">
        <v>2048</v>
      </c>
      <c r="T11" s="6">
        <v>214.9</v>
      </c>
      <c r="U11" s="9">
        <v>46156.206433239779</v>
      </c>
      <c r="V11" s="7">
        <v>3.2756154915549995</v>
      </c>
      <c r="W11" s="6"/>
      <c r="X11" s="2"/>
    </row>
    <row r="12" spans="2:31" customFormat="1" ht="14.6" x14ac:dyDescent="0.4">
      <c r="B12" s="5" t="s">
        <v>18</v>
      </c>
      <c r="C12" s="6">
        <f>MAX(T20:T26)</f>
        <v>352.43347627679827</v>
      </c>
      <c r="S12">
        <v>2049</v>
      </c>
      <c r="T12" s="6">
        <v>397</v>
      </c>
      <c r="U12" s="9">
        <v>79276.555663664112</v>
      </c>
      <c r="V12" s="7">
        <v>4.3263739111520003</v>
      </c>
      <c r="W12" s="6"/>
      <c r="X12" s="2"/>
    </row>
    <row r="13" spans="2:31" customFormat="1" ht="14.6" x14ac:dyDescent="0.4">
      <c r="B13" s="5" t="s">
        <v>19</v>
      </c>
      <c r="C13" s="10">
        <f>MAX(T33:T39)</f>
        <v>114.9488252928181</v>
      </c>
      <c r="S13">
        <v>2050</v>
      </c>
      <c r="T13" s="6">
        <v>231.8</v>
      </c>
      <c r="U13" s="9">
        <v>48337.175454850883</v>
      </c>
      <c r="V13" s="7">
        <v>2.9646522671710001</v>
      </c>
      <c r="W13" s="6"/>
      <c r="X13" s="2"/>
    </row>
    <row r="14" spans="2:31" customFormat="1" ht="14.6" x14ac:dyDescent="0.4">
      <c r="B14" s="5" t="s">
        <v>16</v>
      </c>
      <c r="C14" s="10">
        <f>MAX(T44:T50)</f>
        <v>60.868336300029689</v>
      </c>
      <c r="S14">
        <v>2051</v>
      </c>
      <c r="T14" s="6">
        <v>704</v>
      </c>
      <c r="U14" s="9">
        <v>134548.8316791573</v>
      </c>
      <c r="V14" s="7">
        <v>5.6655354388737988</v>
      </c>
    </row>
    <row r="18" spans="19:22" customFormat="1" ht="14.6" x14ac:dyDescent="0.4">
      <c r="S18" s="2" t="s">
        <v>13</v>
      </c>
      <c r="T18" s="2"/>
      <c r="U18" s="2"/>
    </row>
    <row r="19" spans="19:22" customFormat="1" ht="14.6" x14ac:dyDescent="0.4">
      <c r="S19" s="2" t="s">
        <v>10</v>
      </c>
      <c r="T19" s="2" t="s">
        <v>12</v>
      </c>
      <c r="U19" s="2" t="s">
        <v>11</v>
      </c>
      <c r="V19" s="8" t="s">
        <v>23</v>
      </c>
    </row>
    <row r="20" spans="19:22" customFormat="1" ht="14.6" x14ac:dyDescent="0.4">
      <c r="S20">
        <v>2045</v>
      </c>
      <c r="T20" s="6">
        <v>210.9027112722587</v>
      </c>
      <c r="U20" s="9">
        <v>44191.729390284512</v>
      </c>
      <c r="V20" s="7">
        <v>2.7253106361770003</v>
      </c>
    </row>
    <row r="21" spans="19:22" customFormat="1" ht="14.6" x14ac:dyDescent="0.4">
      <c r="S21">
        <v>2046</v>
      </c>
      <c r="T21" s="6">
        <v>90.160463962007839</v>
      </c>
      <c r="U21" s="9">
        <v>21095.609593802499</v>
      </c>
      <c r="V21" s="7">
        <v>1.7723528839612335</v>
      </c>
    </row>
    <row r="22" spans="19:22" customFormat="1" ht="14.6" x14ac:dyDescent="0.4">
      <c r="S22">
        <v>2047</v>
      </c>
      <c r="T22" s="6">
        <v>68.772047171618723</v>
      </c>
      <c r="U22" s="9">
        <v>17287.09290693466</v>
      </c>
      <c r="V22" s="7">
        <v>1.9536492999658428</v>
      </c>
    </row>
    <row r="23" spans="19:22" customFormat="1" ht="14.6" x14ac:dyDescent="0.4">
      <c r="S23">
        <v>2048</v>
      </c>
      <c r="T23" s="6">
        <v>119.60050544160841</v>
      </c>
      <c r="U23" s="9">
        <v>27200.857886422658</v>
      </c>
      <c r="V23" s="7">
        <v>2.1141228505505345</v>
      </c>
    </row>
    <row r="24" spans="19:22" customFormat="1" ht="14.6" x14ac:dyDescent="0.4">
      <c r="S24">
        <v>2049</v>
      </c>
      <c r="T24" s="6">
        <v>107.5198514294479</v>
      </c>
      <c r="U24" s="9">
        <v>27423.746787618769</v>
      </c>
      <c r="V24" s="7">
        <v>2.8822339996780686</v>
      </c>
    </row>
    <row r="25" spans="19:22" customFormat="1" ht="14.6" x14ac:dyDescent="0.4">
      <c r="S25">
        <v>2050</v>
      </c>
      <c r="T25" s="6">
        <v>82.947588115639803</v>
      </c>
      <c r="U25" s="9">
        <v>22416.126671016831</v>
      </c>
      <c r="V25" s="7">
        <v>3.1625669824263678</v>
      </c>
    </row>
    <row r="26" spans="19:22" customFormat="1" ht="14.6" x14ac:dyDescent="0.4">
      <c r="S26">
        <v>2051</v>
      </c>
      <c r="T26" s="6">
        <v>352.43347627679827</v>
      </c>
      <c r="U26" s="9">
        <v>68651.5112031053</v>
      </c>
      <c r="V26" s="7">
        <v>2.7773287739881987</v>
      </c>
    </row>
    <row r="27" spans="19:22" customFormat="1" ht="14.6" x14ac:dyDescent="0.4"/>
    <row r="28" spans="19:22" customFormat="1" ht="14.6" x14ac:dyDescent="0.4"/>
    <row r="29" spans="19:22" customFormat="1" ht="14.6" x14ac:dyDescent="0.4"/>
    <row r="30" spans="19:22" customFormat="1" ht="14.6" x14ac:dyDescent="0.4"/>
    <row r="31" spans="19:22" customFormat="1" ht="14.6" x14ac:dyDescent="0.4">
      <c r="S31" s="2" t="s">
        <v>14</v>
      </c>
      <c r="T31" s="2"/>
      <c r="U31" s="2"/>
    </row>
    <row r="32" spans="19:22" customFormat="1" ht="14.6" x14ac:dyDescent="0.4">
      <c r="S32" s="2" t="s">
        <v>10</v>
      </c>
      <c r="T32" s="2" t="s">
        <v>12</v>
      </c>
      <c r="U32" s="2" t="s">
        <v>11</v>
      </c>
      <c r="V32" s="8" t="s">
        <v>23</v>
      </c>
    </row>
    <row r="33" spans="19:22" customFormat="1" ht="14.6" x14ac:dyDescent="0.4">
      <c r="S33">
        <v>2045</v>
      </c>
      <c r="T33" s="10">
        <v>88.275457046553527</v>
      </c>
      <c r="U33" s="9">
        <v>21768.061500548571</v>
      </c>
      <c r="V33" s="7">
        <v>2.2425223729900856</v>
      </c>
    </row>
    <row r="34" spans="19:22" customFormat="1" ht="14.6" x14ac:dyDescent="0.4">
      <c r="S34">
        <v>2046</v>
      </c>
      <c r="T34" s="10">
        <v>52.278782462889247</v>
      </c>
      <c r="U34" s="9">
        <v>13369.65042306569</v>
      </c>
      <c r="V34" s="7">
        <v>1.7044924021219183</v>
      </c>
    </row>
    <row r="35" spans="19:22" customFormat="1" ht="15" customHeight="1" x14ac:dyDescent="0.4">
      <c r="S35">
        <v>2047</v>
      </c>
      <c r="T35" s="10">
        <v>33.966039037025837</v>
      </c>
      <c r="U35" s="9">
        <v>10107.89113913801</v>
      </c>
      <c r="V35" s="7">
        <v>1.6904997948868541</v>
      </c>
    </row>
    <row r="36" spans="19:22" customFormat="1" ht="14.6" x14ac:dyDescent="0.4">
      <c r="S36">
        <v>2048</v>
      </c>
      <c r="T36" s="10">
        <v>59.931267555679312</v>
      </c>
      <c r="U36" s="9">
        <v>15773.91967461043</v>
      </c>
      <c r="V36" s="7">
        <v>1.9789414445925524</v>
      </c>
    </row>
    <row r="37" spans="19:22" customFormat="1" ht="14.6" x14ac:dyDescent="0.4">
      <c r="S37">
        <v>2049</v>
      </c>
      <c r="T37" s="10">
        <v>55.49484315401083</v>
      </c>
      <c r="U37" s="9">
        <v>15676.70489164884</v>
      </c>
      <c r="V37" s="7">
        <v>2.3125586337496653</v>
      </c>
    </row>
    <row r="38" spans="19:22" customFormat="1" ht="14.6" x14ac:dyDescent="0.4">
      <c r="S38">
        <v>2050</v>
      </c>
      <c r="T38" s="10">
        <v>48.245548932130063</v>
      </c>
      <c r="U38" s="9">
        <v>13595.93001996531</v>
      </c>
      <c r="V38" s="7">
        <v>1.8869742735663915</v>
      </c>
    </row>
    <row r="39" spans="19:22" customFormat="1" ht="14.6" x14ac:dyDescent="0.4">
      <c r="S39">
        <v>2051</v>
      </c>
      <c r="T39" s="6">
        <v>114.9488252928181</v>
      </c>
      <c r="U39" s="9">
        <v>26778.453456517931</v>
      </c>
      <c r="V39" s="7">
        <v>2.503679932849479</v>
      </c>
    </row>
    <row r="40" spans="19:22" customFormat="1" ht="14.6" x14ac:dyDescent="0.4"/>
    <row r="41" spans="19:22" customFormat="1" ht="14.6" x14ac:dyDescent="0.4"/>
    <row r="42" spans="19:22" customFormat="1" ht="14.6" x14ac:dyDescent="0.4">
      <c r="S42" s="2" t="s">
        <v>15</v>
      </c>
      <c r="T42" s="2"/>
      <c r="U42" s="2"/>
    </row>
    <row r="43" spans="19:22" customFormat="1" ht="14.6" x14ac:dyDescent="0.4">
      <c r="S43" s="2" t="s">
        <v>10</v>
      </c>
      <c r="T43" s="2" t="s">
        <v>12</v>
      </c>
      <c r="U43" s="2" t="s">
        <v>11</v>
      </c>
      <c r="V43" s="8" t="s">
        <v>23</v>
      </c>
    </row>
    <row r="44" spans="19:22" customFormat="1" ht="14.6" x14ac:dyDescent="0.4">
      <c r="S44">
        <v>2045</v>
      </c>
      <c r="T44" s="10">
        <v>59.609341306246762</v>
      </c>
      <c r="U44" s="9">
        <v>15958.54380696457</v>
      </c>
      <c r="V44" s="7">
        <v>2.2425223729900852</v>
      </c>
    </row>
    <row r="45" spans="19:22" customFormat="1" ht="14.6" x14ac:dyDescent="0.4">
      <c r="S45">
        <v>2046</v>
      </c>
      <c r="T45" s="10">
        <v>27.015390778604491</v>
      </c>
      <c r="U45" s="9">
        <v>8889.8043161146397</v>
      </c>
      <c r="V45" s="7">
        <v>1.9412314358857123</v>
      </c>
    </row>
    <row r="46" spans="19:22" customFormat="1" ht="14.6" x14ac:dyDescent="0.4">
      <c r="S46">
        <v>2047</v>
      </c>
      <c r="T46" s="10">
        <v>19.15071676511597</v>
      </c>
      <c r="U46" s="9">
        <v>7065.7978143467881</v>
      </c>
      <c r="V46" s="7">
        <v>1.8374730528057401</v>
      </c>
    </row>
    <row r="47" spans="19:22" customFormat="1" ht="14.6" x14ac:dyDescent="0.4">
      <c r="S47">
        <v>2048</v>
      </c>
      <c r="T47" s="10">
        <v>31.829991111798471</v>
      </c>
      <c r="U47" s="9">
        <v>10078.66882902526</v>
      </c>
      <c r="V47" s="7">
        <v>1.9740380527669872</v>
      </c>
    </row>
    <row r="48" spans="19:22" customFormat="1" ht="14.6" x14ac:dyDescent="0.4">
      <c r="S48">
        <v>2049</v>
      </c>
      <c r="T48" s="10">
        <v>32.455481008616701</v>
      </c>
      <c r="U48" s="9">
        <v>11021.25836648306</v>
      </c>
      <c r="V48" s="7">
        <v>2.4562964828859024</v>
      </c>
    </row>
    <row r="49" spans="19:22" customFormat="1" ht="14.6" x14ac:dyDescent="0.4">
      <c r="S49">
        <v>2050</v>
      </c>
      <c r="T49" s="10">
        <v>35.682455249300389</v>
      </c>
      <c r="U49" s="9">
        <v>10934.649185235039</v>
      </c>
      <c r="V49" s="7">
        <v>1.9537590251860371</v>
      </c>
    </row>
    <row r="50" spans="19:22" customFormat="1" ht="14.6" x14ac:dyDescent="0.4">
      <c r="S50">
        <v>2051</v>
      </c>
      <c r="T50" s="10">
        <v>60.868336300029689</v>
      </c>
      <c r="U50" s="9">
        <v>16054.78817634553</v>
      </c>
      <c r="V50" s="7">
        <v>2.0419458066050504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6921-B17A-4D51-A807-A080784A03DA}">
  <dimension ref="B2:AE151"/>
  <sheetViews>
    <sheetView zoomScaleNormal="100" workbookViewId="0"/>
  </sheetViews>
  <sheetFormatPr defaultRowHeight="14.6" x14ac:dyDescent="0.4"/>
  <cols>
    <col min="2" max="2" width="13.765625" bestFit="1" customWidth="1"/>
  </cols>
  <sheetData>
    <row r="2" spans="2:31" x14ac:dyDescent="0.4">
      <c r="R2" t="s">
        <v>39</v>
      </c>
    </row>
    <row r="4" spans="2:31" x14ac:dyDescent="0.4">
      <c r="C4" t="s">
        <v>3</v>
      </c>
      <c r="R4" t="s">
        <v>29</v>
      </c>
      <c r="S4" t="s">
        <v>40</v>
      </c>
      <c r="T4" t="s">
        <v>41</v>
      </c>
      <c r="U4" t="s">
        <v>42</v>
      </c>
      <c r="V4" t="s">
        <v>30</v>
      </c>
      <c r="X4" t="s">
        <v>29</v>
      </c>
      <c r="Y4" t="s">
        <v>40</v>
      </c>
      <c r="Z4" t="s">
        <v>41</v>
      </c>
      <c r="AA4" t="s">
        <v>42</v>
      </c>
      <c r="AB4" t="s">
        <v>30</v>
      </c>
      <c r="AD4" t="s">
        <v>31</v>
      </c>
      <c r="AE4" s="7">
        <f>_xlfn.QUARTILE.INC(AB5:AB151,2)</f>
        <v>4.1495705136565411</v>
      </c>
    </row>
    <row r="5" spans="2:31" x14ac:dyDescent="0.4">
      <c r="B5" t="s">
        <v>32</v>
      </c>
      <c r="C5" s="18">
        <f>MIN(V5:V151)</f>
        <v>19.15071676511597</v>
      </c>
      <c r="R5" s="6">
        <v>545.76940456044952</v>
      </c>
      <c r="S5" s="6">
        <v>543.77703966147465</v>
      </c>
      <c r="T5" s="6">
        <v>666.82210651743253</v>
      </c>
      <c r="U5" s="6">
        <v>335.68028387198677</v>
      </c>
      <c r="V5" s="6">
        <v>545.76940456044952</v>
      </c>
      <c r="X5">
        <v>4.4579679568200001</v>
      </c>
      <c r="Y5">
        <v>4.3764758861999997</v>
      </c>
      <c r="Z5">
        <v>4.8309313528620015</v>
      </c>
      <c r="AA5" s="7">
        <v>4.4129594055127299</v>
      </c>
      <c r="AB5">
        <v>4.4579679568200001</v>
      </c>
    </row>
    <row r="6" spans="2:31" x14ac:dyDescent="0.4">
      <c r="B6" t="s">
        <v>33</v>
      </c>
      <c r="C6" s="18">
        <f>MAX(V5:V151)</f>
        <v>842.48356409392545</v>
      </c>
      <c r="R6" s="6">
        <v>230.25438218270659</v>
      </c>
      <c r="S6" s="6">
        <v>230.21713416311451</v>
      </c>
      <c r="T6" s="6">
        <v>181.2198699473542</v>
      </c>
      <c r="U6" s="6">
        <v>177.26307833722529</v>
      </c>
      <c r="V6" s="6">
        <v>230.25438218270659</v>
      </c>
      <c r="X6">
        <v>4.5385760135845468</v>
      </c>
      <c r="Y6">
        <v>4.5363301312788069</v>
      </c>
      <c r="Z6">
        <v>4.4587039485346587</v>
      </c>
      <c r="AA6" s="7">
        <v>3.7324017647008998</v>
      </c>
      <c r="AB6">
        <v>4.5385760135845468</v>
      </c>
    </row>
    <row r="7" spans="2:31" x14ac:dyDescent="0.4">
      <c r="B7" t="s">
        <v>34</v>
      </c>
      <c r="C7">
        <f>_xlfn.QUARTILE.INC(V5:V151,1)</f>
        <v>117.27466536721326</v>
      </c>
      <c r="R7" s="10">
        <v>416.70111831475111</v>
      </c>
      <c r="S7" s="6">
        <v>416.21512274570279</v>
      </c>
      <c r="T7" s="6">
        <v>286.74251717416013</v>
      </c>
      <c r="U7" s="6">
        <v>225.3265888207647</v>
      </c>
      <c r="V7" s="10">
        <v>416.70111831475111</v>
      </c>
      <c r="X7">
        <v>5.0057074080259731</v>
      </c>
      <c r="Y7">
        <v>5.0295255203641087</v>
      </c>
      <c r="Z7">
        <v>3.5464169387819999</v>
      </c>
      <c r="AA7" s="7">
        <v>4.3839302066296257</v>
      </c>
      <c r="AB7">
        <v>5.0057074080259731</v>
      </c>
    </row>
    <row r="8" spans="2:31" x14ac:dyDescent="0.4">
      <c r="B8" t="s">
        <v>35</v>
      </c>
      <c r="C8">
        <f>_xlfn.QUARTILE.INC(V5:V151,2)</f>
        <v>181.2198699473542</v>
      </c>
      <c r="R8" s="6">
        <v>307.54181913598001</v>
      </c>
      <c r="S8" s="6">
        <v>307.4346243472354</v>
      </c>
      <c r="T8" s="6">
        <v>214.8694227843875</v>
      </c>
      <c r="U8" s="6">
        <v>223.33488628160481</v>
      </c>
      <c r="V8" s="6">
        <v>307.54181913598001</v>
      </c>
      <c r="X8">
        <v>5.0892336025631177</v>
      </c>
      <c r="Y8">
        <v>5.0746683933762959</v>
      </c>
      <c r="Z8">
        <v>3.2756154915549995</v>
      </c>
      <c r="AA8" s="7">
        <v>3.7677058112102242</v>
      </c>
      <c r="AB8">
        <v>5.0892336025631177</v>
      </c>
    </row>
    <row r="9" spans="2:31" x14ac:dyDescent="0.4">
      <c r="B9" t="s">
        <v>36</v>
      </c>
      <c r="C9">
        <f>_xlfn.QUARTILE.INC(V5:V151,3)</f>
        <v>285.8845365855974</v>
      </c>
      <c r="R9" s="6">
        <v>509.75438715997473</v>
      </c>
      <c r="S9" s="6">
        <v>508.47543295347828</v>
      </c>
      <c r="T9" s="6">
        <v>397.03252600789398</v>
      </c>
      <c r="U9" s="6">
        <v>285.02655599703252</v>
      </c>
      <c r="V9" s="6">
        <v>509.75438715997473</v>
      </c>
      <c r="X9">
        <v>5.4285797263237994</v>
      </c>
      <c r="Y9">
        <v>5.4135955009166397</v>
      </c>
      <c r="Z9">
        <v>4.3263739111520003</v>
      </c>
      <c r="AA9" s="7">
        <v>5.6262432029415974</v>
      </c>
      <c r="AB9">
        <v>5.4285797263237994</v>
      </c>
    </row>
    <row r="10" spans="2:31" x14ac:dyDescent="0.4">
      <c r="R10" s="10">
        <v>252.86561505731771</v>
      </c>
      <c r="S10" s="6">
        <v>252.49011710432291</v>
      </c>
      <c r="T10" s="6">
        <v>231.75775436191029</v>
      </c>
      <c r="U10" s="6">
        <v>179.59989119284739</v>
      </c>
      <c r="V10" s="10">
        <v>252.86561505731771</v>
      </c>
      <c r="X10">
        <v>4.4153890024460001</v>
      </c>
      <c r="Y10">
        <v>4.38793883564</v>
      </c>
      <c r="Z10">
        <v>2.9646522671710001</v>
      </c>
      <c r="AA10" s="7">
        <v>4.615389002446002</v>
      </c>
      <c r="AB10">
        <v>4.4153890024460001</v>
      </c>
    </row>
    <row r="11" spans="2:31" x14ac:dyDescent="0.4">
      <c r="B11" t="s">
        <v>37</v>
      </c>
      <c r="C11" s="18">
        <f>C7-C5</f>
        <v>98.123948602097286</v>
      </c>
      <c r="R11" s="6">
        <v>842.48356409392545</v>
      </c>
      <c r="S11" s="6">
        <v>840.23072746923776</v>
      </c>
      <c r="T11" s="6">
        <v>704.03616769722589</v>
      </c>
      <c r="U11" s="6">
        <v>637.63247963244316</v>
      </c>
      <c r="V11" s="6">
        <v>842.48356409392545</v>
      </c>
      <c r="X11">
        <v>7.4828806115979818</v>
      </c>
      <c r="Y11">
        <v>7.388778842029998</v>
      </c>
      <c r="Z11">
        <v>5.6655354388737988</v>
      </c>
      <c r="AA11" s="7">
        <v>5.5685987722047523</v>
      </c>
      <c r="AB11">
        <v>7.4828806115979818</v>
      </c>
    </row>
    <row r="12" spans="2:31" x14ac:dyDescent="0.4">
      <c r="B12" t="s">
        <v>34</v>
      </c>
      <c r="C12">
        <f>C7</f>
        <v>117.27466536721326</v>
      </c>
      <c r="T12" s="6">
        <v>210.9027112722587</v>
      </c>
      <c r="U12" s="6">
        <v>337.25295696607321</v>
      </c>
      <c r="V12" s="6">
        <v>543.77703966147465</v>
      </c>
      <c r="Z12">
        <v>2.7253106361770003</v>
      </c>
      <c r="AA12" s="7">
        <v>4.3815708896449994</v>
      </c>
      <c r="AB12">
        <v>4.3764758861999997</v>
      </c>
    </row>
    <row r="13" spans="2:31" x14ac:dyDescent="0.4">
      <c r="B13" t="s">
        <v>35</v>
      </c>
      <c r="C13">
        <f>C8-C12</f>
        <v>63.945204580140938</v>
      </c>
      <c r="T13" s="6">
        <v>90.160463962007839</v>
      </c>
      <c r="U13" s="6">
        <v>177.26307833722501</v>
      </c>
      <c r="V13" s="6">
        <v>230.21713416311451</v>
      </c>
      <c r="Z13">
        <v>1.7723528839612335</v>
      </c>
      <c r="AA13" s="7">
        <v>3.7324017647008993</v>
      </c>
      <c r="AB13">
        <v>4.5363301312788069</v>
      </c>
    </row>
    <row r="14" spans="2:31" x14ac:dyDescent="0.4">
      <c r="B14" t="s">
        <v>36</v>
      </c>
      <c r="C14">
        <f>C9-C8</f>
        <v>104.6646666382432</v>
      </c>
      <c r="T14" s="6">
        <v>68.772047171618723</v>
      </c>
      <c r="U14" s="6">
        <v>225.32658882076521</v>
      </c>
      <c r="V14" s="6">
        <v>416.21512274570279</v>
      </c>
      <c r="Z14">
        <v>1.9536492999658428</v>
      </c>
      <c r="AA14" s="7">
        <v>4.3839302066296204</v>
      </c>
      <c r="AB14">
        <v>5.0295255203641087</v>
      </c>
    </row>
    <row r="15" spans="2:31" x14ac:dyDescent="0.4">
      <c r="B15" t="s">
        <v>38</v>
      </c>
      <c r="C15" s="18">
        <f>C6-C9</f>
        <v>556.59902750832805</v>
      </c>
      <c r="T15" s="6">
        <v>119.60050544160841</v>
      </c>
      <c r="U15" s="6">
        <v>223.33488628160461</v>
      </c>
      <c r="V15" s="6">
        <v>307.4346243472354</v>
      </c>
      <c r="Z15">
        <v>2.1141228505505345</v>
      </c>
      <c r="AA15" s="7">
        <v>3.7677058112102024</v>
      </c>
      <c r="AB15">
        <v>5.0746683933762959</v>
      </c>
    </row>
    <row r="16" spans="2:31" x14ac:dyDescent="0.4">
      <c r="T16" s="6">
        <v>107.5198514294479</v>
      </c>
      <c r="U16" s="6">
        <v>285.02655599703468</v>
      </c>
      <c r="V16" s="6">
        <v>508.47543295347828</v>
      </c>
      <c r="Z16">
        <v>2.8822339996780686</v>
      </c>
      <c r="AA16" s="7">
        <v>5.6262432029416169</v>
      </c>
      <c r="AB16">
        <v>5.4135955009166397</v>
      </c>
    </row>
    <row r="17" spans="20:28" x14ac:dyDescent="0.4">
      <c r="T17" s="6">
        <v>82.947588115639803</v>
      </c>
      <c r="U17" s="6">
        <v>179.59989119284711</v>
      </c>
      <c r="V17" s="6">
        <v>252.49011710432291</v>
      </c>
      <c r="Z17">
        <v>3.1625669824263678</v>
      </c>
      <c r="AA17" s="7">
        <v>4.6153890024460003</v>
      </c>
      <c r="AB17">
        <v>4.38793883564</v>
      </c>
    </row>
    <row r="18" spans="20:28" x14ac:dyDescent="0.4">
      <c r="T18" s="6">
        <v>352.43347627679827</v>
      </c>
      <c r="U18" s="6">
        <v>641.52962983601651</v>
      </c>
      <c r="V18" s="6">
        <v>840.23072746923776</v>
      </c>
      <c r="Z18">
        <v>2.7773287739881987</v>
      </c>
      <c r="AA18" s="7">
        <v>4.2973351750026785</v>
      </c>
      <c r="AB18">
        <v>7.388778842029998</v>
      </c>
    </row>
    <row r="19" spans="20:28" x14ac:dyDescent="0.4">
      <c r="T19" s="10">
        <v>88.275457046553527</v>
      </c>
      <c r="U19" s="6">
        <v>337.2529569660731</v>
      </c>
      <c r="V19" s="6">
        <v>666.82210651743253</v>
      </c>
      <c r="Z19">
        <v>2.2425223729900856</v>
      </c>
      <c r="AA19" s="7">
        <v>4.3815708896449994</v>
      </c>
      <c r="AB19">
        <v>4.8309313528620015</v>
      </c>
    </row>
    <row r="20" spans="20:28" x14ac:dyDescent="0.4">
      <c r="T20" s="10">
        <v>52.278782462889247</v>
      </c>
      <c r="U20" s="6">
        <v>177.2630783372251</v>
      </c>
      <c r="V20" s="6">
        <v>181.2198699473542</v>
      </c>
      <c r="Z20">
        <v>1.7044924021219183</v>
      </c>
      <c r="AA20" s="7">
        <v>3.7324017647009011</v>
      </c>
      <c r="AB20">
        <v>4.4587039485346587</v>
      </c>
    </row>
    <row r="21" spans="20:28" x14ac:dyDescent="0.4">
      <c r="T21" s="10">
        <v>33.966039037025837</v>
      </c>
      <c r="U21" s="6">
        <v>225.32658882076589</v>
      </c>
      <c r="V21" s="6">
        <v>286.74251717416013</v>
      </c>
      <c r="Z21">
        <v>1.6904997948868541</v>
      </c>
      <c r="AA21" s="7">
        <v>4.3839302066296248</v>
      </c>
      <c r="AB21">
        <v>3.5464169387819999</v>
      </c>
    </row>
    <row r="22" spans="20:28" x14ac:dyDescent="0.4">
      <c r="T22" s="10">
        <v>59.931267555679312</v>
      </c>
      <c r="U22" s="6">
        <v>223.33488628160561</v>
      </c>
      <c r="V22" s="6">
        <v>214.8694227843875</v>
      </c>
      <c r="Z22">
        <v>1.9789414445925524</v>
      </c>
      <c r="AA22" s="7">
        <v>3.7677058112102171</v>
      </c>
      <c r="AB22">
        <v>3.2756154915549995</v>
      </c>
    </row>
    <row r="23" spans="20:28" x14ac:dyDescent="0.4">
      <c r="T23" s="10">
        <v>55.49484315401083</v>
      </c>
      <c r="U23" s="6">
        <v>285.02655599703252</v>
      </c>
      <c r="V23" s="6">
        <v>397.03252600789398</v>
      </c>
      <c r="Z23">
        <v>2.3125586337496653</v>
      </c>
      <c r="AA23" s="7">
        <v>5.6262432029415956</v>
      </c>
      <c r="AB23">
        <v>4.3263739111520003</v>
      </c>
    </row>
    <row r="24" spans="20:28" x14ac:dyDescent="0.4">
      <c r="T24" s="10">
        <v>48.245548932130063</v>
      </c>
      <c r="U24" s="6">
        <v>179.59989119284759</v>
      </c>
      <c r="V24" s="6">
        <v>231.75775436191029</v>
      </c>
      <c r="Z24">
        <v>1.8869742735663915</v>
      </c>
      <c r="AA24" s="7">
        <v>4.6153890024460003</v>
      </c>
      <c r="AB24">
        <v>2.9646522671710001</v>
      </c>
    </row>
    <row r="25" spans="20:28" x14ac:dyDescent="0.4">
      <c r="T25" s="6">
        <v>114.9488252928181</v>
      </c>
      <c r="U25" s="6">
        <v>641.5296298360139</v>
      </c>
      <c r="V25" s="6">
        <v>704.03616769722589</v>
      </c>
      <c r="Z25">
        <v>2.503679932849479</v>
      </c>
      <c r="AA25" s="7">
        <v>4.2973351750026794</v>
      </c>
      <c r="AB25">
        <v>5.6655354388737988</v>
      </c>
    </row>
    <row r="26" spans="20:28" x14ac:dyDescent="0.4">
      <c r="T26" s="10">
        <v>59.609341306246762</v>
      </c>
      <c r="U26" s="6">
        <v>306.65847097554382</v>
      </c>
      <c r="V26" s="6">
        <v>210.9027112722587</v>
      </c>
      <c r="Z26">
        <v>2.2425223729900852</v>
      </c>
      <c r="AA26" s="7">
        <v>4.4694950789565882</v>
      </c>
      <c r="AB26">
        <v>2.7253106361770003</v>
      </c>
    </row>
    <row r="27" spans="20:28" x14ac:dyDescent="0.4">
      <c r="T27" s="10">
        <v>27.015390778604491</v>
      </c>
      <c r="U27" s="6">
        <v>151.38218797887669</v>
      </c>
      <c r="V27" s="6">
        <v>90.160463962007839</v>
      </c>
      <c r="Z27">
        <v>1.9412314358857123</v>
      </c>
      <c r="AA27" s="7">
        <v>3.8324017647009008</v>
      </c>
      <c r="AB27">
        <v>1.7723528839612335</v>
      </c>
    </row>
    <row r="28" spans="20:28" x14ac:dyDescent="0.4">
      <c r="T28" s="10">
        <v>19.15071676511597</v>
      </c>
      <c r="U28" s="6">
        <v>183.36534828234531</v>
      </c>
      <c r="V28" s="6">
        <v>68.772047171618723</v>
      </c>
      <c r="Z28">
        <v>1.8374730528057401</v>
      </c>
      <c r="AA28" s="7">
        <v>4.973509755646746</v>
      </c>
      <c r="AB28">
        <v>1.9536492999658428</v>
      </c>
    </row>
    <row r="29" spans="20:28" x14ac:dyDescent="0.4">
      <c r="T29" s="10">
        <v>31.829991111798471</v>
      </c>
      <c r="U29" s="6">
        <v>203.82374609935161</v>
      </c>
      <c r="V29" s="6">
        <v>119.60050544160841</v>
      </c>
      <c r="Z29">
        <v>1.9740380527669872</v>
      </c>
      <c r="AA29" s="7">
        <v>3.4536915817663583</v>
      </c>
      <c r="AB29">
        <v>2.1141228505505345</v>
      </c>
    </row>
    <row r="30" spans="20:28" x14ac:dyDescent="0.4">
      <c r="T30" s="10">
        <v>32.455481008616701</v>
      </c>
      <c r="U30" s="6">
        <v>262.1930370663959</v>
      </c>
      <c r="V30" s="6">
        <v>107.5198514294479</v>
      </c>
      <c r="Z30">
        <v>2.4562964828859024</v>
      </c>
      <c r="AA30" s="7">
        <v>5.4356535685756455</v>
      </c>
      <c r="AB30">
        <v>2.8822339996780686</v>
      </c>
    </row>
    <row r="31" spans="20:28" x14ac:dyDescent="0.4">
      <c r="T31" s="10">
        <v>35.682455249300389</v>
      </c>
      <c r="U31" s="6">
        <v>143.13840124526109</v>
      </c>
      <c r="V31" s="6">
        <v>82.947588115639803</v>
      </c>
      <c r="Z31">
        <v>1.9537590251860371</v>
      </c>
      <c r="AA31" s="7">
        <v>4.7135264563872674</v>
      </c>
      <c r="AB31">
        <v>3.1625669824263678</v>
      </c>
    </row>
    <row r="32" spans="20:28" x14ac:dyDescent="0.4">
      <c r="T32" s="10">
        <v>60.868336300029689</v>
      </c>
      <c r="U32" s="6">
        <v>602.9729649582714</v>
      </c>
      <c r="V32" s="6">
        <v>352.43347627679827</v>
      </c>
      <c r="Z32">
        <v>2.0419458066050504</v>
      </c>
      <c r="AA32" s="7">
        <v>7.1713348714439995</v>
      </c>
      <c r="AB32">
        <v>2.7773287739881987</v>
      </c>
    </row>
    <row r="33" spans="21:28" x14ac:dyDescent="0.4">
      <c r="U33" s="6">
        <v>280.85475791466638</v>
      </c>
      <c r="V33" s="10">
        <v>88.275457046553527</v>
      </c>
      <c r="AA33" s="7">
        <v>4.4815708896449999</v>
      </c>
      <c r="AB33">
        <v>2.2425223729900856</v>
      </c>
    </row>
    <row r="34" spans="21:28" x14ac:dyDescent="0.4">
      <c r="U34" s="6">
        <v>151.38218797887649</v>
      </c>
      <c r="V34" s="10">
        <v>52.278782462889247</v>
      </c>
      <c r="AA34" s="7">
        <v>3.8324017647009008</v>
      </c>
      <c r="AB34">
        <v>1.7044924021219183</v>
      </c>
    </row>
    <row r="35" spans="21:28" x14ac:dyDescent="0.4">
      <c r="U35" s="6">
        <v>161.2928261846896</v>
      </c>
      <c r="V35" s="10">
        <v>33.966039037025837</v>
      </c>
      <c r="AA35" s="7">
        <v>4.0931361403441819</v>
      </c>
      <c r="AB35">
        <v>1.6904997948868541</v>
      </c>
    </row>
    <row r="36" spans="21:28" x14ac:dyDescent="0.4">
      <c r="U36" s="6">
        <v>203.8237460993509</v>
      </c>
      <c r="V36" s="10">
        <v>59.931267555679312</v>
      </c>
      <c r="AA36" s="7">
        <v>3.4536915817663587</v>
      </c>
      <c r="AB36">
        <v>1.9789414445925524</v>
      </c>
    </row>
    <row r="37" spans="21:28" x14ac:dyDescent="0.4">
      <c r="U37" s="6">
        <v>227.7208641396218</v>
      </c>
      <c r="V37" s="10">
        <v>55.49484315401083</v>
      </c>
      <c r="AA37" s="7">
        <v>5.7262432029415971</v>
      </c>
      <c r="AB37">
        <v>2.3125586337496653</v>
      </c>
    </row>
    <row r="38" spans="21:28" x14ac:dyDescent="0.4">
      <c r="U38" s="6">
        <v>143.13840124526101</v>
      </c>
      <c r="V38" s="10">
        <v>48.245548932130063</v>
      </c>
      <c r="AA38" s="7">
        <v>4.7135264563872665</v>
      </c>
      <c r="AB38">
        <v>1.8869742735663915</v>
      </c>
    </row>
    <row r="39" spans="21:28" x14ac:dyDescent="0.4">
      <c r="U39" s="6">
        <v>569.43247121113961</v>
      </c>
      <c r="V39" s="6">
        <v>114.9488252928181</v>
      </c>
      <c r="AA39" s="7">
        <v>4.3755042769602008</v>
      </c>
      <c r="AB39">
        <v>2.503679932849479</v>
      </c>
    </row>
    <row r="40" spans="21:28" x14ac:dyDescent="0.4">
      <c r="U40" s="6">
        <v>280.85475791466791</v>
      </c>
      <c r="V40" s="10">
        <v>59.609341306246762</v>
      </c>
      <c r="AA40" s="7">
        <v>4.4815708896449999</v>
      </c>
      <c r="AB40">
        <v>2.2425223729900852</v>
      </c>
    </row>
    <row r="41" spans="21:28" x14ac:dyDescent="0.4">
      <c r="U41" s="6">
        <v>151.38218797887649</v>
      </c>
      <c r="V41" s="10">
        <v>27.015390778604491</v>
      </c>
      <c r="AA41" s="7">
        <v>3.832401764700899</v>
      </c>
      <c r="AB41">
        <v>1.9412314358857123</v>
      </c>
    </row>
    <row r="42" spans="21:28" x14ac:dyDescent="0.4">
      <c r="U42" s="6">
        <v>161.29282618468929</v>
      </c>
      <c r="V42" s="10">
        <v>19.15071676511597</v>
      </c>
      <c r="AA42" s="7">
        <v>4.0931361403441748</v>
      </c>
      <c r="AB42">
        <v>1.8374730528057401</v>
      </c>
    </row>
    <row r="43" spans="21:28" x14ac:dyDescent="0.4">
      <c r="U43" s="6">
        <v>203.8237460993507</v>
      </c>
      <c r="V43" s="10">
        <v>31.829991111798471</v>
      </c>
      <c r="AA43" s="7">
        <v>3.4536915817663596</v>
      </c>
      <c r="AB43">
        <v>1.9740380527669872</v>
      </c>
    </row>
    <row r="44" spans="21:28" x14ac:dyDescent="0.4">
      <c r="U44" s="6">
        <v>227.72086413962231</v>
      </c>
      <c r="V44" s="10">
        <v>32.455481008616701</v>
      </c>
      <c r="AA44" s="7">
        <v>5.7262432029415953</v>
      </c>
      <c r="AB44">
        <v>2.4562964828859024</v>
      </c>
    </row>
    <row r="45" spans="21:28" x14ac:dyDescent="0.4">
      <c r="U45" s="6">
        <v>143.13840124526109</v>
      </c>
      <c r="V45" s="10">
        <v>35.682455249300389</v>
      </c>
      <c r="AA45" s="7">
        <v>4.7135264563872656</v>
      </c>
      <c r="AB45">
        <v>1.9537590251860371</v>
      </c>
    </row>
    <row r="46" spans="21:28" x14ac:dyDescent="0.4">
      <c r="U46" s="6">
        <v>569.43247121114234</v>
      </c>
      <c r="V46" s="10">
        <v>60.868336300029689</v>
      </c>
      <c r="AA46" s="7">
        <v>4.3755042769601999</v>
      </c>
      <c r="AB46">
        <v>2.0419458066050504</v>
      </c>
    </row>
    <row r="47" spans="21:28" x14ac:dyDescent="0.4">
      <c r="U47" s="6">
        <v>303.70961391201189</v>
      </c>
      <c r="V47" s="6">
        <v>335.68028387198677</v>
      </c>
      <c r="AA47" s="7">
        <v>4.5040151600469569</v>
      </c>
      <c r="AB47" s="7">
        <v>4.4129594055127299</v>
      </c>
    </row>
    <row r="48" spans="21:28" x14ac:dyDescent="0.4">
      <c r="U48" s="6">
        <v>127.3110979346979</v>
      </c>
      <c r="V48" s="6">
        <v>177.26307833722529</v>
      </c>
      <c r="AA48" s="7">
        <v>3.9034488337137083</v>
      </c>
      <c r="AB48" s="7">
        <v>3.7324017647008998</v>
      </c>
    </row>
    <row r="49" spans="21:28" x14ac:dyDescent="0.4">
      <c r="U49" s="6">
        <v>177.48672029998059</v>
      </c>
      <c r="V49" s="6">
        <v>225.3265888207647</v>
      </c>
      <c r="AA49" s="7">
        <v>5.0057074080259802</v>
      </c>
      <c r="AB49" s="7">
        <v>4.3839302066296257</v>
      </c>
    </row>
    <row r="50" spans="21:28" x14ac:dyDescent="0.4">
      <c r="U50" s="6">
        <v>183.7852405705776</v>
      </c>
      <c r="V50" s="6">
        <v>223.33488628160481</v>
      </c>
      <c r="AA50" s="7">
        <v>3.4747733492335748</v>
      </c>
      <c r="AB50" s="7">
        <v>3.7677058112102242</v>
      </c>
    </row>
    <row r="51" spans="21:28" x14ac:dyDescent="0.4">
      <c r="U51" s="6">
        <v>258.20620221974718</v>
      </c>
      <c r="V51" s="6">
        <v>285.02655599703252</v>
      </c>
      <c r="AA51" s="7">
        <v>5.4220636208523203</v>
      </c>
      <c r="AB51" s="7">
        <v>5.6262432029415974</v>
      </c>
    </row>
    <row r="52" spans="21:28" x14ac:dyDescent="0.4">
      <c r="U52" s="6">
        <v>107.37584476772101</v>
      </c>
      <c r="V52" s="6">
        <v>179.59989119284739</v>
      </c>
      <c r="AA52" s="7">
        <v>4.8054000756227246</v>
      </c>
      <c r="AB52" s="7">
        <v>4.615389002446002</v>
      </c>
    </row>
    <row r="53" spans="21:28" x14ac:dyDescent="0.4">
      <c r="U53" s="6">
        <v>597.76301672700401</v>
      </c>
      <c r="V53" s="6">
        <v>637.63247963244316</v>
      </c>
      <c r="AA53" s="7">
        <v>7.5421595716759997</v>
      </c>
      <c r="AB53" s="7">
        <v>5.5685987722047523</v>
      </c>
    </row>
    <row r="54" spans="21:28" x14ac:dyDescent="0.4">
      <c r="U54" s="6">
        <v>224.86418989034769</v>
      </c>
      <c r="V54" s="6">
        <v>337.25295696607321</v>
      </c>
      <c r="AA54" s="7">
        <v>4.5815708896450005</v>
      </c>
      <c r="AB54" s="7">
        <v>4.3815708896449994</v>
      </c>
    </row>
    <row r="55" spans="21:28" x14ac:dyDescent="0.4">
      <c r="U55" s="6">
        <v>127.311097934698</v>
      </c>
      <c r="V55" s="6">
        <v>177.26307833722501</v>
      </c>
      <c r="AA55" s="7">
        <v>3.9034488337137034</v>
      </c>
      <c r="AB55" s="7">
        <v>3.7324017647008993</v>
      </c>
    </row>
    <row r="56" spans="21:28" x14ac:dyDescent="0.4">
      <c r="U56" s="6">
        <v>128.4544504640366</v>
      </c>
      <c r="V56" s="6">
        <v>225.32658882076521</v>
      </c>
      <c r="AA56" s="7">
        <v>3.7353482819135007</v>
      </c>
      <c r="AB56" s="7">
        <v>4.3839302066296204</v>
      </c>
    </row>
    <row r="57" spans="21:28" x14ac:dyDescent="0.4">
      <c r="U57" s="6">
        <v>183.7852405705772</v>
      </c>
      <c r="V57" s="6">
        <v>223.33488628160461</v>
      </c>
      <c r="AA57" s="7">
        <v>3.4747733492335748</v>
      </c>
      <c r="AB57" s="7">
        <v>3.7677058112102024</v>
      </c>
    </row>
    <row r="58" spans="21:28" x14ac:dyDescent="0.4">
      <c r="U58" s="6">
        <v>172.3640054133466</v>
      </c>
      <c r="V58" s="6">
        <v>285.02655599703468</v>
      </c>
      <c r="AA58" s="7">
        <v>5.5836001642221555</v>
      </c>
      <c r="AB58" s="7">
        <v>5.6262432029416169</v>
      </c>
    </row>
    <row r="59" spans="21:28" x14ac:dyDescent="0.4">
      <c r="U59" s="6">
        <v>107.37584476772101</v>
      </c>
      <c r="V59" s="6">
        <v>179.59989119284711</v>
      </c>
      <c r="AA59" s="7">
        <v>4.8054000756227255</v>
      </c>
      <c r="AB59" s="7">
        <v>4.6153890024460003</v>
      </c>
    </row>
    <row r="60" spans="21:28" x14ac:dyDescent="0.4">
      <c r="U60" s="6">
        <v>497.94058279035983</v>
      </c>
      <c r="V60" s="6">
        <v>641.52962983601651</v>
      </c>
      <c r="AA60" s="7">
        <v>4.4755042769601996</v>
      </c>
      <c r="AB60" s="7">
        <v>4.2973351750026785</v>
      </c>
    </row>
    <row r="61" spans="21:28" x14ac:dyDescent="0.4">
      <c r="U61" s="6">
        <v>224.86418989034749</v>
      </c>
      <c r="V61" s="6">
        <v>337.2529569660731</v>
      </c>
      <c r="AA61" s="7">
        <v>4.5815708896450005</v>
      </c>
      <c r="AB61" s="7">
        <v>4.3815708896449994</v>
      </c>
    </row>
    <row r="62" spans="21:28" x14ac:dyDescent="0.4">
      <c r="U62" s="6">
        <v>127.3110979346976</v>
      </c>
      <c r="V62" s="6">
        <v>177.2630783372251</v>
      </c>
      <c r="AA62" s="7">
        <v>3.903448833713703</v>
      </c>
      <c r="AB62" s="7">
        <v>3.7324017647009011</v>
      </c>
    </row>
    <row r="63" spans="21:28" x14ac:dyDescent="0.4">
      <c r="U63" s="6">
        <v>128.45445046403691</v>
      </c>
      <c r="V63" s="6">
        <v>225.32658882076589</v>
      </c>
      <c r="AA63" s="7">
        <v>3.7353482819135002</v>
      </c>
      <c r="AB63" s="7">
        <v>4.3839302066296248</v>
      </c>
    </row>
    <row r="64" spans="21:28" x14ac:dyDescent="0.4">
      <c r="U64" s="6">
        <v>183.78524057057851</v>
      </c>
      <c r="V64" s="6">
        <v>223.33488628160561</v>
      </c>
      <c r="AA64" s="7">
        <v>3.4747733492335757</v>
      </c>
      <c r="AB64" s="7">
        <v>3.7677058112102171</v>
      </c>
    </row>
    <row r="65" spans="21:28" x14ac:dyDescent="0.4">
      <c r="U65" s="6">
        <v>172.3640054133464</v>
      </c>
      <c r="V65" s="6">
        <v>285.02655599703252</v>
      </c>
      <c r="AA65" s="7">
        <v>5.5836001642221991</v>
      </c>
      <c r="AB65" s="7">
        <v>5.6262432029415956</v>
      </c>
    </row>
    <row r="66" spans="21:28" x14ac:dyDescent="0.4">
      <c r="U66" s="6">
        <v>107.37584476772111</v>
      </c>
      <c r="V66" s="6">
        <v>179.59989119284759</v>
      </c>
      <c r="AA66" s="7">
        <v>4.8054000756227264</v>
      </c>
      <c r="AB66" s="7">
        <v>4.6153890024460003</v>
      </c>
    </row>
    <row r="67" spans="21:28" x14ac:dyDescent="0.4">
      <c r="U67" s="6">
        <v>497.94058279036187</v>
      </c>
      <c r="V67" s="6">
        <v>641.5296298360139</v>
      </c>
      <c r="AA67" s="7">
        <v>4.4755042769602014</v>
      </c>
      <c r="AB67" s="7">
        <v>4.2973351750026794</v>
      </c>
    </row>
    <row r="68" spans="21:28" x14ac:dyDescent="0.4">
      <c r="U68" s="6">
        <v>302.3239066932457</v>
      </c>
      <c r="V68" s="6">
        <v>306.65847097554382</v>
      </c>
      <c r="AA68" s="7">
        <v>4.7074843793294194</v>
      </c>
      <c r="AB68" s="7">
        <v>4.4694950789565882</v>
      </c>
    </row>
    <row r="69" spans="21:28" x14ac:dyDescent="0.4">
      <c r="U69" s="6">
        <v>110.35689204555059</v>
      </c>
      <c r="V69" s="6">
        <v>151.38218797887669</v>
      </c>
      <c r="AA69" s="7">
        <v>3.2736156482615</v>
      </c>
      <c r="AB69" s="7">
        <v>3.8324017647009008</v>
      </c>
    </row>
    <row r="70" spans="21:28" x14ac:dyDescent="0.4">
      <c r="U70" s="6">
        <v>175.10397134108729</v>
      </c>
      <c r="V70" s="6">
        <v>183.36534828234531</v>
      </c>
      <c r="AA70" s="7">
        <v>5.0058416913868244</v>
      </c>
      <c r="AB70" s="7">
        <v>4.973509755646746</v>
      </c>
    </row>
    <row r="71" spans="21:28" x14ac:dyDescent="0.4">
      <c r="U71" s="6">
        <v>167.05187660602479</v>
      </c>
      <c r="V71" s="6">
        <v>203.82374609935161</v>
      </c>
      <c r="AA71" s="7">
        <v>3.2536915817663594</v>
      </c>
      <c r="AB71" s="7">
        <v>3.4536915817663583</v>
      </c>
    </row>
    <row r="72" spans="21:28" x14ac:dyDescent="0.4">
      <c r="U72" s="6">
        <v>258.21646210304402</v>
      </c>
      <c r="V72" s="6">
        <v>262.1930370663959</v>
      </c>
      <c r="AA72" s="7">
        <v>5.3307602802269995</v>
      </c>
      <c r="AB72" s="7">
        <v>5.4356535685756455</v>
      </c>
    </row>
    <row r="73" spans="21:28" x14ac:dyDescent="0.4">
      <c r="U73" s="6">
        <v>106.1139177039251</v>
      </c>
      <c r="V73" s="6">
        <v>143.13840124526109</v>
      </c>
      <c r="AA73" s="7">
        <v>4.0840388605870004</v>
      </c>
      <c r="AB73" s="7">
        <v>4.7135264563872674</v>
      </c>
    </row>
    <row r="74" spans="21:28" x14ac:dyDescent="0.4">
      <c r="U74" s="6">
        <v>597.76301672699833</v>
      </c>
      <c r="V74" s="6">
        <v>602.9729649582714</v>
      </c>
      <c r="AA74" s="7">
        <v>7.5421595716760015</v>
      </c>
      <c r="AB74" s="7">
        <v>7.1713348714439995</v>
      </c>
    </row>
    <row r="75" spans="21:28" x14ac:dyDescent="0.4">
      <c r="U75" s="6">
        <v>200.55603912389151</v>
      </c>
      <c r="V75" s="6">
        <v>280.85475791466638</v>
      </c>
      <c r="AA75" s="7">
        <v>3.6225856726762879</v>
      </c>
      <c r="AB75" s="7">
        <v>4.4815708896449999</v>
      </c>
    </row>
    <row r="76" spans="21:28" x14ac:dyDescent="0.4">
      <c r="U76" s="6">
        <v>110.3568920455505</v>
      </c>
      <c r="V76" s="6">
        <v>151.38218797887649</v>
      </c>
      <c r="AA76" s="7">
        <v>3.2736156482614955</v>
      </c>
      <c r="AB76" s="7">
        <v>3.8324017647009008</v>
      </c>
    </row>
    <row r="77" spans="21:28" x14ac:dyDescent="0.4">
      <c r="U77" s="10">
        <v>91.555138554069501</v>
      </c>
      <c r="V77" s="6">
        <v>161.2928261846896</v>
      </c>
      <c r="AA77" s="7">
        <v>3.8371778449993617</v>
      </c>
      <c r="AB77" s="7">
        <v>4.0931361403441819</v>
      </c>
    </row>
    <row r="78" spans="21:28" x14ac:dyDescent="0.4">
      <c r="U78" s="6">
        <v>167.05187660602499</v>
      </c>
      <c r="V78" s="6">
        <v>203.8237460993509</v>
      </c>
      <c r="AA78" s="7">
        <v>3.2536915817663581</v>
      </c>
      <c r="AB78" s="7">
        <v>3.4536915817663587</v>
      </c>
    </row>
    <row r="79" spans="21:28" x14ac:dyDescent="0.4">
      <c r="U79" s="6">
        <v>145.0102828178569</v>
      </c>
      <c r="V79" s="6">
        <v>227.7208641396218</v>
      </c>
      <c r="AA79" s="7">
        <v>4.5221412869529996</v>
      </c>
      <c r="AB79" s="7">
        <v>5.7262432029415971</v>
      </c>
    </row>
    <row r="80" spans="21:28" x14ac:dyDescent="0.4">
      <c r="U80" s="10">
        <v>95.4588530063794</v>
      </c>
      <c r="V80" s="6">
        <v>143.13840124526101</v>
      </c>
      <c r="AA80" s="7">
        <v>3.5583386285344583</v>
      </c>
      <c r="AB80" s="7">
        <v>4.7135264563872665</v>
      </c>
    </row>
    <row r="81" spans="21:28" x14ac:dyDescent="0.4">
      <c r="U81" s="6">
        <v>421.49405188836988</v>
      </c>
      <c r="V81" s="6">
        <v>569.43247121113961</v>
      </c>
      <c r="AA81" s="7">
        <v>5.0173309042646794</v>
      </c>
      <c r="AB81" s="7">
        <v>4.3755042769602008</v>
      </c>
    </row>
    <row r="82" spans="21:28" x14ac:dyDescent="0.4">
      <c r="U82" s="6">
        <v>204.03386152630949</v>
      </c>
      <c r="V82" s="6">
        <v>280.85475791466791</v>
      </c>
      <c r="AA82" s="7">
        <v>3.4354717875994654</v>
      </c>
      <c r="AB82" s="7">
        <v>4.4815708896449999</v>
      </c>
    </row>
    <row r="83" spans="21:28" x14ac:dyDescent="0.4">
      <c r="U83" s="6">
        <v>110.35689204555059</v>
      </c>
      <c r="V83" s="6">
        <v>151.38218797887649</v>
      </c>
      <c r="AA83" s="7">
        <v>3.2736156482614995</v>
      </c>
      <c r="AB83" s="7">
        <v>3.832401764700899</v>
      </c>
    </row>
    <row r="84" spans="21:28" x14ac:dyDescent="0.4">
      <c r="U84" s="10">
        <v>91.555138554069401</v>
      </c>
      <c r="V84" s="6">
        <v>161.29282618468929</v>
      </c>
      <c r="AA84" s="7">
        <v>3.837177844999363</v>
      </c>
      <c r="AB84" s="7">
        <v>4.0931361403441748</v>
      </c>
    </row>
    <row r="85" spans="21:28" x14ac:dyDescent="0.4">
      <c r="U85" s="6">
        <v>167.05187660602499</v>
      </c>
      <c r="V85" s="6">
        <v>203.8237460993507</v>
      </c>
      <c r="AA85" s="7">
        <v>3.2536915817663576</v>
      </c>
      <c r="AB85" s="7">
        <v>3.4536915817663596</v>
      </c>
    </row>
    <row r="86" spans="21:28" x14ac:dyDescent="0.4">
      <c r="U86" s="6">
        <v>145.01028281785699</v>
      </c>
      <c r="V86" s="6">
        <v>227.72086413962231</v>
      </c>
      <c r="AA86" s="7">
        <v>4.5221412869529996</v>
      </c>
      <c r="AB86" s="7">
        <v>5.7262432029415953</v>
      </c>
    </row>
    <row r="87" spans="21:28" x14ac:dyDescent="0.4">
      <c r="U87" s="10">
        <v>95.458853006380039</v>
      </c>
      <c r="V87" s="6">
        <v>143.13840124526109</v>
      </c>
      <c r="AA87" s="7">
        <v>3.5583386285344734</v>
      </c>
      <c r="AB87" s="7">
        <v>4.7135264563872656</v>
      </c>
    </row>
    <row r="88" spans="21:28" x14ac:dyDescent="0.4">
      <c r="U88" s="6">
        <v>426.35930270701681</v>
      </c>
      <c r="V88" s="6">
        <v>569.43247121114234</v>
      </c>
      <c r="AA88" s="7">
        <v>4.5755042769602001</v>
      </c>
      <c r="AB88" s="7">
        <v>4.3755042769601999</v>
      </c>
    </row>
    <row r="89" spans="21:28" x14ac:dyDescent="0.4">
      <c r="U89" s="19">
        <v>301.72207908016441</v>
      </c>
      <c r="V89" s="6">
        <v>303.70961391201189</v>
      </c>
      <c r="AA89" s="20">
        <v>4.8285286913934078</v>
      </c>
      <c r="AB89" s="7">
        <v>4.5040151600469569</v>
      </c>
    </row>
    <row r="90" spans="21:28" x14ac:dyDescent="0.4">
      <c r="U90" s="10">
        <v>97.725023402457467</v>
      </c>
      <c r="V90" s="6">
        <v>127.3110979346979</v>
      </c>
      <c r="AA90" s="7">
        <v>3.1875567201194368</v>
      </c>
      <c r="AB90" s="7">
        <v>3.9034488337137083</v>
      </c>
    </row>
    <row r="91" spans="21:28" x14ac:dyDescent="0.4">
      <c r="U91" s="6">
        <v>175.1039713410897</v>
      </c>
      <c r="V91" s="6">
        <v>177.48672029998059</v>
      </c>
      <c r="AA91" s="7">
        <v>5.0058416913868227</v>
      </c>
      <c r="AB91" s="7">
        <v>5.0057074080259802</v>
      </c>
    </row>
    <row r="92" spans="21:28" x14ac:dyDescent="0.4">
      <c r="U92" s="6">
        <v>150.40752989039231</v>
      </c>
      <c r="V92" s="6">
        <v>183.7852405705776</v>
      </c>
      <c r="AA92" s="7">
        <v>3.3519096750208761</v>
      </c>
      <c r="AB92" s="7">
        <v>3.4747733492335748</v>
      </c>
    </row>
    <row r="93" spans="21:28" x14ac:dyDescent="0.4">
      <c r="U93" s="6">
        <v>258.21646210304749</v>
      </c>
      <c r="V93" s="6">
        <v>258.20620221974718</v>
      </c>
      <c r="AA93" s="7">
        <v>5.3307602802270013</v>
      </c>
      <c r="AB93" s="7">
        <v>5.4220636208523203</v>
      </c>
    </row>
    <row r="94" spans="21:28" x14ac:dyDescent="0.4">
      <c r="U94" s="6">
        <v>106.3783661621096</v>
      </c>
      <c r="V94" s="6">
        <v>107.37584476772101</v>
      </c>
      <c r="AA94" s="7">
        <v>4.0712750090422682</v>
      </c>
      <c r="AB94" s="7">
        <v>4.8054000756227246</v>
      </c>
    </row>
    <row r="95" spans="21:28" x14ac:dyDescent="0.4">
      <c r="U95" s="6">
        <v>597.76301672700401</v>
      </c>
      <c r="V95" s="6">
        <v>597.76301672700401</v>
      </c>
      <c r="AA95" s="7">
        <v>7.5421595716759997</v>
      </c>
      <c r="AB95" s="7">
        <v>7.5421595716759997</v>
      </c>
    </row>
    <row r="96" spans="21:28" x14ac:dyDescent="0.4">
      <c r="U96" s="6">
        <v>180.54152433156111</v>
      </c>
      <c r="V96" s="6">
        <v>224.86418989034769</v>
      </c>
      <c r="AA96" s="7">
        <v>4.1495705136565411</v>
      </c>
      <c r="AB96" s="7">
        <v>4.5815708896450005</v>
      </c>
    </row>
    <row r="97" spans="21:28" x14ac:dyDescent="0.4">
      <c r="U97" s="10">
        <v>97.907485465961742</v>
      </c>
      <c r="V97" s="6">
        <v>127.311097934698</v>
      </c>
      <c r="AA97" s="7">
        <v>2.8017999479699625</v>
      </c>
      <c r="AB97" s="7">
        <v>3.9034488337137034</v>
      </c>
    </row>
    <row r="98" spans="21:28" x14ac:dyDescent="0.4">
      <c r="U98" s="10">
        <v>84.003844563279614</v>
      </c>
      <c r="V98" s="6">
        <v>128.4544504640366</v>
      </c>
      <c r="AA98" s="7">
        <v>3.6231149916303269</v>
      </c>
      <c r="AB98" s="7">
        <v>3.7353482819135007</v>
      </c>
    </row>
    <row r="99" spans="21:28" x14ac:dyDescent="0.4">
      <c r="U99" s="6">
        <v>150.99053255050131</v>
      </c>
      <c r="V99" s="6">
        <v>183.7852405705772</v>
      </c>
      <c r="AA99" s="7">
        <v>3.104057107414298</v>
      </c>
      <c r="AB99" s="7">
        <v>3.4747733492335748</v>
      </c>
    </row>
    <row r="100" spans="21:28" x14ac:dyDescent="0.4">
      <c r="U100" s="6">
        <v>122.2420705297845</v>
      </c>
      <c r="V100" s="6">
        <v>172.3640054133466</v>
      </c>
      <c r="AA100" s="7">
        <v>3.9189398317000892</v>
      </c>
      <c r="AB100" s="7">
        <v>5.5836001642221555</v>
      </c>
    </row>
    <row r="101" spans="21:28" x14ac:dyDescent="0.4">
      <c r="U101" s="10">
        <v>88.909620185088528</v>
      </c>
      <c r="V101" s="6">
        <v>107.37584476772101</v>
      </c>
      <c r="AA101" s="7">
        <v>2.8794059043494751</v>
      </c>
      <c r="AB101" s="7">
        <v>4.8054000756227255</v>
      </c>
    </row>
    <row r="102" spans="21:28" x14ac:dyDescent="0.4">
      <c r="U102" s="6">
        <v>370.93516216533578</v>
      </c>
      <c r="V102" s="6">
        <v>497.94058279035983</v>
      </c>
      <c r="AA102" s="7">
        <v>7.1713348714439968</v>
      </c>
      <c r="AB102" s="7">
        <v>4.4755042769601996</v>
      </c>
    </row>
    <row r="103" spans="21:28" x14ac:dyDescent="0.4">
      <c r="U103" s="6">
        <v>184.6441065300871</v>
      </c>
      <c r="V103" s="6">
        <v>224.86418989034749</v>
      </c>
      <c r="AA103" s="7">
        <v>3.3354717875994662</v>
      </c>
      <c r="AB103" s="7">
        <v>4.5815708896450005</v>
      </c>
    </row>
    <row r="104" spans="21:28" x14ac:dyDescent="0.4">
      <c r="U104" s="10">
        <v>97.907485465961443</v>
      </c>
      <c r="V104" s="6">
        <v>127.3110979346976</v>
      </c>
      <c r="AA104" s="7">
        <v>2.8017999479699531</v>
      </c>
      <c r="AB104" s="7">
        <v>3.903448833713703</v>
      </c>
    </row>
    <row r="105" spans="21:28" x14ac:dyDescent="0.4">
      <c r="U105" s="10">
        <v>79.69809494040301</v>
      </c>
      <c r="V105" s="6">
        <v>128.45445046403691</v>
      </c>
      <c r="AA105" s="7">
        <v>3.4020549680614005</v>
      </c>
      <c r="AB105" s="7">
        <v>3.7353482819135002</v>
      </c>
    </row>
    <row r="106" spans="21:28" x14ac:dyDescent="0.4">
      <c r="U106" s="6">
        <v>150.99053255050151</v>
      </c>
      <c r="V106" s="6">
        <v>183.78524057057851</v>
      </c>
      <c r="AA106" s="7">
        <v>3.1040571074142975</v>
      </c>
      <c r="AB106" s="7">
        <v>3.4747733492335757</v>
      </c>
    </row>
    <row r="107" spans="21:28" x14ac:dyDescent="0.4">
      <c r="U107" s="6">
        <v>122.2420705297842</v>
      </c>
      <c r="V107" s="6">
        <v>172.3640054133464</v>
      </c>
      <c r="AA107" s="7">
        <v>3.9189398317001061</v>
      </c>
      <c r="AB107" s="7">
        <v>5.5836001642221991</v>
      </c>
    </row>
    <row r="108" spans="21:28" x14ac:dyDescent="0.4">
      <c r="U108" s="10">
        <v>88.909620185088386</v>
      </c>
      <c r="V108" s="6">
        <v>107.37584476772111</v>
      </c>
      <c r="AA108" s="7">
        <v>2.8794059043494755</v>
      </c>
      <c r="AB108" s="7">
        <v>4.8054000756227264</v>
      </c>
    </row>
    <row r="109" spans="21:28" x14ac:dyDescent="0.4">
      <c r="U109" s="6">
        <v>356.41830011407421</v>
      </c>
      <c r="V109" s="6">
        <v>497.94058279036187</v>
      </c>
      <c r="AA109" s="7">
        <v>4.6755042769601998</v>
      </c>
      <c r="AB109" s="7">
        <v>4.4755042769602014</v>
      </c>
    </row>
    <row r="110" spans="21:28" x14ac:dyDescent="0.4">
      <c r="V110" s="6">
        <v>302.3239066932457</v>
      </c>
      <c r="AB110" s="7">
        <v>4.7074843793294194</v>
      </c>
    </row>
    <row r="111" spans="21:28" x14ac:dyDescent="0.4">
      <c r="V111" s="6">
        <v>110.35689204555059</v>
      </c>
      <c r="AB111" s="7">
        <v>3.2736156482615</v>
      </c>
    </row>
    <row r="112" spans="21:28" x14ac:dyDescent="0.4">
      <c r="V112" s="6">
        <v>175.10397134108729</v>
      </c>
      <c r="AB112" s="7">
        <v>5.0058416913868244</v>
      </c>
    </row>
    <row r="113" spans="22:28" x14ac:dyDescent="0.4">
      <c r="V113" s="6">
        <v>167.05187660602479</v>
      </c>
      <c r="AB113" s="7">
        <v>3.2536915817663594</v>
      </c>
    </row>
    <row r="114" spans="22:28" x14ac:dyDescent="0.4">
      <c r="V114" s="6">
        <v>258.21646210304402</v>
      </c>
      <c r="AB114" s="7">
        <v>5.3307602802269995</v>
      </c>
    </row>
    <row r="115" spans="22:28" x14ac:dyDescent="0.4">
      <c r="V115" s="6">
        <v>106.1139177039251</v>
      </c>
      <c r="AB115" s="7">
        <v>4.0840388605870004</v>
      </c>
    </row>
    <row r="116" spans="22:28" x14ac:dyDescent="0.4">
      <c r="V116" s="6">
        <v>597.76301672699833</v>
      </c>
      <c r="AB116" s="7">
        <v>7.5421595716760015</v>
      </c>
    </row>
    <row r="117" spans="22:28" x14ac:dyDescent="0.4">
      <c r="V117" s="6">
        <v>200.55603912389151</v>
      </c>
      <c r="AB117" s="7">
        <v>3.6225856726762879</v>
      </c>
    </row>
    <row r="118" spans="22:28" x14ac:dyDescent="0.4">
      <c r="V118" s="6">
        <v>110.3568920455505</v>
      </c>
      <c r="AB118" s="7">
        <v>3.2736156482614955</v>
      </c>
    </row>
    <row r="119" spans="22:28" x14ac:dyDescent="0.4">
      <c r="V119" s="10">
        <v>91.555138554069501</v>
      </c>
      <c r="AB119" s="7">
        <v>3.8371778449993617</v>
      </c>
    </row>
    <row r="120" spans="22:28" x14ac:dyDescent="0.4">
      <c r="V120" s="6">
        <v>167.05187660602499</v>
      </c>
      <c r="AB120" s="7">
        <v>3.2536915817663581</v>
      </c>
    </row>
    <row r="121" spans="22:28" x14ac:dyDescent="0.4">
      <c r="V121" s="6">
        <v>145.0102828178569</v>
      </c>
      <c r="AB121" s="7">
        <v>4.5221412869529996</v>
      </c>
    </row>
    <row r="122" spans="22:28" x14ac:dyDescent="0.4">
      <c r="V122" s="10">
        <v>95.4588530063794</v>
      </c>
      <c r="AB122" s="7">
        <v>3.5583386285344583</v>
      </c>
    </row>
    <row r="123" spans="22:28" x14ac:dyDescent="0.4">
      <c r="V123" s="6">
        <v>421.49405188836988</v>
      </c>
      <c r="AB123" s="7">
        <v>5.0173309042646794</v>
      </c>
    </row>
    <row r="124" spans="22:28" x14ac:dyDescent="0.4">
      <c r="V124" s="6">
        <v>204.03386152630949</v>
      </c>
      <c r="AB124" s="7">
        <v>3.4354717875994654</v>
      </c>
    </row>
    <row r="125" spans="22:28" x14ac:dyDescent="0.4">
      <c r="V125" s="6">
        <v>110.35689204555059</v>
      </c>
      <c r="AB125" s="7">
        <v>3.2736156482614995</v>
      </c>
    </row>
    <row r="126" spans="22:28" x14ac:dyDescent="0.4">
      <c r="V126" s="10">
        <v>91.555138554069401</v>
      </c>
      <c r="AB126" s="7">
        <v>3.837177844999363</v>
      </c>
    </row>
    <row r="127" spans="22:28" x14ac:dyDescent="0.4">
      <c r="V127" s="6">
        <v>167.05187660602499</v>
      </c>
      <c r="AB127" s="7">
        <v>3.2536915817663576</v>
      </c>
    </row>
    <row r="128" spans="22:28" x14ac:dyDescent="0.4">
      <c r="V128" s="6">
        <v>145.01028281785699</v>
      </c>
      <c r="AB128" s="7">
        <v>4.5221412869529996</v>
      </c>
    </row>
    <row r="129" spans="22:28" x14ac:dyDescent="0.4">
      <c r="V129" s="10">
        <v>95.458853006380039</v>
      </c>
      <c r="AB129" s="7">
        <v>3.5583386285344734</v>
      </c>
    </row>
    <row r="130" spans="22:28" x14ac:dyDescent="0.4">
      <c r="V130" s="6">
        <v>426.35930270701681</v>
      </c>
      <c r="AB130" s="7">
        <v>4.5755042769602001</v>
      </c>
    </row>
    <row r="131" spans="22:28" x14ac:dyDescent="0.4">
      <c r="V131" s="19">
        <v>301.72207908016441</v>
      </c>
      <c r="AB131" s="20">
        <v>4.8285286913934078</v>
      </c>
    </row>
    <row r="132" spans="22:28" x14ac:dyDescent="0.4">
      <c r="V132" s="10">
        <v>97.725023402457467</v>
      </c>
      <c r="AB132" s="7">
        <v>3.1875567201194368</v>
      </c>
    </row>
    <row r="133" spans="22:28" x14ac:dyDescent="0.4">
      <c r="V133" s="6">
        <v>175.1039713410897</v>
      </c>
      <c r="AB133" s="7">
        <v>5.0058416913868227</v>
      </c>
    </row>
    <row r="134" spans="22:28" x14ac:dyDescent="0.4">
      <c r="V134" s="6">
        <v>150.40752989039231</v>
      </c>
      <c r="AB134" s="7">
        <v>3.3519096750208761</v>
      </c>
    </row>
    <row r="135" spans="22:28" x14ac:dyDescent="0.4">
      <c r="V135" s="6">
        <v>258.21646210304749</v>
      </c>
      <c r="AB135" s="7">
        <v>5.3307602802270013</v>
      </c>
    </row>
    <row r="136" spans="22:28" x14ac:dyDescent="0.4">
      <c r="V136" s="6">
        <v>106.3783661621096</v>
      </c>
      <c r="AB136" s="7">
        <v>4.0712750090422682</v>
      </c>
    </row>
    <row r="137" spans="22:28" x14ac:dyDescent="0.4">
      <c r="V137" s="6">
        <v>597.76301672700401</v>
      </c>
      <c r="AB137" s="7">
        <v>7.5421595716759997</v>
      </c>
    </row>
    <row r="138" spans="22:28" x14ac:dyDescent="0.4">
      <c r="V138" s="6">
        <v>180.54152433156111</v>
      </c>
      <c r="AB138" s="7">
        <v>4.1495705136565411</v>
      </c>
    </row>
    <row r="139" spans="22:28" x14ac:dyDescent="0.4">
      <c r="V139" s="10">
        <v>97.907485465961742</v>
      </c>
      <c r="AB139" s="7">
        <v>2.8017999479699625</v>
      </c>
    </row>
    <row r="140" spans="22:28" x14ac:dyDescent="0.4">
      <c r="V140" s="10">
        <v>84.003844563279614</v>
      </c>
      <c r="AB140" s="7">
        <v>3.6231149916303269</v>
      </c>
    </row>
    <row r="141" spans="22:28" x14ac:dyDescent="0.4">
      <c r="V141" s="6">
        <v>150.99053255050131</v>
      </c>
      <c r="AB141" s="7">
        <v>3.104057107414298</v>
      </c>
    </row>
    <row r="142" spans="22:28" x14ac:dyDescent="0.4">
      <c r="V142" s="6">
        <v>122.2420705297845</v>
      </c>
      <c r="AB142" s="7">
        <v>3.9189398317000892</v>
      </c>
    </row>
    <row r="143" spans="22:28" x14ac:dyDescent="0.4">
      <c r="V143" s="10">
        <v>88.909620185088528</v>
      </c>
      <c r="AB143" s="7">
        <v>2.8794059043494751</v>
      </c>
    </row>
    <row r="144" spans="22:28" x14ac:dyDescent="0.4">
      <c r="V144" s="6">
        <v>370.93516216533578</v>
      </c>
      <c r="AB144" s="7">
        <v>7.1713348714439968</v>
      </c>
    </row>
    <row r="145" spans="22:28" x14ac:dyDescent="0.4">
      <c r="V145" s="6">
        <v>184.6441065300871</v>
      </c>
      <c r="AB145" s="7">
        <v>3.3354717875994662</v>
      </c>
    </row>
    <row r="146" spans="22:28" x14ac:dyDescent="0.4">
      <c r="V146" s="10">
        <v>97.907485465961443</v>
      </c>
      <c r="AB146" s="7">
        <v>2.8017999479699531</v>
      </c>
    </row>
    <row r="147" spans="22:28" x14ac:dyDescent="0.4">
      <c r="V147" s="10">
        <v>79.69809494040301</v>
      </c>
      <c r="AB147" s="7">
        <v>3.4020549680614005</v>
      </c>
    </row>
    <row r="148" spans="22:28" x14ac:dyDescent="0.4">
      <c r="V148" s="6">
        <v>150.99053255050151</v>
      </c>
      <c r="AB148" s="7">
        <v>3.1040571074142975</v>
      </c>
    </row>
    <row r="149" spans="22:28" x14ac:dyDescent="0.4">
      <c r="V149" s="6">
        <v>122.2420705297842</v>
      </c>
      <c r="AB149" s="7">
        <v>3.9189398317001061</v>
      </c>
    </row>
    <row r="150" spans="22:28" x14ac:dyDescent="0.4">
      <c r="V150" s="10">
        <v>88.909620185088386</v>
      </c>
      <c r="AB150" s="7">
        <v>2.8794059043494755</v>
      </c>
    </row>
    <row r="151" spans="22:28" x14ac:dyDescent="0.4">
      <c r="V151" s="6">
        <v>356.41830011407421</v>
      </c>
      <c r="AB151" s="7">
        <v>4.6755042769601998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Increase Renewable</vt:lpstr>
      <vt:lpstr>IC Capacity Increase</vt:lpstr>
      <vt:lpstr>Daily IC Use</vt:lpstr>
      <vt:lpstr>All Model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James Payne (Student)</dc:creator>
  <cp:lastModifiedBy>Harrison Payne</cp:lastModifiedBy>
  <dcterms:created xsi:type="dcterms:W3CDTF">2024-10-11T23:55:51Z</dcterms:created>
  <dcterms:modified xsi:type="dcterms:W3CDTF">2025-09-05T21:23:41Z</dcterms:modified>
</cp:coreProperties>
</file>