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ce\Desktop\KilaueaKoaeProject\KilaueaKoaeProject\data\data_koae\excel\"/>
    </mc:Choice>
  </mc:AlternateContent>
  <bookViews>
    <workbookView xWindow="0" yWindow="0" windowWidth="19200" windowHeight="7300" activeTab="2"/>
  </bookViews>
  <sheets>
    <sheet name="ex" sheetId="1" r:id="rId1"/>
    <sheet name="2009rawLGO+GAMIT" sheetId="2" r:id="rId2"/>
    <sheet name="2009use" sheetId="3" r:id="rId3"/>
    <sheet name="ou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6" i="2" l="1"/>
  <c r="AA36" i="2"/>
  <c r="AB36" i="2"/>
  <c r="S137" i="2" l="1"/>
  <c r="R137" i="2"/>
  <c r="Q137" i="2"/>
  <c r="S135" i="2"/>
  <c r="R135" i="2"/>
  <c r="Q135" i="2"/>
  <c r="S133" i="2"/>
  <c r="R133" i="2"/>
  <c r="Q133" i="2"/>
  <c r="S132" i="2"/>
  <c r="R132" i="2"/>
  <c r="Q132" i="2"/>
  <c r="S130" i="2"/>
  <c r="R130" i="2"/>
  <c r="Q130" i="2"/>
  <c r="S128" i="2"/>
  <c r="R128" i="2"/>
  <c r="Q128" i="2"/>
  <c r="N128" i="2"/>
  <c r="S127" i="2"/>
  <c r="R127" i="2"/>
  <c r="Q127" i="2"/>
  <c r="S125" i="2"/>
  <c r="R125" i="2"/>
  <c r="Q125" i="2"/>
  <c r="S123" i="2"/>
  <c r="R123" i="2"/>
  <c r="Q123" i="2"/>
  <c r="S121" i="2"/>
  <c r="R121" i="2"/>
  <c r="Q121" i="2"/>
  <c r="S119" i="2"/>
  <c r="R119" i="2"/>
  <c r="Q119" i="2"/>
  <c r="S118" i="2"/>
  <c r="R118" i="2"/>
  <c r="Q118" i="2"/>
  <c r="S117" i="2"/>
  <c r="R117" i="2"/>
  <c r="Q117" i="2"/>
  <c r="S115" i="2"/>
  <c r="R115" i="2"/>
  <c r="Q115" i="2"/>
  <c r="S114" i="2"/>
  <c r="R114" i="2"/>
  <c r="Q114" i="2"/>
  <c r="S112" i="2"/>
  <c r="R112" i="2"/>
  <c r="Q112" i="2"/>
  <c r="S111" i="2"/>
  <c r="R111" i="2"/>
  <c r="Q111" i="2"/>
  <c r="S110" i="2"/>
  <c r="R110" i="2"/>
  <c r="Q110" i="2"/>
  <c r="S108" i="2"/>
  <c r="R108" i="2"/>
  <c r="Q108" i="2"/>
  <c r="S107" i="2"/>
  <c r="R107" i="2"/>
  <c r="Q107" i="2"/>
  <c r="S105" i="2"/>
  <c r="R105" i="2"/>
  <c r="Q105" i="2"/>
  <c r="S104" i="2"/>
  <c r="R104" i="2"/>
  <c r="Q104" i="2"/>
  <c r="S103" i="2"/>
  <c r="R103" i="2"/>
  <c r="Q103" i="2"/>
  <c r="S101" i="2"/>
  <c r="R101" i="2"/>
  <c r="Q101" i="2"/>
  <c r="S100" i="2"/>
  <c r="R100" i="2"/>
  <c r="Q100" i="2"/>
  <c r="S98" i="2"/>
  <c r="R98" i="2"/>
  <c r="Q98" i="2"/>
  <c r="S97" i="2"/>
  <c r="R97" i="2"/>
  <c r="Q97" i="2"/>
  <c r="S96" i="2"/>
  <c r="R96" i="2"/>
  <c r="Q96" i="2"/>
  <c r="S94" i="2"/>
  <c r="R94" i="2"/>
  <c r="Q94" i="2"/>
  <c r="S93" i="2"/>
  <c r="R93" i="2"/>
  <c r="Q93" i="2"/>
  <c r="S91" i="2"/>
  <c r="R91" i="2"/>
  <c r="Q91" i="2"/>
  <c r="S89" i="2"/>
  <c r="R89" i="2"/>
  <c r="Q89" i="2"/>
  <c r="S88" i="2"/>
  <c r="R88" i="2"/>
  <c r="Q88" i="2"/>
  <c r="S86" i="2"/>
  <c r="R86" i="2"/>
  <c r="Q86" i="2"/>
  <c r="S85" i="2"/>
  <c r="R85" i="2"/>
  <c r="Q85" i="2"/>
  <c r="S83" i="2"/>
  <c r="R83" i="2"/>
  <c r="Q83" i="2"/>
  <c r="P83" i="2"/>
  <c r="S82" i="2"/>
  <c r="R82" i="2"/>
  <c r="Q82" i="2"/>
  <c r="N82" i="2"/>
  <c r="S80" i="2"/>
  <c r="R80" i="2"/>
  <c r="Q80" i="2"/>
  <c r="S79" i="2"/>
  <c r="R79" i="2"/>
  <c r="Q79" i="2"/>
  <c r="S77" i="2"/>
  <c r="R77" i="2"/>
  <c r="Q77" i="2"/>
  <c r="S76" i="2"/>
  <c r="R76" i="2"/>
  <c r="Q76" i="2"/>
  <c r="S74" i="2"/>
  <c r="R74" i="2"/>
  <c r="Q74" i="2"/>
  <c r="N74" i="2"/>
  <c r="S73" i="2"/>
  <c r="R73" i="2"/>
  <c r="Q73" i="2"/>
  <c r="P73" i="2"/>
  <c r="S71" i="2"/>
  <c r="R71" i="2"/>
  <c r="Q71" i="2"/>
  <c r="S70" i="2"/>
  <c r="R70" i="2"/>
  <c r="Q70" i="2"/>
  <c r="S69" i="2"/>
  <c r="R69" i="2"/>
  <c r="Q69" i="2"/>
  <c r="S68" i="2"/>
  <c r="R68" i="2"/>
  <c r="Q68" i="2"/>
  <c r="S66" i="2"/>
  <c r="R66" i="2"/>
  <c r="Q66" i="2"/>
  <c r="S65" i="2"/>
  <c r="R65" i="2"/>
  <c r="Q65" i="2"/>
  <c r="S63" i="2"/>
  <c r="R63" i="2"/>
  <c r="Q63" i="2"/>
  <c r="S62" i="2"/>
  <c r="R62" i="2"/>
  <c r="Q62" i="2"/>
  <c r="S60" i="2"/>
  <c r="R60" i="2"/>
  <c r="Q60" i="2"/>
  <c r="S59" i="2"/>
  <c r="R59" i="2"/>
  <c r="Q59" i="2"/>
  <c r="S57" i="2"/>
  <c r="R57" i="2"/>
  <c r="Q57" i="2"/>
  <c r="N57" i="2"/>
  <c r="S56" i="2"/>
  <c r="R56" i="2"/>
  <c r="Q56" i="2"/>
  <c r="P56" i="2"/>
  <c r="S55" i="2"/>
  <c r="R55" i="2"/>
  <c r="Q55" i="2"/>
  <c r="S53" i="2"/>
  <c r="R53" i="2"/>
  <c r="Q53" i="2"/>
  <c r="P53" i="2"/>
  <c r="S52" i="2"/>
  <c r="R52" i="2"/>
  <c r="Q52" i="2"/>
  <c r="N52" i="2"/>
  <c r="S50" i="2"/>
  <c r="R50" i="2"/>
  <c r="Q50" i="2"/>
  <c r="N50" i="2"/>
  <c r="S49" i="2"/>
  <c r="R49" i="2"/>
  <c r="Q49" i="2"/>
  <c r="P49" i="2"/>
  <c r="S47" i="2"/>
  <c r="R47" i="2"/>
  <c r="Q47" i="2"/>
  <c r="P47" i="2"/>
  <c r="S46" i="2"/>
  <c r="R46" i="2"/>
  <c r="Q46" i="2"/>
  <c r="N46" i="2"/>
  <c r="S44" i="2"/>
  <c r="R44" i="2"/>
  <c r="Q44" i="2"/>
  <c r="N44" i="2"/>
  <c r="S43" i="2"/>
  <c r="R43" i="2"/>
  <c r="Q43" i="2"/>
  <c r="P43" i="2"/>
  <c r="S42" i="2"/>
  <c r="R42" i="2"/>
  <c r="Q42" i="2"/>
  <c r="S40" i="2"/>
  <c r="R40" i="2"/>
  <c r="Q40" i="2"/>
  <c r="S39" i="2"/>
  <c r="R39" i="2"/>
  <c r="Q39" i="2"/>
  <c r="O39" i="2"/>
  <c r="S37" i="2"/>
  <c r="R37" i="2"/>
  <c r="Q37" i="2"/>
  <c r="S36" i="2"/>
  <c r="R36" i="2"/>
  <c r="Q36" i="2"/>
  <c r="S34" i="2"/>
  <c r="R34" i="2"/>
  <c r="Q34" i="2"/>
  <c r="N34" i="2"/>
  <c r="S33" i="2"/>
  <c r="R33" i="2"/>
  <c r="Q33" i="2"/>
  <c r="P33" i="2"/>
  <c r="S31" i="2"/>
  <c r="R31" i="2"/>
  <c r="Q31" i="2"/>
  <c r="S30" i="2"/>
  <c r="R30" i="2"/>
  <c r="Q30" i="2"/>
  <c r="O30" i="2"/>
  <c r="S29" i="2"/>
  <c r="R29" i="2"/>
  <c r="Q29" i="2"/>
  <c r="S27" i="2"/>
  <c r="R27" i="2"/>
  <c r="Q27" i="2"/>
  <c r="S26" i="2"/>
  <c r="R26" i="2"/>
  <c r="Q26" i="2"/>
  <c r="O26" i="2"/>
  <c r="S25" i="2"/>
  <c r="R25" i="2"/>
  <c r="Q25" i="2"/>
  <c r="S23" i="2"/>
  <c r="R23" i="2"/>
  <c r="Q23" i="2"/>
  <c r="S22" i="2"/>
  <c r="R22" i="2"/>
  <c r="Q22" i="2"/>
  <c r="O22" i="2"/>
  <c r="S20" i="2"/>
  <c r="R20" i="2"/>
  <c r="Q20" i="2"/>
  <c r="O20" i="2"/>
  <c r="S19" i="2"/>
  <c r="R19" i="2"/>
  <c r="Q19" i="2"/>
  <c r="S17" i="2"/>
  <c r="R17" i="2"/>
  <c r="Q17" i="2"/>
  <c r="S16" i="2"/>
  <c r="R16" i="2"/>
  <c r="Q16" i="2"/>
  <c r="O16" i="2"/>
  <c r="S14" i="2"/>
  <c r="R14" i="2"/>
  <c r="Q14" i="2"/>
  <c r="O14" i="2"/>
  <c r="S13" i="2"/>
  <c r="R13" i="2"/>
  <c r="Q13" i="2"/>
  <c r="S12" i="2"/>
  <c r="R12" i="2"/>
  <c r="Q12" i="2"/>
  <c r="O12" i="2"/>
  <c r="S11" i="2"/>
  <c r="R11" i="2"/>
  <c r="Q11" i="2"/>
  <c r="S10" i="2"/>
  <c r="R10" i="2"/>
  <c r="Q10" i="2"/>
  <c r="P10" i="2"/>
  <c r="O10" i="2"/>
  <c r="M4" i="2"/>
  <c r="P133" i="2" s="1"/>
  <c r="L4" i="2"/>
  <c r="O91" i="2" s="1"/>
  <c r="K4" i="2"/>
  <c r="N114" i="2" s="1"/>
  <c r="O24" i="2" l="1"/>
  <c r="N11" i="2"/>
  <c r="P12" i="2"/>
  <c r="N13" i="2"/>
  <c r="P14" i="2"/>
  <c r="P16" i="2"/>
  <c r="P18" i="2" s="1"/>
  <c r="N17" i="2"/>
  <c r="N19" i="2"/>
  <c r="P20" i="2"/>
  <c r="P22" i="2"/>
  <c r="P24" i="2" s="1"/>
  <c r="N23" i="2"/>
  <c r="N25" i="2"/>
  <c r="P26" i="2"/>
  <c r="N27" i="2"/>
  <c r="N29" i="2"/>
  <c r="P30" i="2"/>
  <c r="N31" i="2"/>
  <c r="O34" i="2"/>
  <c r="N37" i="2"/>
  <c r="P39" i="2"/>
  <c r="N40" i="2"/>
  <c r="O44" i="2"/>
  <c r="O46" i="2"/>
  <c r="O50" i="2"/>
  <c r="O52" i="2"/>
  <c r="O57" i="2"/>
  <c r="N59" i="2"/>
  <c r="N61" i="2" s="1"/>
  <c r="P65" i="2"/>
  <c r="N66" i="2"/>
  <c r="N76" i="2"/>
  <c r="P77" i="2"/>
  <c r="AA85" i="2"/>
  <c r="N86" i="2"/>
  <c r="O89" i="2"/>
  <c r="P97" i="2"/>
  <c r="N98" i="2"/>
  <c r="P104" i="2"/>
  <c r="N105" i="2"/>
  <c r="P111" i="2"/>
  <c r="N112" i="2"/>
  <c r="O118" i="2"/>
  <c r="AA127" i="2"/>
  <c r="X126" i="2"/>
  <c r="O11" i="2"/>
  <c r="O15" i="2" s="1"/>
  <c r="O13" i="2"/>
  <c r="O17" i="2"/>
  <c r="O18" i="2" s="1"/>
  <c r="O19" i="2"/>
  <c r="O21" i="2" s="1"/>
  <c r="O23" i="2"/>
  <c r="O25" i="2"/>
  <c r="O28" i="2" s="1"/>
  <c r="O27" i="2"/>
  <c r="O29" i="2"/>
  <c r="O31" i="2"/>
  <c r="N33" i="2"/>
  <c r="P34" i="2"/>
  <c r="W35" i="2"/>
  <c r="O37" i="2"/>
  <c r="O40" i="2"/>
  <c r="N43" i="2"/>
  <c r="N45" i="2" s="1"/>
  <c r="P44" i="2"/>
  <c r="P45" i="2" s="1"/>
  <c r="P46" i="2"/>
  <c r="P48" i="2" s="1"/>
  <c r="N47" i="2"/>
  <c r="N48" i="2" s="1"/>
  <c r="N49" i="2"/>
  <c r="N51" i="2" s="1"/>
  <c r="P50" i="2"/>
  <c r="P51" i="2" s="1"/>
  <c r="P52" i="2"/>
  <c r="P54" i="2" s="1"/>
  <c r="N53" i="2"/>
  <c r="N54" i="2" s="1"/>
  <c r="N56" i="2"/>
  <c r="N58" i="2" s="1"/>
  <c r="P57" i="2"/>
  <c r="P58" i="2" s="1"/>
  <c r="P59" i="2"/>
  <c r="P61" i="2" s="1"/>
  <c r="N60" i="2"/>
  <c r="P69" i="2"/>
  <c r="N70" i="2"/>
  <c r="P71" i="2"/>
  <c r="N93" i="2"/>
  <c r="P94" i="2"/>
  <c r="N100" i="2"/>
  <c r="P101" i="2"/>
  <c r="N107" i="2"/>
  <c r="P108" i="2"/>
  <c r="P115" i="2"/>
  <c r="P123" i="2"/>
  <c r="AB117" i="2"/>
  <c r="Y116" i="2"/>
  <c r="AA137" i="2"/>
  <c r="X136" i="2"/>
  <c r="N135" i="2"/>
  <c r="N125" i="2"/>
  <c r="N118" i="2"/>
  <c r="N91" i="2"/>
  <c r="N89" i="2"/>
  <c r="Z85" i="2"/>
  <c r="N133" i="2"/>
  <c r="N123" i="2"/>
  <c r="N115" i="2"/>
  <c r="N111" i="2"/>
  <c r="N113" i="2" s="1"/>
  <c r="N108" i="2"/>
  <c r="N104" i="2"/>
  <c r="N106" i="2" s="1"/>
  <c r="N101" i="2"/>
  <c r="N97" i="2"/>
  <c r="N99" i="2" s="1"/>
  <c r="N94" i="2"/>
  <c r="N83" i="2"/>
  <c r="N84" i="2" s="1"/>
  <c r="N79" i="2"/>
  <c r="N81" i="2" s="1"/>
  <c r="N77" i="2"/>
  <c r="N73" i="2"/>
  <c r="N75" i="2" s="1"/>
  <c r="N71" i="2"/>
  <c r="N69" i="2"/>
  <c r="N72" i="2" s="1"/>
  <c r="N65" i="2"/>
  <c r="N67" i="2" s="1"/>
  <c r="N63" i="2"/>
  <c r="N130" i="2"/>
  <c r="N121" i="2"/>
  <c r="N119" i="2"/>
  <c r="N88" i="2"/>
  <c r="N90" i="2" s="1"/>
  <c r="Z68" i="2"/>
  <c r="O133" i="2"/>
  <c r="O123" i="2"/>
  <c r="O115" i="2"/>
  <c r="O111" i="2"/>
  <c r="O113" i="2" s="1"/>
  <c r="O108" i="2"/>
  <c r="O104" i="2"/>
  <c r="O101" i="2"/>
  <c r="O97" i="2"/>
  <c r="O99" i="2" s="1"/>
  <c r="O94" i="2"/>
  <c r="O83" i="2"/>
  <c r="O79" i="2"/>
  <c r="O77" i="2"/>
  <c r="O73" i="2"/>
  <c r="O71" i="2"/>
  <c r="O69" i="2"/>
  <c r="O65" i="2"/>
  <c r="O67" i="2" s="1"/>
  <c r="O63" i="2"/>
  <c r="O59" i="2"/>
  <c r="O130" i="2"/>
  <c r="O121" i="2"/>
  <c r="O119" i="2"/>
  <c r="O88" i="2"/>
  <c r="O90" i="2" s="1"/>
  <c r="AA68" i="2"/>
  <c r="O128" i="2"/>
  <c r="O114" i="2"/>
  <c r="O112" i="2"/>
  <c r="O107" i="2"/>
  <c r="O109" i="2" s="1"/>
  <c r="O105" i="2"/>
  <c r="O100" i="2"/>
  <c r="O102" i="2" s="1"/>
  <c r="O98" i="2"/>
  <c r="O93" i="2"/>
  <c r="O95" i="2" s="1"/>
  <c r="O86" i="2"/>
  <c r="O82" i="2"/>
  <c r="O84" i="2" s="1"/>
  <c r="O80" i="2"/>
  <c r="O76" i="2"/>
  <c r="O74" i="2"/>
  <c r="O70" i="2"/>
  <c r="O66" i="2"/>
  <c r="O62" i="2"/>
  <c r="O64" i="2" s="1"/>
  <c r="O60" i="2"/>
  <c r="P130" i="2"/>
  <c r="P121" i="2"/>
  <c r="P119" i="2"/>
  <c r="P88" i="2"/>
  <c r="P90" i="2" s="1"/>
  <c r="AB68" i="2"/>
  <c r="P128" i="2"/>
  <c r="P114" i="2"/>
  <c r="P112" i="2"/>
  <c r="P107" i="2"/>
  <c r="P109" i="2" s="1"/>
  <c r="P105" i="2"/>
  <c r="P100" i="2"/>
  <c r="P98" i="2"/>
  <c r="P93" i="2"/>
  <c r="P95" i="2" s="1"/>
  <c r="P86" i="2"/>
  <c r="P82" i="2"/>
  <c r="P84" i="2" s="1"/>
  <c r="P80" i="2"/>
  <c r="P76" i="2"/>
  <c r="P74" i="2"/>
  <c r="P75" i="2" s="1"/>
  <c r="P70" i="2"/>
  <c r="P66" i="2"/>
  <c r="P62" i="2"/>
  <c r="P60" i="2"/>
  <c r="P135" i="2"/>
  <c r="P125" i="2"/>
  <c r="P118" i="2"/>
  <c r="P91" i="2"/>
  <c r="P89" i="2"/>
  <c r="AB85" i="2"/>
  <c r="N10" i="2"/>
  <c r="P11" i="2"/>
  <c r="P15" i="2" s="1"/>
  <c r="N12" i="2"/>
  <c r="P13" i="2"/>
  <c r="N14" i="2"/>
  <c r="N16" i="2"/>
  <c r="N18" i="2" s="1"/>
  <c r="P17" i="2"/>
  <c r="P19" i="2"/>
  <c r="P21" i="2" s="1"/>
  <c r="N20" i="2"/>
  <c r="N22" i="2"/>
  <c r="N24" i="2" s="1"/>
  <c r="P23" i="2"/>
  <c r="P25" i="2"/>
  <c r="N26" i="2"/>
  <c r="P27" i="2"/>
  <c r="P29" i="2"/>
  <c r="N30" i="2"/>
  <c r="P31" i="2"/>
  <c r="O33" i="2"/>
  <c r="P37" i="2"/>
  <c r="N39" i="2"/>
  <c r="P40" i="2"/>
  <c r="O43" i="2"/>
  <c r="O45" i="2" s="1"/>
  <c r="O47" i="2"/>
  <c r="O49" i="2"/>
  <c r="O53" i="2"/>
  <c r="O56" i="2"/>
  <c r="O58" i="2" s="1"/>
  <c r="N62" i="2"/>
  <c r="N64" i="2" s="1"/>
  <c r="P63" i="2"/>
  <c r="P79" i="2"/>
  <c r="N80" i="2"/>
  <c r="O125" i="2"/>
  <c r="O135" i="2"/>
  <c r="AB42" i="2" l="1"/>
  <c r="Y41" i="2"/>
  <c r="P99" i="2"/>
  <c r="O51" i="2"/>
  <c r="N15" i="2"/>
  <c r="P120" i="2"/>
  <c r="AB137" i="2"/>
  <c r="Y136" i="2"/>
  <c r="P102" i="2"/>
  <c r="AB96" i="2"/>
  <c r="Y95" i="2"/>
  <c r="O78" i="2"/>
  <c r="X109" i="2"/>
  <c r="AA110" i="2"/>
  <c r="X131" i="2"/>
  <c r="AA132" i="2"/>
  <c r="O72" i="2"/>
  <c r="O81" i="2"/>
  <c r="Z110" i="2"/>
  <c r="Z132" i="2"/>
  <c r="W131" i="2"/>
  <c r="W116" i="2"/>
  <c r="Z117" i="2"/>
  <c r="Z127" i="2"/>
  <c r="W126" i="2"/>
  <c r="N102" i="2"/>
  <c r="N78" i="2"/>
  <c r="O48" i="2"/>
  <c r="P28" i="2"/>
  <c r="AB103" i="2"/>
  <c r="Y102" i="2"/>
  <c r="O61" i="2"/>
  <c r="O106" i="2"/>
  <c r="AA117" i="2"/>
  <c r="X116" i="2"/>
  <c r="P72" i="2"/>
  <c r="O120" i="2"/>
  <c r="P106" i="2"/>
  <c r="Z55" i="2"/>
  <c r="W54" i="2"/>
  <c r="N28" i="2"/>
  <c r="N21" i="2"/>
  <c r="X102" i="2"/>
  <c r="AA103" i="2"/>
  <c r="Z103" i="2"/>
  <c r="W102" i="2"/>
  <c r="AA42" i="2"/>
  <c r="X41" i="2"/>
  <c r="P113" i="2"/>
  <c r="P81" i="2"/>
  <c r="AB55" i="2"/>
  <c r="Y54" i="2"/>
  <c r="AB127" i="2"/>
  <c r="Y126" i="2"/>
  <c r="P64" i="2"/>
  <c r="P78" i="2"/>
  <c r="AB110" i="2"/>
  <c r="Y109" i="2"/>
  <c r="AB132" i="2"/>
  <c r="Y131" i="2"/>
  <c r="X95" i="2"/>
  <c r="AA96" i="2"/>
  <c r="O75" i="2"/>
  <c r="Z96" i="2"/>
  <c r="N120" i="2"/>
  <c r="Z137" i="2"/>
  <c r="W136" i="2"/>
  <c r="N109" i="2"/>
  <c r="N95" i="2"/>
  <c r="W95" i="2" s="1"/>
  <c r="AA55" i="2"/>
  <c r="Y35" i="2"/>
  <c r="P67" i="2"/>
  <c r="O54" i="2"/>
  <c r="X54" i="2" s="1"/>
  <c r="Z42" i="2"/>
  <c r="W41" i="2"/>
  <c r="X35" i="2"/>
  <c r="Y8" i="2" l="1"/>
  <c r="AB75" i="2" s="1"/>
  <c r="X8" i="2"/>
  <c r="AA120" i="2" s="1"/>
  <c r="W109" i="2"/>
  <c r="W8" i="2" s="1"/>
  <c r="AB122" i="2" l="1"/>
  <c r="AB109" i="2"/>
  <c r="AB131" i="2"/>
  <c r="AB54" i="2"/>
  <c r="AB35" i="2"/>
  <c r="AB134" i="2"/>
  <c r="AB21" i="2"/>
  <c r="AB102" i="2"/>
  <c r="AB99" i="2"/>
  <c r="AB78" i="2"/>
  <c r="AB106" i="2"/>
  <c r="AB129" i="2"/>
  <c r="AB126" i="2"/>
  <c r="AB24" i="2"/>
  <c r="AB51" i="2"/>
  <c r="AB15" i="2"/>
  <c r="AB81" i="2"/>
  <c r="AB28" i="2"/>
  <c r="AB87" i="2"/>
  <c r="AB116" i="2"/>
  <c r="AB136" i="2"/>
  <c r="AB64" i="2"/>
  <c r="AB48" i="2"/>
  <c r="AB120" i="2"/>
  <c r="AB61" i="2"/>
  <c r="AB58" i="2"/>
  <c r="AB72" i="2"/>
  <c r="AB32" i="2"/>
  <c r="AB41" i="2"/>
  <c r="AB124" i="2"/>
  <c r="AB92" i="2"/>
  <c r="AB113" i="2"/>
  <c r="AB45" i="2"/>
  <c r="AB18" i="2"/>
  <c r="AB90" i="2"/>
  <c r="AB95" i="2"/>
  <c r="AA75" i="2"/>
  <c r="Z122" i="2"/>
  <c r="Z116" i="2"/>
  <c r="Z131" i="2"/>
  <c r="Z129" i="2"/>
  <c r="Z87" i="2"/>
  <c r="Z92" i="2"/>
  <c r="Z136" i="2"/>
  <c r="Z126" i="2"/>
  <c r="Z32" i="2"/>
  <c r="Z134" i="2"/>
  <c r="Z124" i="2"/>
  <c r="Z41" i="2"/>
  <c r="Z35" i="2"/>
  <c r="Z54" i="2"/>
  <c r="Z64" i="2"/>
  <c r="Z61" i="2"/>
  <c r="Z58" i="2"/>
  <c r="Z24" i="2"/>
  <c r="Z113" i="2"/>
  <c r="Z51" i="2"/>
  <c r="Z48" i="2"/>
  <c r="Z81" i="2"/>
  <c r="Z18" i="2"/>
  <c r="Z90" i="2"/>
  <c r="Z45" i="2"/>
  <c r="Z72" i="2"/>
  <c r="Z75" i="2"/>
  <c r="Z106" i="2"/>
  <c r="Z99" i="2"/>
  <c r="Z28" i="2"/>
  <c r="Z120" i="2"/>
  <c r="Z109" i="2"/>
  <c r="Z78" i="2"/>
  <c r="Z102" i="2"/>
  <c r="Z95" i="2"/>
  <c r="Z21" i="2"/>
  <c r="Z15" i="2"/>
  <c r="AA106" i="2"/>
  <c r="AA48" i="2"/>
  <c r="AA72" i="2"/>
  <c r="AA61" i="2"/>
  <c r="AA78" i="2"/>
  <c r="AA131" i="2"/>
  <c r="AA129" i="2"/>
  <c r="AA87" i="2"/>
  <c r="AA92" i="2"/>
  <c r="AA136" i="2"/>
  <c r="AA134" i="2"/>
  <c r="AA126" i="2"/>
  <c r="AA124" i="2"/>
  <c r="AA116" i="2"/>
  <c r="AA41" i="2"/>
  <c r="AA35" i="2"/>
  <c r="AA32" i="2"/>
  <c r="AA122" i="2"/>
  <c r="AA15" i="2"/>
  <c r="AA18" i="2"/>
  <c r="AA99" i="2"/>
  <c r="AA109" i="2"/>
  <c r="AA90" i="2"/>
  <c r="AA58" i="2"/>
  <c r="AA113" i="2"/>
  <c r="AA64" i="2"/>
  <c r="AA28" i="2"/>
  <c r="AA102" i="2"/>
  <c r="AA24" i="2"/>
  <c r="AA45" i="2"/>
  <c r="AA95" i="2"/>
  <c r="AA21" i="2"/>
  <c r="AA51" i="2"/>
  <c r="AA54" i="2"/>
  <c r="AA81" i="2"/>
</calcChain>
</file>

<file path=xl/sharedStrings.xml><?xml version="1.0" encoding="utf-8"?>
<sst xmlns="http://schemas.openxmlformats.org/spreadsheetml/2006/main" count="1126" uniqueCount="120">
  <si>
    <t>id site</t>
  </si>
  <si>
    <t>year</t>
  </si>
  <si>
    <t>month</t>
  </si>
  <si>
    <t>date</t>
  </si>
  <si>
    <t>x cart (m)</t>
  </si>
  <si>
    <t>y cart (m)</t>
  </si>
  <si>
    <t>z cart (m)</t>
  </si>
  <si>
    <t>lat (°)</t>
  </si>
  <si>
    <t>lon (°)</t>
  </si>
  <si>
    <t>h (m)</t>
  </si>
  <si>
    <t>utm e (m)</t>
  </si>
  <si>
    <t>utm n (m)</t>
  </si>
  <si>
    <t>from raw data</t>
  </si>
  <si>
    <t>process on MATLAB</t>
  </si>
  <si>
    <t>2009 data - cinematic, multiple surveys - process on LGO</t>
  </si>
  <si>
    <t>In LGO Used AHUP as a fixed reference site with position:</t>
  </si>
  <si>
    <t>In PGF:</t>
  </si>
  <si>
    <r>
      <rPr>
        <sz val="10"/>
        <color rgb="FF222222"/>
        <rFont val="Symbol"/>
        <family val="1"/>
        <charset val="2"/>
      </rPr>
      <t>D</t>
    </r>
    <r>
      <rPr>
        <sz val="10"/>
        <color rgb="FF222222"/>
        <rFont val="Arial"/>
        <family val="2"/>
      </rPr>
      <t>(PGF-LGO)</t>
    </r>
  </si>
  <si>
    <t>Inverse</t>
  </si>
  <si>
    <t>Point ID</t>
    <phoneticPr fontId="0" type="noConversion"/>
  </si>
  <si>
    <t>Date-Tme</t>
    <phoneticPr fontId="0" type="noConversion"/>
  </si>
  <si>
    <t>Year</t>
  </si>
  <si>
    <t>Month</t>
  </si>
  <si>
    <t>Day</t>
  </si>
  <si>
    <t>Ambiguities</t>
    <phoneticPr fontId="0" type="noConversion"/>
  </si>
  <si>
    <t>GNSS Type</t>
    <phoneticPr fontId="0" type="noConversion"/>
  </si>
  <si>
    <t>Style</t>
    <phoneticPr fontId="0" type="noConversion"/>
  </si>
  <si>
    <t>Solution Type</t>
    <phoneticPr fontId="0" type="noConversion"/>
  </si>
  <si>
    <t>Frequencies</t>
    <phoneticPr fontId="0" type="noConversion"/>
  </si>
  <si>
    <t>X</t>
  </si>
  <si>
    <t>Y</t>
  </si>
  <si>
    <t>Z</t>
  </si>
  <si>
    <t>newX</t>
  </si>
  <si>
    <t>newY</t>
  </si>
  <si>
    <t>newZ</t>
  </si>
  <si>
    <t>Posn Quality</t>
    <phoneticPr fontId="0" type="noConversion"/>
  </si>
  <si>
    <t>Hght Quality</t>
    <phoneticPr fontId="0" type="noConversion"/>
  </si>
  <si>
    <t>Posn+Hght Quality</t>
    <phoneticPr fontId="0" type="noConversion"/>
  </si>
  <si>
    <t>dx</t>
  </si>
  <si>
    <t>dy</t>
  </si>
  <si>
    <t>dz</t>
  </si>
  <si>
    <t>newX with dx</t>
  </si>
  <si>
    <t>newY with dy</t>
  </si>
  <si>
    <t>newZ with dz</t>
  </si>
  <si>
    <t>Not use</t>
  </si>
  <si>
    <t>Stop &amp; Go</t>
  </si>
  <si>
    <t>Static</t>
  </si>
  <si>
    <t>K001</t>
  </si>
  <si>
    <t>yes</t>
  </si>
  <si>
    <t>GPS</t>
  </si>
  <si>
    <t>Phase: fix all</t>
  </si>
  <si>
    <t>L1 + L2</t>
  </si>
  <si>
    <t>k001</t>
  </si>
  <si>
    <t>Stop&amp;Go</t>
  </si>
  <si>
    <t>K002</t>
  </si>
  <si>
    <t>K003</t>
  </si>
  <si>
    <t>K004</t>
  </si>
  <si>
    <t>k005</t>
  </si>
  <si>
    <t>K005</t>
  </si>
  <si>
    <t>k006</t>
  </si>
  <si>
    <t>K006</t>
  </si>
  <si>
    <t>no</t>
  </si>
  <si>
    <t>Code</t>
  </si>
  <si>
    <t>k007</t>
  </si>
  <si>
    <t>K007</t>
  </si>
  <si>
    <t>K008</t>
  </si>
  <si>
    <t>k009</t>
  </si>
  <si>
    <t>K009</t>
  </si>
  <si>
    <t>k010</t>
  </si>
  <si>
    <t>K010</t>
  </si>
  <si>
    <t>k011</t>
  </si>
  <si>
    <t>K011</t>
  </si>
  <si>
    <t>k012</t>
  </si>
  <si>
    <t>K012</t>
  </si>
  <si>
    <t>k013</t>
  </si>
  <si>
    <t>K013</t>
  </si>
  <si>
    <t>k014</t>
  </si>
  <si>
    <t>K014</t>
  </si>
  <si>
    <t>k015</t>
  </si>
  <si>
    <t>K015</t>
  </si>
  <si>
    <t>k016</t>
  </si>
  <si>
    <t>K016</t>
  </si>
  <si>
    <t>K017</t>
  </si>
  <si>
    <t>K018</t>
  </si>
  <si>
    <t>K019</t>
  </si>
  <si>
    <t>K020</t>
  </si>
  <si>
    <t>k021</t>
  </si>
  <si>
    <t>K021</t>
  </si>
  <si>
    <t>k022</t>
  </si>
  <si>
    <t>K022</t>
  </si>
  <si>
    <t>k023</t>
  </si>
  <si>
    <t>K023</t>
  </si>
  <si>
    <t>K024</t>
  </si>
  <si>
    <t>k024</t>
  </si>
  <si>
    <t>k025</t>
  </si>
  <si>
    <t>K025</t>
  </si>
  <si>
    <t>K026</t>
  </si>
  <si>
    <t>k026</t>
  </si>
  <si>
    <t>K027</t>
  </si>
  <si>
    <t>k027</t>
  </si>
  <si>
    <t>K028</t>
  </si>
  <si>
    <t>k028</t>
  </si>
  <si>
    <t>K029</t>
  </si>
  <si>
    <t>k029</t>
  </si>
  <si>
    <t>K030</t>
  </si>
  <si>
    <t>k030</t>
  </si>
  <si>
    <t>K031</t>
  </si>
  <si>
    <t>k031</t>
  </si>
  <si>
    <t>K032</t>
  </si>
  <si>
    <t>k032</t>
  </si>
  <si>
    <t>K033</t>
  </si>
  <si>
    <t>K034</t>
  </si>
  <si>
    <t>K047</t>
  </si>
  <si>
    <t>K048</t>
  </si>
  <si>
    <t>K049</t>
  </si>
  <si>
    <t>K050</t>
  </si>
  <si>
    <t>K051</t>
  </si>
  <si>
    <t>K052</t>
  </si>
  <si>
    <t>nan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</si>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</sst>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222222"/>
      <name val="Verdana"/>
      <family val="2"/>
    </font>
    <font>
      <sz val="10"/>
      <color rgb="FF222222"/>
      <name val="Symbol"/>
      <family val="1"/>
      <charset val="2"/>
    </font>
    <font>
      <sz val="10"/>
      <color rgb="FF222222"/>
      <name val="Arial"/>
      <family val="2"/>
    </font>
    <font>
      <sz val="6"/>
      <color rgb="FF22222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4" borderId="0" xfId="0" applyNumberFormat="1" applyFill="1"/>
    <xf numFmtId="0" fontId="0" fillId="3" borderId="0" xfId="0" applyFill="1"/>
    <xf numFmtId="0" fontId="2" fillId="0" borderId="0" xfId="1"/>
    <xf numFmtId="164" fontId="2" fillId="0" borderId="0" xfId="1" applyNumberFormat="1"/>
    <xf numFmtId="164" fontId="2" fillId="4" borderId="0" xfId="1" applyNumberFormat="1" applyFill="1"/>
    <xf numFmtId="0" fontId="2" fillId="3" borderId="0" xfId="1" applyFill="1"/>
    <xf numFmtId="0" fontId="3" fillId="0" borderId="0" xfId="1" applyFont="1" applyAlignment="1">
      <alignment horizontal="left"/>
    </xf>
    <xf numFmtId="0" fontId="3" fillId="0" borderId="0" xfId="1" applyNumberFormat="1" applyFont="1" applyAlignment="1">
      <alignment horizontal="left"/>
    </xf>
    <xf numFmtId="0" fontId="2" fillId="6" borderId="0" xfId="0" applyFont="1" applyFill="1" applyAlignment="1">
      <alignment horizontal="center"/>
    </xf>
    <xf numFmtId="0" fontId="2" fillId="6" borderId="0" xfId="0" applyNumberFormat="1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6" fillId="0" borderId="0" xfId="0" applyFont="1"/>
    <xf numFmtId="0" fontId="6" fillId="0" borderId="0" xfId="0" applyNumberFormat="1" applyFont="1"/>
    <xf numFmtId="0" fontId="1" fillId="9" borderId="0" xfId="0" applyFont="1" applyFill="1" applyAlignment="1">
      <alignment horizontal="center"/>
    </xf>
    <xf numFmtId="0" fontId="0" fillId="8" borderId="0" xfId="0" applyFill="1"/>
    <xf numFmtId="22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2" fontId="0" fillId="10" borderId="0" xfId="0" applyNumberFormat="1" applyFill="1"/>
    <xf numFmtId="164" fontId="0" fillId="10" borderId="0" xfId="0" applyNumberFormat="1" applyFill="1"/>
    <xf numFmtId="22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4" fontId="0" fillId="11" borderId="0" xfId="0" applyNumberFormat="1" applyFill="1"/>
    <xf numFmtId="22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2" fontId="0" fillId="12" borderId="0" xfId="0" applyNumberFormat="1" applyFill="1"/>
    <xf numFmtId="164" fontId="0" fillId="12" borderId="0" xfId="0" applyNumberFormat="1" applyFill="1"/>
    <xf numFmtId="22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2" fontId="0" fillId="13" borderId="0" xfId="0" applyNumberFormat="1" applyFill="1"/>
    <xf numFmtId="164" fontId="0" fillId="13" borderId="0" xfId="0" applyNumberFormat="1" applyFill="1"/>
    <xf numFmtId="0" fontId="0" fillId="5" borderId="0" xfId="0" applyFill="1"/>
    <xf numFmtId="22" fontId="0" fillId="5" borderId="0" xfId="0" applyNumberFormat="1" applyFill="1"/>
    <xf numFmtId="0" fontId="0" fillId="5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164" fontId="0" fillId="3" borderId="0" xfId="0" applyNumberFormat="1" applyFill="1"/>
    <xf numFmtId="0" fontId="0" fillId="0" borderId="0" xfId="0" applyFill="1"/>
    <xf numFmtId="22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164" fontId="0" fillId="14" borderId="0" xfId="0" applyNumberFormat="1" applyFill="1"/>
    <xf numFmtId="0" fontId="0" fillId="7" borderId="0" xfId="0" applyFill="1"/>
    <xf numFmtId="0" fontId="0" fillId="9" borderId="0" xfId="0" applyFill="1"/>
    <xf numFmtId="22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0" borderId="0" xfId="1" applyAlignment="1">
      <alignment horizontal="left"/>
    </xf>
    <xf numFmtId="0" fontId="3" fillId="0" borderId="0" xfId="1" applyFont="1" applyAlignment="1">
      <alignment horizontal="left"/>
    </xf>
    <xf numFmtId="164" fontId="0" fillId="5" borderId="0" xfId="0" applyNumberForma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sqref="A1:XFD1048576"/>
    </sheetView>
  </sheetViews>
  <sheetFormatPr baseColWidth="10" defaultRowHeight="14.5" x14ac:dyDescent="0.35"/>
  <cols>
    <col min="1" max="16384" width="10.90625" style="1"/>
  </cols>
  <sheetData>
    <row r="1" spans="1:12" s="2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</row>
    <row r="3" spans="1:12" x14ac:dyDescent="0.35">
      <c r="A3" s="61" t="s">
        <v>12</v>
      </c>
      <c r="B3" s="61"/>
      <c r="C3" s="61"/>
      <c r="D3" s="61"/>
      <c r="E3" s="61"/>
      <c r="F3" s="61"/>
      <c r="G3" s="61"/>
      <c r="H3" s="62" t="s">
        <v>13</v>
      </c>
      <c r="I3" s="62"/>
      <c r="J3" s="62"/>
      <c r="K3" s="62"/>
      <c r="L3" s="62"/>
    </row>
  </sheetData>
  <mergeCells count="2">
    <mergeCell ref="A3:G3"/>
    <mergeCell ref="H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7"/>
  <sheetViews>
    <sheetView topLeftCell="A19" workbookViewId="0">
      <pane xSplit="1" topLeftCell="F1" activePane="topRight" state="frozen"/>
      <selection activeCell="A73" sqref="A73"/>
      <selection pane="topRight" activeCell="A52" sqref="A1:XFD1048576"/>
    </sheetView>
  </sheetViews>
  <sheetFormatPr baseColWidth="10" defaultRowHeight="14.5" x14ac:dyDescent="0.35"/>
  <cols>
    <col min="1" max="1" width="7.36328125" customWidth="1"/>
    <col min="2" max="2" width="15.453125" bestFit="1" customWidth="1"/>
    <col min="3" max="3" width="5.08984375" style="3" bestFit="1" customWidth="1"/>
    <col min="4" max="4" width="6.7265625" style="3" bestFit="1" customWidth="1"/>
    <col min="5" max="5" width="4.54296875" style="3" bestFit="1" customWidth="1"/>
    <col min="6" max="6" width="11.7265625" bestFit="1" customWidth="1"/>
    <col min="7" max="7" width="12.08984375" bestFit="1" customWidth="1"/>
    <col min="8" max="8" width="10.08984375" customWidth="1"/>
    <col min="9" max="9" width="13.6328125" bestFit="1" customWidth="1"/>
    <col min="10" max="10" width="12" bestFit="1" customWidth="1"/>
    <col min="11" max="12" width="15.453125" bestFit="1" customWidth="1"/>
    <col min="13" max="13" width="14.6328125" bestFit="1" customWidth="1"/>
    <col min="14" max="16" width="10.90625" style="4"/>
    <col min="17" max="17" width="13.90625" style="5" bestFit="1" customWidth="1"/>
    <col min="18" max="18" width="13.81640625" style="5" bestFit="1" customWidth="1"/>
    <col min="19" max="19" width="20.453125" style="5" bestFit="1" customWidth="1"/>
    <col min="20" max="20" width="7.1796875" style="5" customWidth="1"/>
    <col min="21" max="21" width="6.1796875" style="5" customWidth="1"/>
    <col min="22" max="22" width="6.08984375" style="5" customWidth="1"/>
    <col min="23" max="23" width="7.08984375" style="6" bestFit="1" customWidth="1"/>
    <col min="24" max="25" width="10.90625" style="6"/>
    <col min="26" max="26" width="13.36328125" style="7" bestFit="1" customWidth="1"/>
    <col min="27" max="27" width="13.1796875" style="7" bestFit="1" customWidth="1"/>
    <col min="28" max="28" width="13.26953125" style="7" bestFit="1" customWidth="1"/>
  </cols>
  <sheetData>
    <row r="1" spans="1:31" x14ac:dyDescent="0.35">
      <c r="A1" t="s">
        <v>14</v>
      </c>
      <c r="T1" s="63"/>
      <c r="U1" s="63"/>
      <c r="V1" s="63"/>
    </row>
    <row r="2" spans="1:31" x14ac:dyDescent="0.35">
      <c r="A2" s="64" t="s">
        <v>15</v>
      </c>
      <c r="B2" s="64"/>
      <c r="C2" s="64"/>
      <c r="D2" s="64"/>
      <c r="E2" s="64"/>
      <c r="F2" s="64"/>
      <c r="G2" s="64"/>
      <c r="H2" s="64"/>
      <c r="I2" s="8"/>
      <c r="J2" s="8"/>
      <c r="K2" s="9">
        <v>-5467762.5893999999</v>
      </c>
      <c r="L2" s="9">
        <v>-2518810.21</v>
      </c>
      <c r="M2" s="9">
        <v>2103349.5320000001</v>
      </c>
      <c r="S2" s="9"/>
      <c r="T2" s="9"/>
      <c r="U2" s="9"/>
      <c r="V2" s="9"/>
      <c r="W2" s="10"/>
      <c r="X2" s="10"/>
      <c r="Y2" s="10"/>
      <c r="Z2" s="11"/>
      <c r="AA2" s="11"/>
      <c r="AB2" s="11"/>
      <c r="AC2" s="8"/>
      <c r="AD2" s="8"/>
      <c r="AE2" s="8"/>
    </row>
    <row r="3" spans="1:31" x14ac:dyDescent="0.35">
      <c r="A3" s="64" t="s">
        <v>16</v>
      </c>
      <c r="B3" s="64"/>
      <c r="C3" s="64"/>
      <c r="D3" s="64"/>
      <c r="E3" s="64"/>
      <c r="F3" s="64"/>
      <c r="G3" s="64"/>
      <c r="H3" s="64"/>
      <c r="I3" s="8"/>
      <c r="J3" s="8"/>
      <c r="K3" s="9">
        <v>-5467762.6052999999</v>
      </c>
      <c r="L3" s="9">
        <v>-2518810.1220999998</v>
      </c>
      <c r="M3" s="9">
        <v>2103349.5378</v>
      </c>
      <c r="S3" s="9"/>
      <c r="T3" s="9"/>
      <c r="U3" s="9"/>
      <c r="V3" s="9"/>
      <c r="W3" s="10"/>
      <c r="X3" s="10"/>
      <c r="Y3" s="10"/>
      <c r="Z3" s="11"/>
      <c r="AA3" s="11"/>
      <c r="AB3" s="11"/>
      <c r="AC3" s="8"/>
      <c r="AD3" s="8"/>
      <c r="AE3" s="8"/>
    </row>
    <row r="4" spans="1:31" x14ac:dyDescent="0.35">
      <c r="A4" s="65" t="s">
        <v>17</v>
      </c>
      <c r="B4" s="65"/>
      <c r="C4" s="65"/>
      <c r="D4" s="65"/>
      <c r="E4" s="65"/>
      <c r="F4" s="65"/>
      <c r="G4" s="65"/>
      <c r="H4" s="65"/>
      <c r="I4" s="8"/>
      <c r="J4" s="8"/>
      <c r="K4" s="9">
        <f>K3-K2</f>
        <v>-1.5899999998509884E-2</v>
      </c>
      <c r="L4" s="9">
        <f t="shared" ref="L4:M4" si="0">L3-L2</f>
        <v>8.7900000158697367E-2</v>
      </c>
      <c r="M4" s="9">
        <f t="shared" si="0"/>
        <v>5.7999999262392521E-3</v>
      </c>
      <c r="S4" s="9"/>
      <c r="T4" s="9"/>
      <c r="U4" s="9"/>
      <c r="V4" s="9"/>
      <c r="W4" s="10"/>
      <c r="X4" s="10"/>
      <c r="Y4" s="10"/>
      <c r="Z4" s="11"/>
      <c r="AA4" s="11"/>
      <c r="AB4" s="11"/>
      <c r="AC4" s="8"/>
      <c r="AD4" s="8"/>
      <c r="AE4" s="8"/>
    </row>
    <row r="5" spans="1:31" x14ac:dyDescent="0.35">
      <c r="A5" s="12"/>
      <c r="B5" s="12"/>
      <c r="C5" s="13"/>
      <c r="D5" s="13"/>
      <c r="E5" s="13"/>
      <c r="F5" s="12"/>
      <c r="G5" s="12"/>
      <c r="H5" s="12"/>
      <c r="I5" s="8"/>
      <c r="J5" s="8"/>
      <c r="K5" s="8"/>
      <c r="L5" s="8"/>
      <c r="M5" s="8"/>
      <c r="N5" s="8"/>
      <c r="O5" s="8"/>
      <c r="P5" s="9"/>
      <c r="Q5" s="66" t="s">
        <v>18</v>
      </c>
      <c r="R5" s="66"/>
      <c r="S5" s="66"/>
      <c r="T5" s="9"/>
      <c r="U5" s="9"/>
      <c r="V5" s="9"/>
      <c r="W5" s="10"/>
      <c r="X5" s="10"/>
      <c r="Y5" s="10"/>
      <c r="Z5" s="11"/>
      <c r="AA5" s="11"/>
      <c r="AB5" s="11"/>
      <c r="AC5" s="8"/>
      <c r="AD5" s="8"/>
      <c r="AE5" s="8"/>
    </row>
    <row r="6" spans="1:31" s="19" customFormat="1" ht="13.5" x14ac:dyDescent="0.3">
      <c r="A6" s="14" t="s">
        <v>19</v>
      </c>
      <c r="B6" s="14" t="s">
        <v>20</v>
      </c>
      <c r="C6" s="15" t="s">
        <v>21</v>
      </c>
      <c r="D6" s="15" t="s">
        <v>22</v>
      </c>
      <c r="E6" s="15" t="s">
        <v>23</v>
      </c>
      <c r="F6" s="14" t="s">
        <v>24</v>
      </c>
      <c r="G6" s="14" t="s">
        <v>25</v>
      </c>
      <c r="H6" s="14" t="s">
        <v>26</v>
      </c>
      <c r="I6" s="14" t="s">
        <v>27</v>
      </c>
      <c r="J6" s="14" t="s">
        <v>28</v>
      </c>
      <c r="K6" s="14" t="s">
        <v>29</v>
      </c>
      <c r="L6" s="14" t="s">
        <v>30</v>
      </c>
      <c r="M6" s="14" t="s">
        <v>31</v>
      </c>
      <c r="N6" s="14" t="s">
        <v>32</v>
      </c>
      <c r="O6" s="14" t="s">
        <v>33</v>
      </c>
      <c r="P6" s="14" t="s">
        <v>34</v>
      </c>
      <c r="Q6" s="16" t="s">
        <v>35</v>
      </c>
      <c r="R6" s="16" t="s">
        <v>36</v>
      </c>
      <c r="S6" s="16" t="s">
        <v>37</v>
      </c>
      <c r="T6" s="16" t="s">
        <v>35</v>
      </c>
      <c r="U6" s="16" t="s">
        <v>36</v>
      </c>
      <c r="V6" s="16" t="s">
        <v>37</v>
      </c>
      <c r="W6" s="17" t="s">
        <v>38</v>
      </c>
      <c r="X6" s="17" t="s">
        <v>39</v>
      </c>
      <c r="Y6" s="17" t="s">
        <v>40</v>
      </c>
      <c r="Z6" s="18" t="s">
        <v>41</v>
      </c>
      <c r="AA6" s="18" t="s">
        <v>42</v>
      </c>
      <c r="AB6" s="18" t="s">
        <v>43</v>
      </c>
    </row>
    <row r="7" spans="1:31" x14ac:dyDescent="0.35">
      <c r="A7" s="20" t="s">
        <v>44</v>
      </c>
    </row>
    <row r="8" spans="1:31" x14ac:dyDescent="0.35">
      <c r="A8" s="21" t="s">
        <v>45</v>
      </c>
      <c r="B8" s="22"/>
      <c r="C8" s="23"/>
      <c r="D8" s="23"/>
      <c r="E8" s="23"/>
      <c r="W8" s="6">
        <f>AVERAGE(W10:W137)</f>
        <v>-0.10896505517885088</v>
      </c>
      <c r="X8" s="6">
        <f t="shared" ref="X8:Y8" si="1">AVERAGE(X10:X137)</f>
        <v>-2.6258231047540902E-2</v>
      </c>
      <c r="Y8" s="6">
        <f t="shared" si="1"/>
        <v>7.8036842774599796E-2</v>
      </c>
    </row>
    <row r="9" spans="1:31" x14ac:dyDescent="0.35">
      <c r="A9" s="24" t="s">
        <v>46</v>
      </c>
      <c r="B9" s="22"/>
      <c r="C9" s="23"/>
      <c r="D9" s="23"/>
      <c r="E9" s="23"/>
    </row>
    <row r="10" spans="1:31" s="28" customFormat="1" x14ac:dyDescent="0.35">
      <c r="A10" s="25" t="s">
        <v>47</v>
      </c>
      <c r="B10" s="26">
        <v>38563.551620370374</v>
      </c>
      <c r="C10" s="27"/>
      <c r="D10" s="27"/>
      <c r="E10" s="27"/>
      <c r="F10" s="28" t="s">
        <v>48</v>
      </c>
      <c r="G10" s="28" t="s">
        <v>49</v>
      </c>
      <c r="H10" s="28" t="s">
        <v>46</v>
      </c>
      <c r="I10" s="28" t="s">
        <v>50</v>
      </c>
      <c r="J10" s="28" t="s">
        <v>51</v>
      </c>
      <c r="K10" s="29">
        <v>-5469242.7165999999</v>
      </c>
      <c r="L10" s="29">
        <v>-2518480.9503000001</v>
      </c>
      <c r="M10" s="29">
        <v>2099557.4509999999</v>
      </c>
      <c r="N10" s="29">
        <f>K10+K$4</f>
        <v>-5469242.7324999999</v>
      </c>
      <c r="O10" s="29">
        <f t="shared" ref="O10:P25" si="2">L10+L$4</f>
        <v>-2518480.8624</v>
      </c>
      <c r="P10" s="29">
        <f t="shared" si="2"/>
        <v>2099557.4567999998</v>
      </c>
      <c r="Q10" s="30">
        <f>1/T10</f>
        <v>1250</v>
      </c>
      <c r="R10" s="30">
        <f t="shared" ref="R10:S25" si="3">1/U10</f>
        <v>833.33333333333337</v>
      </c>
      <c r="S10" s="30">
        <f t="shared" si="3"/>
        <v>714.28571428571433</v>
      </c>
      <c r="T10" s="30">
        <v>8.0000000000000004E-4</v>
      </c>
      <c r="U10" s="30">
        <v>1.1999999999999999E-3</v>
      </c>
      <c r="V10" s="30">
        <v>1.4E-3</v>
      </c>
      <c r="W10" s="6"/>
      <c r="X10" s="6"/>
      <c r="Y10" s="6"/>
      <c r="Z10" s="7"/>
      <c r="AA10" s="7"/>
      <c r="AB10" s="7"/>
    </row>
    <row r="11" spans="1:31" s="28" customFormat="1" x14ac:dyDescent="0.35">
      <c r="A11" s="25" t="s">
        <v>52</v>
      </c>
      <c r="B11" s="31">
        <v>38563.553668981483</v>
      </c>
      <c r="C11" s="32"/>
      <c r="D11" s="32"/>
      <c r="E11" s="32"/>
      <c r="F11" s="33" t="s">
        <v>48</v>
      </c>
      <c r="G11" s="33" t="s">
        <v>49</v>
      </c>
      <c r="H11" s="33" t="s">
        <v>46</v>
      </c>
      <c r="I11" s="33" t="s">
        <v>50</v>
      </c>
      <c r="J11" s="33" t="s">
        <v>51</v>
      </c>
      <c r="K11" s="34">
        <v>-5469242.7084999997</v>
      </c>
      <c r="L11" s="34">
        <v>-2518480.9328999999</v>
      </c>
      <c r="M11" s="34">
        <v>2099557.4402000001</v>
      </c>
      <c r="N11" s="29">
        <f t="shared" ref="N11:P74" si="4">K11+K$4</f>
        <v>-5469242.7243999997</v>
      </c>
      <c r="O11" s="29">
        <f t="shared" si="2"/>
        <v>-2518480.8449999997</v>
      </c>
      <c r="P11" s="29">
        <f t="shared" si="2"/>
        <v>2099557.446</v>
      </c>
      <c r="Q11" s="30">
        <f t="shared" ref="Q11:S79" si="5">1/T11</f>
        <v>1250</v>
      </c>
      <c r="R11" s="30">
        <f t="shared" si="3"/>
        <v>909.09090909090901</v>
      </c>
      <c r="S11" s="30">
        <f t="shared" si="3"/>
        <v>714.28571428571433</v>
      </c>
      <c r="T11" s="35">
        <v>8.0000000000000004E-4</v>
      </c>
      <c r="U11" s="35">
        <v>1.1000000000000001E-3</v>
      </c>
      <c r="V11" s="35">
        <v>1.4E-3</v>
      </c>
      <c r="W11" s="6"/>
      <c r="X11" s="6"/>
      <c r="Y11" s="6"/>
      <c r="Z11" s="7"/>
      <c r="AA11" s="7"/>
      <c r="AB11" s="7"/>
    </row>
    <row r="12" spans="1:31" s="28" customFormat="1" x14ac:dyDescent="0.35">
      <c r="A12" s="25" t="s">
        <v>47</v>
      </c>
      <c r="B12" s="36">
        <v>38563.55741898148</v>
      </c>
      <c r="C12" s="37"/>
      <c r="D12" s="37"/>
      <c r="E12" s="37"/>
      <c r="F12" s="38" t="s">
        <v>48</v>
      </c>
      <c r="G12" s="38" t="s">
        <v>49</v>
      </c>
      <c r="H12" s="38" t="s">
        <v>46</v>
      </c>
      <c r="I12" s="38" t="s">
        <v>50</v>
      </c>
      <c r="J12" s="38" t="s">
        <v>51</v>
      </c>
      <c r="K12" s="39">
        <v>-5469242.7259</v>
      </c>
      <c r="L12" s="39">
        <v>-2518480.943</v>
      </c>
      <c r="M12" s="39">
        <v>2099557.4515</v>
      </c>
      <c r="N12" s="29">
        <f t="shared" si="4"/>
        <v>-5469242.7418</v>
      </c>
      <c r="O12" s="29">
        <f t="shared" si="2"/>
        <v>-2518480.8550999998</v>
      </c>
      <c r="P12" s="29">
        <f t="shared" si="2"/>
        <v>2099557.4572999999</v>
      </c>
      <c r="Q12" s="30">
        <f t="shared" si="5"/>
        <v>2000</v>
      </c>
      <c r="R12" s="30">
        <f t="shared" si="3"/>
        <v>1428.5714285714287</v>
      </c>
      <c r="S12" s="30">
        <f t="shared" si="3"/>
        <v>1250</v>
      </c>
      <c r="T12" s="40">
        <v>5.0000000000000001E-4</v>
      </c>
      <c r="U12" s="40">
        <v>6.9999999999999999E-4</v>
      </c>
      <c r="V12" s="40">
        <v>8.0000000000000004E-4</v>
      </c>
      <c r="W12" s="6"/>
      <c r="X12" s="6"/>
      <c r="Y12" s="6"/>
      <c r="Z12" s="7"/>
      <c r="AA12" s="7"/>
      <c r="AB12" s="7"/>
    </row>
    <row r="13" spans="1:31" s="28" customFormat="1" x14ac:dyDescent="0.35">
      <c r="A13" s="25" t="s">
        <v>47</v>
      </c>
      <c r="B13" s="41">
        <v>38563.5625</v>
      </c>
      <c r="C13" s="42"/>
      <c r="D13" s="42"/>
      <c r="E13" s="42"/>
      <c r="F13" s="43" t="s">
        <v>48</v>
      </c>
      <c r="G13" s="43" t="s">
        <v>49</v>
      </c>
      <c r="H13" s="43" t="s">
        <v>46</v>
      </c>
      <c r="I13" s="43" t="s">
        <v>50</v>
      </c>
      <c r="J13" s="43" t="s">
        <v>51</v>
      </c>
      <c r="K13" s="44">
        <v>-5469242.7230000002</v>
      </c>
      <c r="L13" s="44">
        <v>-2518480.9361</v>
      </c>
      <c r="M13" s="44">
        <v>2099557.4489000002</v>
      </c>
      <c r="N13" s="29">
        <f t="shared" si="4"/>
        <v>-5469242.7389000002</v>
      </c>
      <c r="O13" s="29">
        <f t="shared" si="2"/>
        <v>-2518480.8481999999</v>
      </c>
      <c r="P13" s="29">
        <f t="shared" si="2"/>
        <v>2099557.4547000001</v>
      </c>
      <c r="Q13" s="30">
        <f t="shared" si="5"/>
        <v>1666.6666666666667</v>
      </c>
      <c r="R13" s="30">
        <f t="shared" si="3"/>
        <v>1250</v>
      </c>
      <c r="S13" s="30">
        <f t="shared" si="3"/>
        <v>1000</v>
      </c>
      <c r="T13" s="45">
        <v>5.9999999999999995E-4</v>
      </c>
      <c r="U13" s="45">
        <v>8.0000000000000004E-4</v>
      </c>
      <c r="V13" s="45">
        <v>1E-3</v>
      </c>
      <c r="W13" s="6"/>
      <c r="X13" s="6"/>
      <c r="Y13" s="6"/>
      <c r="Z13" s="7"/>
      <c r="AA13" s="7"/>
      <c r="AB13" s="7"/>
    </row>
    <row r="14" spans="1:31" s="28" customFormat="1" x14ac:dyDescent="0.35">
      <c r="A14" s="25" t="s">
        <v>47</v>
      </c>
      <c r="B14" s="36">
        <v>38568.58394675926</v>
      </c>
      <c r="C14" s="37"/>
      <c r="D14" s="37"/>
      <c r="E14" s="37"/>
      <c r="F14" s="38" t="s">
        <v>48</v>
      </c>
      <c r="G14" s="38" t="s">
        <v>49</v>
      </c>
      <c r="H14" s="38" t="s">
        <v>46</v>
      </c>
      <c r="I14" s="38" t="s">
        <v>50</v>
      </c>
      <c r="J14" s="38" t="s">
        <v>51</v>
      </c>
      <c r="K14" s="39">
        <v>-5469242.7071000002</v>
      </c>
      <c r="L14" s="39">
        <v>-2518480.9407000002</v>
      </c>
      <c r="M14" s="39">
        <v>2099557.4383999999</v>
      </c>
      <c r="N14" s="29">
        <f t="shared" si="4"/>
        <v>-5469242.7230000002</v>
      </c>
      <c r="O14" s="29">
        <f t="shared" si="2"/>
        <v>-2518480.8528</v>
      </c>
      <c r="P14" s="29">
        <f t="shared" si="2"/>
        <v>2099557.4441999998</v>
      </c>
      <c r="Q14" s="30">
        <f t="shared" si="5"/>
        <v>1428.5714285714287</v>
      </c>
      <c r="R14" s="30">
        <f t="shared" si="3"/>
        <v>769.23076923076928</v>
      </c>
      <c r="S14" s="30">
        <f t="shared" si="3"/>
        <v>666.66666666666663</v>
      </c>
      <c r="T14" s="40">
        <v>6.9999999999999999E-4</v>
      </c>
      <c r="U14" s="40">
        <v>1.2999999999999999E-3</v>
      </c>
      <c r="V14" s="40">
        <v>1.5E-3</v>
      </c>
      <c r="W14" s="6"/>
      <c r="X14" s="6"/>
      <c r="Y14" s="6"/>
      <c r="Z14" s="7"/>
      <c r="AA14" s="7"/>
      <c r="AB14" s="7"/>
    </row>
    <row r="15" spans="1:31" s="46" customFormat="1" x14ac:dyDescent="0.35">
      <c r="A15" s="46" t="s">
        <v>47</v>
      </c>
      <c r="B15" s="47"/>
      <c r="C15" s="48">
        <v>2009</v>
      </c>
      <c r="D15" s="48">
        <v>7</v>
      </c>
      <c r="E15" s="48">
        <v>31</v>
      </c>
      <c r="F15" s="46" t="s">
        <v>48</v>
      </c>
      <c r="G15" s="46" t="s">
        <v>49</v>
      </c>
      <c r="H15" s="46" t="s">
        <v>53</v>
      </c>
      <c r="I15" s="46" t="s">
        <v>50</v>
      </c>
      <c r="J15" s="46" t="s">
        <v>51</v>
      </c>
      <c r="K15" s="49"/>
      <c r="L15" s="49"/>
      <c r="M15" s="49"/>
      <c r="N15" s="49">
        <f>SUMPRODUCT(N10:N14,$Q10:$Q14)/SUM($Q10:$Q14)</f>
        <v>-5469242.7332333857</v>
      </c>
      <c r="O15" s="49">
        <f>SUMPRODUCT(O10:O14,$Q10:$Q14)/SUM($Q10:$Q14)</f>
        <v>-2518480.8526924765</v>
      </c>
      <c r="P15" s="49">
        <f>SUMPRODUCT(P10:P14,R10:R14)/SUM(R10:R14)</f>
        <v>2099557.45267278</v>
      </c>
      <c r="Q15" s="50"/>
      <c r="R15" s="50"/>
      <c r="S15" s="50"/>
      <c r="T15" s="50"/>
      <c r="U15" s="50"/>
      <c r="V15" s="50"/>
      <c r="W15" s="6"/>
      <c r="X15" s="6"/>
      <c r="Y15" s="6"/>
      <c r="Z15" s="51">
        <f>N15+W$8</f>
        <v>-5469242.8421984408</v>
      </c>
      <c r="AA15" s="51">
        <f>O15+X$8</f>
        <v>-2518480.8789507076</v>
      </c>
      <c r="AB15" s="51">
        <f>P15+Y$8</f>
        <v>2099557.5307096229</v>
      </c>
    </row>
    <row r="16" spans="1:31" s="28" customFormat="1" x14ac:dyDescent="0.35">
      <c r="A16" s="25" t="s">
        <v>54</v>
      </c>
      <c r="B16" s="36">
        <v>38563.564386574071</v>
      </c>
      <c r="C16" s="37"/>
      <c r="D16" s="37"/>
      <c r="E16" s="37"/>
      <c r="F16" s="38" t="s">
        <v>48</v>
      </c>
      <c r="G16" s="38" t="s">
        <v>49</v>
      </c>
      <c r="H16" s="38" t="s">
        <v>46</v>
      </c>
      <c r="I16" s="38" t="s">
        <v>50</v>
      </c>
      <c r="J16" s="38" t="s">
        <v>51</v>
      </c>
      <c r="K16" s="39">
        <v>-5469283.4241000004</v>
      </c>
      <c r="L16" s="39">
        <v>-2518480.7296000002</v>
      </c>
      <c r="M16" s="39">
        <v>2099460.9202000001</v>
      </c>
      <c r="N16" s="29">
        <f t="shared" si="4"/>
        <v>-5469283.4400000004</v>
      </c>
      <c r="O16" s="29">
        <f t="shared" si="2"/>
        <v>-2518480.6417</v>
      </c>
      <c r="P16" s="29">
        <f t="shared" si="2"/>
        <v>2099460.926</v>
      </c>
      <c r="Q16" s="30">
        <f t="shared" si="5"/>
        <v>1666.6666666666667</v>
      </c>
      <c r="R16" s="30">
        <f t="shared" si="3"/>
        <v>1111.1111111111111</v>
      </c>
      <c r="S16" s="30">
        <f t="shared" si="3"/>
        <v>909.09090909090901</v>
      </c>
      <c r="T16" s="40">
        <v>5.9999999999999995E-4</v>
      </c>
      <c r="U16" s="40">
        <v>8.9999999999999998E-4</v>
      </c>
      <c r="V16" s="40">
        <v>1.1000000000000001E-3</v>
      </c>
      <c r="W16" s="6"/>
      <c r="X16" s="6"/>
      <c r="Y16" s="6"/>
      <c r="Z16" s="51"/>
      <c r="AA16" s="51"/>
      <c r="AB16" s="51"/>
    </row>
    <row r="17" spans="1:28" s="28" customFormat="1" x14ac:dyDescent="0.35">
      <c r="A17" s="25" t="s">
        <v>54</v>
      </c>
      <c r="B17" s="36">
        <v>38568.588229166664</v>
      </c>
      <c r="C17" s="37"/>
      <c r="D17" s="37"/>
      <c r="E17" s="37"/>
      <c r="F17" s="38" t="s">
        <v>48</v>
      </c>
      <c r="G17" s="38" t="s">
        <v>49</v>
      </c>
      <c r="H17" s="38" t="s">
        <v>46</v>
      </c>
      <c r="I17" s="38" t="s">
        <v>50</v>
      </c>
      <c r="J17" s="38" t="s">
        <v>51</v>
      </c>
      <c r="K17" s="39">
        <v>-5469283.4474999998</v>
      </c>
      <c r="L17" s="39">
        <v>-2518480.7396</v>
      </c>
      <c r="M17" s="39">
        <v>2099460.9208999998</v>
      </c>
      <c r="N17" s="29">
        <f t="shared" si="4"/>
        <v>-5469283.4633999998</v>
      </c>
      <c r="O17" s="29">
        <f t="shared" si="2"/>
        <v>-2518480.6516999998</v>
      </c>
      <c r="P17" s="29">
        <f t="shared" si="2"/>
        <v>2099460.9266999997</v>
      </c>
      <c r="Q17" s="30">
        <f t="shared" si="5"/>
        <v>769.23076923076928</v>
      </c>
      <c r="R17" s="30">
        <f t="shared" si="3"/>
        <v>344.82758620689657</v>
      </c>
      <c r="S17" s="30">
        <f t="shared" si="3"/>
        <v>312.5</v>
      </c>
      <c r="T17" s="40">
        <v>1.2999999999999999E-3</v>
      </c>
      <c r="U17" s="40">
        <v>2.8999999999999998E-3</v>
      </c>
      <c r="V17" s="40">
        <v>3.2000000000000002E-3</v>
      </c>
      <c r="W17" s="6"/>
      <c r="X17" s="6"/>
      <c r="Y17" s="6"/>
      <c r="Z17" s="51"/>
      <c r="AA17" s="51"/>
      <c r="AB17" s="51"/>
    </row>
    <row r="18" spans="1:28" s="46" customFormat="1" x14ac:dyDescent="0.35">
      <c r="A18" s="46" t="s">
        <v>54</v>
      </c>
      <c r="B18" s="47"/>
      <c r="C18" s="48">
        <v>2009</v>
      </c>
      <c r="D18" s="48">
        <v>7</v>
      </c>
      <c r="E18" s="48">
        <v>31</v>
      </c>
      <c r="F18" s="46" t="s">
        <v>48</v>
      </c>
      <c r="G18" s="46" t="s">
        <v>49</v>
      </c>
      <c r="H18" s="46" t="s">
        <v>53</v>
      </c>
      <c r="I18" s="46" t="s">
        <v>50</v>
      </c>
      <c r="J18" s="46" t="s">
        <v>51</v>
      </c>
      <c r="K18" s="49"/>
      <c r="L18" s="49"/>
      <c r="M18" s="49"/>
      <c r="N18" s="49">
        <f>SUMPRODUCT(N16:N17,$Q16:$Q17)/SUM($Q16:$Q17)</f>
        <v>-5469283.4473894741</v>
      </c>
      <c r="O18" s="49">
        <f>SUMPRODUCT(O16:O17,$Q16:$Q17)/SUM($Q16:$Q17)</f>
        <v>-2518480.6448578946</v>
      </c>
      <c r="P18" s="49">
        <f>SUMPRODUCT(P16:P17,R16:R17)/SUM(R16:R17)</f>
        <v>2099460.9261657898</v>
      </c>
      <c r="Q18" s="50"/>
      <c r="R18" s="50"/>
      <c r="S18" s="50"/>
      <c r="T18" s="50"/>
      <c r="U18" s="50"/>
      <c r="V18" s="50"/>
      <c r="W18" s="6"/>
      <c r="X18" s="6"/>
      <c r="Y18" s="6"/>
      <c r="Z18" s="51">
        <f t="shared" ref="Z18:AB78" si="6">N18+W$8</f>
        <v>-5469283.5563545292</v>
      </c>
      <c r="AA18" s="51">
        <f t="shared" si="6"/>
        <v>-2518480.6711161258</v>
      </c>
      <c r="AB18" s="51">
        <f t="shared" si="6"/>
        <v>2099461.0042026327</v>
      </c>
    </row>
    <row r="19" spans="1:28" s="52" customFormat="1" x14ac:dyDescent="0.35">
      <c r="A19" s="25" t="s">
        <v>55</v>
      </c>
      <c r="B19" s="36">
        <v>38563.571053240739</v>
      </c>
      <c r="C19" s="37"/>
      <c r="D19" s="37"/>
      <c r="E19" s="37"/>
      <c r="F19" s="38" t="s">
        <v>48</v>
      </c>
      <c r="G19" s="38" t="s">
        <v>49</v>
      </c>
      <c r="H19" s="38" t="s">
        <v>46</v>
      </c>
      <c r="I19" s="38" t="s">
        <v>50</v>
      </c>
      <c r="J19" s="38" t="s">
        <v>51</v>
      </c>
      <c r="K19" s="39">
        <v>-5469324.0138999997</v>
      </c>
      <c r="L19" s="39">
        <v>-2518494.9822</v>
      </c>
      <c r="M19" s="39">
        <v>2099346.8668</v>
      </c>
      <c r="N19" s="29">
        <f t="shared" si="4"/>
        <v>-5469324.0297999997</v>
      </c>
      <c r="O19" s="29">
        <f t="shared" si="2"/>
        <v>-2518494.8942999998</v>
      </c>
      <c r="P19" s="29">
        <f t="shared" si="2"/>
        <v>2099346.8725999999</v>
      </c>
      <c r="Q19" s="30">
        <f t="shared" si="5"/>
        <v>1250</v>
      </c>
      <c r="R19" s="30">
        <f t="shared" si="3"/>
        <v>833.33333333333337</v>
      </c>
      <c r="S19" s="30">
        <f t="shared" si="3"/>
        <v>714.28571428571433</v>
      </c>
      <c r="T19" s="40">
        <v>8.0000000000000004E-4</v>
      </c>
      <c r="U19" s="40">
        <v>1.1999999999999999E-3</v>
      </c>
      <c r="V19" s="40">
        <v>1.4E-3</v>
      </c>
      <c r="W19" s="6"/>
      <c r="X19" s="6"/>
      <c r="Y19" s="6"/>
      <c r="Z19" s="51"/>
      <c r="AA19" s="51"/>
      <c r="AB19" s="51"/>
    </row>
    <row r="20" spans="1:28" s="28" customFormat="1" x14ac:dyDescent="0.35">
      <c r="A20" s="25" t="s">
        <v>55</v>
      </c>
      <c r="B20" s="36">
        <v>38568.597245370373</v>
      </c>
      <c r="C20" s="37"/>
      <c r="D20" s="37"/>
      <c r="E20" s="37"/>
      <c r="F20" s="38" t="s">
        <v>48</v>
      </c>
      <c r="G20" s="38" t="s">
        <v>49</v>
      </c>
      <c r="H20" s="38" t="s">
        <v>46</v>
      </c>
      <c r="I20" s="38" t="s">
        <v>50</v>
      </c>
      <c r="J20" s="38" t="s">
        <v>51</v>
      </c>
      <c r="K20" s="39">
        <v>-5469324.0082</v>
      </c>
      <c r="L20" s="39">
        <v>-2518494.9799000002</v>
      </c>
      <c r="M20" s="39">
        <v>2099346.8695</v>
      </c>
      <c r="N20" s="29">
        <f t="shared" si="4"/>
        <v>-5469324.0241</v>
      </c>
      <c r="O20" s="29">
        <f t="shared" si="2"/>
        <v>-2518494.892</v>
      </c>
      <c r="P20" s="29">
        <f t="shared" si="2"/>
        <v>2099346.8753</v>
      </c>
      <c r="Q20" s="30">
        <f t="shared" si="5"/>
        <v>1666.6666666666667</v>
      </c>
      <c r="R20" s="30">
        <f t="shared" si="3"/>
        <v>833.33333333333337</v>
      </c>
      <c r="S20" s="30">
        <f t="shared" si="3"/>
        <v>714.28571428571433</v>
      </c>
      <c r="T20" s="40">
        <v>5.9999999999999995E-4</v>
      </c>
      <c r="U20" s="40">
        <v>1.1999999999999999E-3</v>
      </c>
      <c r="V20" s="40">
        <v>1.4E-3</v>
      </c>
      <c r="W20" s="6"/>
      <c r="X20" s="6"/>
      <c r="Y20" s="6"/>
      <c r="Z20" s="51"/>
      <c r="AA20" s="51"/>
      <c r="AB20" s="51"/>
    </row>
    <row r="21" spans="1:28" s="46" customFormat="1" x14ac:dyDescent="0.35">
      <c r="A21" s="46" t="s">
        <v>55</v>
      </c>
      <c r="B21" s="47"/>
      <c r="C21" s="48">
        <v>2009</v>
      </c>
      <c r="D21" s="48">
        <v>8</v>
      </c>
      <c r="E21" s="48">
        <v>5</v>
      </c>
      <c r="F21" s="46" t="s">
        <v>48</v>
      </c>
      <c r="G21" s="46" t="s">
        <v>49</v>
      </c>
      <c r="H21" s="46" t="s">
        <v>53</v>
      </c>
      <c r="I21" s="46" t="s">
        <v>50</v>
      </c>
      <c r="J21" s="46" t="s">
        <v>51</v>
      </c>
      <c r="K21" s="49"/>
      <c r="L21" s="49"/>
      <c r="M21" s="49"/>
      <c r="N21" s="49">
        <f>SUMPRODUCT(N19:N20,$Q19:$Q20)/SUM($Q19:$Q20)</f>
        <v>-5469324.0265428573</v>
      </c>
      <c r="O21" s="49">
        <f>SUMPRODUCT(O19:O20,$Q19:$Q20)/SUM($Q19:$Q20)</f>
        <v>-2518494.8929857141</v>
      </c>
      <c r="P21" s="49">
        <f>SUMPRODUCT(P19:P20,R19:R20)/SUM(R19:R20)</f>
        <v>2099346.8739499999</v>
      </c>
      <c r="Q21" s="50"/>
      <c r="R21" s="50"/>
      <c r="S21" s="50"/>
      <c r="T21" s="50"/>
      <c r="U21" s="50"/>
      <c r="V21" s="50"/>
      <c r="W21" s="6"/>
      <c r="X21" s="6"/>
      <c r="Y21" s="6"/>
      <c r="Z21" s="51">
        <f t="shared" si="6"/>
        <v>-5469324.1355079124</v>
      </c>
      <c r="AA21" s="51">
        <f t="shared" si="6"/>
        <v>-2518494.9192439453</v>
      </c>
      <c r="AB21" s="51">
        <f t="shared" si="6"/>
        <v>2099346.9519868428</v>
      </c>
    </row>
    <row r="22" spans="1:28" s="28" customFormat="1" x14ac:dyDescent="0.35">
      <c r="A22" s="25" t="s">
        <v>56</v>
      </c>
      <c r="B22" s="36">
        <v>38563.577893518515</v>
      </c>
      <c r="C22" s="37"/>
      <c r="D22" s="37"/>
      <c r="E22" s="37"/>
      <c r="F22" s="38" t="s">
        <v>48</v>
      </c>
      <c r="G22" s="38" t="s">
        <v>49</v>
      </c>
      <c r="H22" s="38" t="s">
        <v>46</v>
      </c>
      <c r="I22" s="38" t="s">
        <v>50</v>
      </c>
      <c r="J22" s="38" t="s">
        <v>51</v>
      </c>
      <c r="K22" s="39">
        <v>-5469345.3296999997</v>
      </c>
      <c r="L22" s="39">
        <v>-2518520.1631</v>
      </c>
      <c r="M22" s="39">
        <v>2099254.9105000002</v>
      </c>
      <c r="N22" s="29">
        <f t="shared" si="4"/>
        <v>-5469345.3455999997</v>
      </c>
      <c r="O22" s="29">
        <f t="shared" si="2"/>
        <v>-2518520.0751999998</v>
      </c>
      <c r="P22" s="29">
        <f t="shared" si="2"/>
        <v>2099254.9163000002</v>
      </c>
      <c r="Q22" s="30">
        <f t="shared" si="5"/>
        <v>1428.5714285714287</v>
      </c>
      <c r="R22" s="30">
        <f t="shared" si="3"/>
        <v>1111.1111111111111</v>
      </c>
      <c r="S22" s="30">
        <f t="shared" si="3"/>
        <v>909.09090909090901</v>
      </c>
      <c r="T22" s="40">
        <v>6.9999999999999999E-4</v>
      </c>
      <c r="U22" s="40">
        <v>8.9999999999999998E-4</v>
      </c>
      <c r="V22" s="40">
        <v>1.1000000000000001E-3</v>
      </c>
      <c r="W22" s="6"/>
      <c r="X22" s="6"/>
      <c r="Y22" s="6"/>
      <c r="Z22" s="51"/>
      <c r="AA22" s="51"/>
      <c r="AB22" s="51"/>
    </row>
    <row r="23" spans="1:28" s="28" customFormat="1" x14ac:dyDescent="0.35">
      <c r="A23" s="25" t="s">
        <v>56</v>
      </c>
      <c r="B23" s="36">
        <v>38568.601631944446</v>
      </c>
      <c r="C23" s="37"/>
      <c r="D23" s="37"/>
      <c r="E23" s="37"/>
      <c r="F23" s="38" t="s">
        <v>48</v>
      </c>
      <c r="G23" s="38" t="s">
        <v>49</v>
      </c>
      <c r="H23" s="38" t="s">
        <v>46</v>
      </c>
      <c r="I23" s="38" t="s">
        <v>50</v>
      </c>
      <c r="J23" s="38" t="s">
        <v>51</v>
      </c>
      <c r="K23" s="39">
        <v>-5469345.3534000004</v>
      </c>
      <c r="L23" s="39">
        <v>-2518520.1751999999</v>
      </c>
      <c r="M23" s="39">
        <v>2099254.9468999999</v>
      </c>
      <c r="N23" s="29">
        <f t="shared" si="4"/>
        <v>-5469345.3693000004</v>
      </c>
      <c r="O23" s="29">
        <f t="shared" si="2"/>
        <v>-2518520.0872999998</v>
      </c>
      <c r="P23" s="29">
        <f t="shared" si="2"/>
        <v>2099254.9526999998</v>
      </c>
      <c r="Q23" s="30">
        <f t="shared" si="5"/>
        <v>2000</v>
      </c>
      <c r="R23" s="30">
        <f t="shared" si="3"/>
        <v>909.09090909090901</v>
      </c>
      <c r="S23" s="30">
        <f t="shared" si="3"/>
        <v>833.33333333333337</v>
      </c>
      <c r="T23" s="40">
        <v>5.0000000000000001E-4</v>
      </c>
      <c r="U23" s="40">
        <v>1.1000000000000001E-3</v>
      </c>
      <c r="V23" s="40">
        <v>1.1999999999999999E-3</v>
      </c>
      <c r="W23" s="6"/>
      <c r="X23" s="6"/>
      <c r="Y23" s="6"/>
      <c r="Z23" s="51"/>
      <c r="AA23" s="51"/>
      <c r="AB23" s="51"/>
    </row>
    <row r="24" spans="1:28" s="46" customFormat="1" x14ac:dyDescent="0.35">
      <c r="A24" s="46" t="s">
        <v>56</v>
      </c>
      <c r="B24" s="47"/>
      <c r="C24" s="48">
        <v>2009</v>
      </c>
      <c r="D24" s="48">
        <v>8</v>
      </c>
      <c r="E24" s="48">
        <v>5</v>
      </c>
      <c r="F24" s="46" t="s">
        <v>48</v>
      </c>
      <c r="G24" s="46" t="s">
        <v>49</v>
      </c>
      <c r="H24" s="46" t="s">
        <v>53</v>
      </c>
      <c r="I24" s="46" t="s">
        <v>50</v>
      </c>
      <c r="J24" s="46" t="s">
        <v>51</v>
      </c>
      <c r="K24" s="49"/>
      <c r="L24" s="49"/>
      <c r="M24" s="49"/>
      <c r="N24" s="49">
        <f>SUMPRODUCT(N22:N23,$Q22:$Q23)/SUM($Q22:$Q23)</f>
        <v>-5469345.3594249999</v>
      </c>
      <c r="O24" s="49">
        <f>SUMPRODUCT(O22:O23,$Q22:$Q23)/SUM($Q22:$Q23)</f>
        <v>-2518520.0822583335</v>
      </c>
      <c r="P24" s="49">
        <f>SUMPRODUCT(P22:P23,R22:R23)/SUM(R22:R23)</f>
        <v>2099254.9326800001</v>
      </c>
      <c r="Q24" s="50"/>
      <c r="R24" s="50"/>
      <c r="S24" s="50"/>
      <c r="T24" s="50"/>
      <c r="U24" s="50"/>
      <c r="V24" s="50"/>
      <c r="W24" s="6"/>
      <c r="X24" s="6"/>
      <c r="Y24" s="6"/>
      <c r="Z24" s="51">
        <f t="shared" si="6"/>
        <v>-5469345.468390055</v>
      </c>
      <c r="AA24" s="51">
        <f t="shared" si="6"/>
        <v>-2518520.1085165646</v>
      </c>
      <c r="AB24" s="51">
        <f t="shared" si="6"/>
        <v>2099255.010716843</v>
      </c>
    </row>
    <row r="25" spans="1:28" s="33" customFormat="1" x14ac:dyDescent="0.35">
      <c r="A25" s="25" t="s">
        <v>57</v>
      </c>
      <c r="B25" s="53">
        <v>38568.571932870371</v>
      </c>
      <c r="C25" s="54"/>
      <c r="D25" s="54"/>
      <c r="E25" s="54"/>
      <c r="F25" s="55" t="s">
        <v>48</v>
      </c>
      <c r="G25" s="55" t="s">
        <v>49</v>
      </c>
      <c r="H25" s="55" t="s">
        <v>46</v>
      </c>
      <c r="I25" s="55" t="s">
        <v>50</v>
      </c>
      <c r="J25" s="55" t="s">
        <v>51</v>
      </c>
      <c r="K25" s="56">
        <v>-5469211.2183999997</v>
      </c>
      <c r="L25" s="56">
        <v>-2518466.87</v>
      </c>
      <c r="M25" s="56">
        <v>2099657.1741999998</v>
      </c>
      <c r="N25" s="29">
        <f t="shared" si="4"/>
        <v>-5469211.2342999997</v>
      </c>
      <c r="O25" s="29">
        <f t="shared" si="2"/>
        <v>-2518466.7821</v>
      </c>
      <c r="P25" s="29">
        <f t="shared" si="2"/>
        <v>2099657.1799999997</v>
      </c>
      <c r="Q25" s="30">
        <f t="shared" si="5"/>
        <v>1428.5714285714287</v>
      </c>
      <c r="R25" s="30">
        <f t="shared" si="3"/>
        <v>909.09090909090901</v>
      </c>
      <c r="S25" s="30">
        <f t="shared" si="3"/>
        <v>769.23076923076928</v>
      </c>
      <c r="T25" s="57">
        <v>6.9999999999999999E-4</v>
      </c>
      <c r="U25" s="57">
        <v>1.1000000000000001E-3</v>
      </c>
      <c r="V25" s="57">
        <v>1.2999999999999999E-3</v>
      </c>
      <c r="W25" s="6"/>
      <c r="X25" s="6"/>
      <c r="Y25" s="6"/>
      <c r="Z25" s="51"/>
      <c r="AA25" s="51"/>
      <c r="AB25" s="51"/>
    </row>
    <row r="26" spans="1:28" s="33" customFormat="1" x14ac:dyDescent="0.35">
      <c r="A26" s="25" t="s">
        <v>58</v>
      </c>
      <c r="B26" s="36">
        <v>38568.577974537038</v>
      </c>
      <c r="C26" s="37"/>
      <c r="D26" s="37"/>
      <c r="E26" s="37"/>
      <c r="F26" s="38" t="s">
        <v>48</v>
      </c>
      <c r="G26" s="38" t="s">
        <v>49</v>
      </c>
      <c r="H26" s="38" t="s">
        <v>46</v>
      </c>
      <c r="I26" s="38" t="s">
        <v>50</v>
      </c>
      <c r="J26" s="38" t="s">
        <v>51</v>
      </c>
      <c r="K26" s="39">
        <v>-5469211.2070000004</v>
      </c>
      <c r="L26" s="39">
        <v>-2518466.8760000002</v>
      </c>
      <c r="M26" s="39">
        <v>2099657.1655000001</v>
      </c>
      <c r="N26" s="29">
        <f t="shared" si="4"/>
        <v>-5469211.2229000004</v>
      </c>
      <c r="O26" s="29">
        <f t="shared" si="4"/>
        <v>-2518466.7881</v>
      </c>
      <c r="P26" s="29">
        <f t="shared" si="4"/>
        <v>2099657.1713</v>
      </c>
      <c r="Q26" s="30">
        <f t="shared" si="5"/>
        <v>1000</v>
      </c>
      <c r="R26" s="30">
        <f t="shared" si="5"/>
        <v>588.23529411764707</v>
      </c>
      <c r="S26" s="30">
        <f t="shared" si="5"/>
        <v>500</v>
      </c>
      <c r="T26" s="40">
        <v>1E-3</v>
      </c>
      <c r="U26" s="40">
        <v>1.6999999999999999E-3</v>
      </c>
      <c r="V26" s="40">
        <v>2E-3</v>
      </c>
      <c r="W26" s="6"/>
      <c r="X26" s="6"/>
      <c r="Y26" s="6"/>
      <c r="Z26" s="51"/>
      <c r="AA26" s="51"/>
      <c r="AB26" s="51"/>
    </row>
    <row r="27" spans="1:28" s="33" customFormat="1" x14ac:dyDescent="0.35">
      <c r="A27" s="25" t="s">
        <v>58</v>
      </c>
      <c r="B27" s="31">
        <v>38568.575868055559</v>
      </c>
      <c r="C27" s="32"/>
      <c r="D27" s="32"/>
      <c r="E27" s="32"/>
      <c r="F27" s="33" t="s">
        <v>48</v>
      </c>
      <c r="G27" s="33" t="s">
        <v>49</v>
      </c>
      <c r="H27" s="33" t="s">
        <v>46</v>
      </c>
      <c r="I27" s="33" t="s">
        <v>50</v>
      </c>
      <c r="J27" s="33" t="s">
        <v>51</v>
      </c>
      <c r="K27" s="34">
        <v>-5469211.2054000003</v>
      </c>
      <c r="L27" s="34">
        <v>-2518466.8701999998</v>
      </c>
      <c r="M27" s="34">
        <v>2099657.1649000002</v>
      </c>
      <c r="N27" s="29">
        <f t="shared" si="4"/>
        <v>-5469211.2213000003</v>
      </c>
      <c r="O27" s="29">
        <f t="shared" si="4"/>
        <v>-2518466.7822999996</v>
      </c>
      <c r="P27" s="29">
        <f t="shared" si="4"/>
        <v>2099657.1707000001</v>
      </c>
      <c r="Q27" s="30">
        <f t="shared" si="5"/>
        <v>1428.5714285714287</v>
      </c>
      <c r="R27" s="30">
        <f t="shared" si="5"/>
        <v>909.09090909090901</v>
      </c>
      <c r="S27" s="30">
        <f t="shared" si="5"/>
        <v>769.23076923076928</v>
      </c>
      <c r="T27" s="35">
        <v>6.9999999999999999E-4</v>
      </c>
      <c r="U27" s="35">
        <v>1.1000000000000001E-3</v>
      </c>
      <c r="V27" s="35">
        <v>1.2999999999999999E-3</v>
      </c>
      <c r="W27" s="6"/>
      <c r="X27" s="6"/>
      <c r="Y27" s="6"/>
      <c r="Z27" s="51"/>
      <c r="AA27" s="51"/>
      <c r="AB27" s="51"/>
    </row>
    <row r="28" spans="1:28" s="46" customFormat="1" x14ac:dyDescent="0.35">
      <c r="A28" s="46" t="s">
        <v>58</v>
      </c>
      <c r="B28" s="47"/>
      <c r="C28" s="48">
        <v>2009</v>
      </c>
      <c r="D28" s="48">
        <v>8</v>
      </c>
      <c r="E28" s="48">
        <v>5</v>
      </c>
      <c r="F28" s="46" t="s">
        <v>48</v>
      </c>
      <c r="G28" s="46" t="s">
        <v>49</v>
      </c>
      <c r="H28" s="46" t="s">
        <v>53</v>
      </c>
      <c r="I28" s="46" t="s">
        <v>50</v>
      </c>
      <c r="J28" s="46" t="s">
        <v>51</v>
      </c>
      <c r="K28" s="49"/>
      <c r="L28" s="49"/>
      <c r="M28" s="49"/>
      <c r="N28" s="49">
        <f>SUMPRODUCT(N25:N27,$Q25:$Q27)/SUM($Q25:$Q27)</f>
        <v>-5469211.2265296308</v>
      </c>
      <c r="O28" s="49">
        <f>SUMPRODUCT(O25:O27,$Q25:$Q27)/SUM($Q25:$Q27)</f>
        <v>-2518466.7837296296</v>
      </c>
      <c r="P28" s="49">
        <f>SUMPRODUCT(P25:P27,R25:R27)/SUM(R25:R27)</f>
        <v>2099657.1743600001</v>
      </c>
      <c r="Q28" s="50"/>
      <c r="R28" s="50"/>
      <c r="S28" s="50"/>
      <c r="T28" s="50"/>
      <c r="U28" s="50"/>
      <c r="V28" s="50"/>
      <c r="W28" s="6"/>
      <c r="X28" s="6"/>
      <c r="Y28" s="6"/>
      <c r="Z28" s="51">
        <f t="shared" si="6"/>
        <v>-5469211.3354946859</v>
      </c>
      <c r="AA28" s="51">
        <f t="shared" si="6"/>
        <v>-2518466.8099878607</v>
      </c>
      <c r="AB28" s="51">
        <f t="shared" si="6"/>
        <v>2099657.2523968429</v>
      </c>
    </row>
    <row r="29" spans="1:28" s="33" customFormat="1" x14ac:dyDescent="0.35">
      <c r="A29" s="58" t="s">
        <v>59</v>
      </c>
      <c r="B29" s="31">
        <v>38563.561238425929</v>
      </c>
      <c r="C29" s="32"/>
      <c r="D29" s="32"/>
      <c r="E29" s="32"/>
      <c r="F29" s="33" t="s">
        <v>48</v>
      </c>
      <c r="G29" s="33" t="s">
        <v>49</v>
      </c>
      <c r="H29" s="33" t="s">
        <v>46</v>
      </c>
      <c r="I29" s="33" t="s">
        <v>50</v>
      </c>
      <c r="J29" s="33" t="s">
        <v>51</v>
      </c>
      <c r="K29" s="34">
        <v>-5469178.3334999997</v>
      </c>
      <c r="L29" s="34">
        <v>-2518470.2562000002</v>
      </c>
      <c r="M29" s="34">
        <v>2099754.5756000001</v>
      </c>
      <c r="N29" s="29">
        <f t="shared" si="4"/>
        <v>-5469178.3493999997</v>
      </c>
      <c r="O29" s="29">
        <f t="shared" si="4"/>
        <v>-2518470.1683</v>
      </c>
      <c r="P29" s="29">
        <f t="shared" si="4"/>
        <v>2099754.5814</v>
      </c>
      <c r="Q29" s="30">
        <f t="shared" si="5"/>
        <v>263.15789473684208</v>
      </c>
      <c r="R29" s="30">
        <f t="shared" si="5"/>
        <v>217.39130434782609</v>
      </c>
      <c r="S29" s="30">
        <f t="shared" si="5"/>
        <v>166.66666666666666</v>
      </c>
      <c r="T29" s="35">
        <v>3.8E-3</v>
      </c>
      <c r="U29" s="35">
        <v>4.5999999999999999E-3</v>
      </c>
      <c r="V29" s="35">
        <v>6.0000000000000001E-3</v>
      </c>
      <c r="W29" s="6"/>
      <c r="X29" s="6"/>
      <c r="Y29" s="6"/>
      <c r="Z29" s="51"/>
      <c r="AA29" s="51"/>
      <c r="AB29" s="51"/>
    </row>
    <row r="30" spans="1:28" s="52" customFormat="1" x14ac:dyDescent="0.35">
      <c r="A30" s="25" t="s">
        <v>59</v>
      </c>
      <c r="B30" s="31">
        <v>38563.563240740739</v>
      </c>
      <c r="C30" s="32"/>
      <c r="D30" s="32"/>
      <c r="E30" s="32"/>
      <c r="F30" s="33" t="s">
        <v>48</v>
      </c>
      <c r="G30" s="33" t="s">
        <v>49</v>
      </c>
      <c r="H30" s="33" t="s">
        <v>46</v>
      </c>
      <c r="I30" s="33" t="s">
        <v>50</v>
      </c>
      <c r="J30" s="33" t="s">
        <v>51</v>
      </c>
      <c r="K30" s="34">
        <v>-5469178.2927000001</v>
      </c>
      <c r="L30" s="34">
        <v>-2518469.8369999998</v>
      </c>
      <c r="M30" s="34">
        <v>2099754.7856000001</v>
      </c>
      <c r="N30" s="29">
        <f t="shared" si="4"/>
        <v>-5469178.3086000001</v>
      </c>
      <c r="O30" s="29">
        <f t="shared" si="4"/>
        <v>-2518469.7490999997</v>
      </c>
      <c r="P30" s="29">
        <f t="shared" si="4"/>
        <v>2099754.7914</v>
      </c>
      <c r="Q30" s="30">
        <f t="shared" si="5"/>
        <v>1666.6666666666667</v>
      </c>
      <c r="R30" s="30">
        <f t="shared" si="5"/>
        <v>1428.5714285714287</v>
      </c>
      <c r="S30" s="30">
        <f t="shared" si="5"/>
        <v>1111.1111111111111</v>
      </c>
      <c r="T30" s="35">
        <v>5.9999999999999995E-4</v>
      </c>
      <c r="U30" s="35">
        <v>6.9999999999999999E-4</v>
      </c>
      <c r="V30" s="35">
        <v>8.9999999999999998E-4</v>
      </c>
      <c r="W30" s="6"/>
      <c r="X30" s="6"/>
      <c r="Y30" s="6"/>
      <c r="Z30" s="51"/>
      <c r="AA30" s="51"/>
      <c r="AB30" s="51"/>
    </row>
    <row r="31" spans="1:28" s="33" customFormat="1" x14ac:dyDescent="0.35">
      <c r="A31" s="58" t="s">
        <v>60</v>
      </c>
      <c r="B31" s="31">
        <v>38568.585833333331</v>
      </c>
      <c r="C31" s="32"/>
      <c r="D31" s="32"/>
      <c r="E31" s="32"/>
      <c r="F31" s="33" t="s">
        <v>61</v>
      </c>
      <c r="G31" s="33" t="s">
        <v>49</v>
      </c>
      <c r="H31" s="33" t="s">
        <v>46</v>
      </c>
      <c r="I31" s="33" t="s">
        <v>62</v>
      </c>
      <c r="J31" s="33" t="s">
        <v>51</v>
      </c>
      <c r="K31" s="34">
        <v>-5469179.0044999998</v>
      </c>
      <c r="L31" s="34">
        <v>-2518470.3602</v>
      </c>
      <c r="M31" s="34">
        <v>2099754.8476999998</v>
      </c>
      <c r="N31" s="29">
        <f t="shared" si="4"/>
        <v>-5469179.0203999998</v>
      </c>
      <c r="O31" s="29">
        <f t="shared" si="4"/>
        <v>-2518470.2722999998</v>
      </c>
      <c r="P31" s="29">
        <f t="shared" si="4"/>
        <v>2099754.8534999997</v>
      </c>
      <c r="Q31" s="30">
        <f t="shared" si="5"/>
        <v>31.25</v>
      </c>
      <c r="R31" s="30">
        <f t="shared" si="5"/>
        <v>17.574692442882249</v>
      </c>
      <c r="S31" s="30">
        <f t="shared" si="5"/>
        <v>15.313935681470138</v>
      </c>
      <c r="T31" s="35">
        <v>3.2000000000000001E-2</v>
      </c>
      <c r="U31" s="35">
        <v>5.6899999999999999E-2</v>
      </c>
      <c r="V31" s="35">
        <v>6.5299999999999997E-2</v>
      </c>
      <c r="W31" s="6"/>
      <c r="X31" s="6"/>
      <c r="Y31" s="6"/>
      <c r="Z31" s="51"/>
      <c r="AA31" s="51"/>
      <c r="AB31" s="51"/>
    </row>
    <row r="32" spans="1:28" s="46" customFormat="1" x14ac:dyDescent="0.35">
      <c r="A32" s="46" t="s">
        <v>60</v>
      </c>
      <c r="B32" s="47"/>
      <c r="C32" s="48">
        <v>2009</v>
      </c>
      <c r="D32" s="48">
        <v>7</v>
      </c>
      <c r="E32" s="48">
        <v>31</v>
      </c>
      <c r="F32" s="46" t="s">
        <v>48</v>
      </c>
      <c r="G32" s="46" t="s">
        <v>49</v>
      </c>
      <c r="H32" s="46" t="s">
        <v>53</v>
      </c>
      <c r="I32" s="46" t="s">
        <v>50</v>
      </c>
      <c r="J32" s="46" t="s">
        <v>51</v>
      </c>
      <c r="K32" s="49"/>
      <c r="L32" s="49"/>
      <c r="M32" s="49"/>
      <c r="N32" s="49">
        <v>-5469178.3086000001</v>
      </c>
      <c r="O32" s="49">
        <v>-2518469.7490999997</v>
      </c>
      <c r="P32" s="49">
        <v>2099754.7914</v>
      </c>
      <c r="Q32" s="50"/>
      <c r="R32" s="50"/>
      <c r="S32" s="50"/>
      <c r="T32" s="50"/>
      <c r="U32" s="50"/>
      <c r="V32" s="50"/>
      <c r="W32" s="6"/>
      <c r="X32" s="6"/>
      <c r="Y32" s="6"/>
      <c r="Z32" s="51">
        <f t="shared" si="6"/>
        <v>-5469178.4175650552</v>
      </c>
      <c r="AA32" s="51">
        <f t="shared" si="6"/>
        <v>-2518469.7753582308</v>
      </c>
      <c r="AB32" s="51">
        <f t="shared" si="6"/>
        <v>2099754.8694368429</v>
      </c>
    </row>
    <row r="33" spans="1:28" s="33" customFormat="1" x14ac:dyDescent="0.35">
      <c r="A33" s="25" t="s">
        <v>63</v>
      </c>
      <c r="B33" s="31">
        <v>38563.56958333333</v>
      </c>
      <c r="C33" s="32"/>
      <c r="D33" s="32"/>
      <c r="E33" s="32"/>
      <c r="F33" s="33" t="s">
        <v>48</v>
      </c>
      <c r="G33" s="33" t="s">
        <v>49</v>
      </c>
      <c r="H33" s="33" t="s">
        <v>46</v>
      </c>
      <c r="I33" s="33" t="s">
        <v>50</v>
      </c>
      <c r="J33" s="33" t="s">
        <v>51</v>
      </c>
      <c r="K33" s="34">
        <v>-5469170.1282000002</v>
      </c>
      <c r="L33" s="34">
        <v>-2518420.0038000001</v>
      </c>
      <c r="M33" s="34">
        <v>2099831.9356</v>
      </c>
      <c r="N33" s="29">
        <f t="shared" si="4"/>
        <v>-5469170.1441000002</v>
      </c>
      <c r="O33" s="29">
        <f t="shared" si="4"/>
        <v>-2518419.9158999999</v>
      </c>
      <c r="P33" s="29">
        <f t="shared" si="4"/>
        <v>2099831.9413999999</v>
      </c>
      <c r="Q33" s="30">
        <f t="shared" si="5"/>
        <v>1000</v>
      </c>
      <c r="R33" s="30">
        <f t="shared" si="5"/>
        <v>769.23076923076928</v>
      </c>
      <c r="S33" s="30">
        <f t="shared" si="5"/>
        <v>625</v>
      </c>
      <c r="T33" s="35">
        <v>1E-3</v>
      </c>
      <c r="U33" s="35">
        <v>1.2999999999999999E-3</v>
      </c>
      <c r="V33" s="35">
        <v>1.6000000000000001E-3</v>
      </c>
      <c r="W33" s="6"/>
      <c r="X33" s="6"/>
      <c r="Y33" s="6"/>
      <c r="Z33" s="51"/>
      <c r="AA33" s="51"/>
      <c r="AB33" s="51"/>
    </row>
    <row r="34" spans="1:28" s="33" customFormat="1" x14ac:dyDescent="0.35">
      <c r="A34" s="58" t="s">
        <v>64</v>
      </c>
      <c r="B34" s="31">
        <v>38568.589317129627</v>
      </c>
      <c r="C34" s="32"/>
      <c r="D34" s="32"/>
      <c r="E34" s="32"/>
      <c r="F34" s="33" t="s">
        <v>61</v>
      </c>
      <c r="G34" s="33" t="s">
        <v>49</v>
      </c>
      <c r="H34" s="33" t="s">
        <v>46</v>
      </c>
      <c r="I34" s="33" t="s">
        <v>62</v>
      </c>
      <c r="J34" s="33" t="s">
        <v>51</v>
      </c>
      <c r="K34" s="34">
        <v>-5469170.7761000004</v>
      </c>
      <c r="L34" s="34">
        <v>-2518420.3733999999</v>
      </c>
      <c r="M34" s="34">
        <v>2099831.9600999998</v>
      </c>
      <c r="N34" s="29">
        <f t="shared" si="4"/>
        <v>-5469170.7920000004</v>
      </c>
      <c r="O34" s="29">
        <f t="shared" si="4"/>
        <v>-2518420.2854999998</v>
      </c>
      <c r="P34" s="29">
        <f t="shared" si="4"/>
        <v>2099831.9658999997</v>
      </c>
      <c r="Q34" s="30">
        <f t="shared" si="5"/>
        <v>30.8641975308642</v>
      </c>
      <c r="R34" s="30">
        <f t="shared" si="5"/>
        <v>16.835016835016834</v>
      </c>
      <c r="S34" s="30">
        <f t="shared" si="5"/>
        <v>14.792899408284025</v>
      </c>
      <c r="T34" s="35">
        <v>3.2399999999999998E-2</v>
      </c>
      <c r="U34" s="35">
        <v>5.9400000000000001E-2</v>
      </c>
      <c r="V34" s="35">
        <v>6.7599999999999993E-2</v>
      </c>
      <c r="W34" s="6"/>
      <c r="X34" s="6"/>
      <c r="Y34" s="6"/>
      <c r="Z34" s="51"/>
      <c r="AA34" s="51"/>
      <c r="AB34" s="51"/>
    </row>
    <row r="35" spans="1:28" s="46" customFormat="1" x14ac:dyDescent="0.35">
      <c r="A35" s="46" t="s">
        <v>64</v>
      </c>
      <c r="B35" s="47"/>
      <c r="C35" s="48">
        <v>2009</v>
      </c>
      <c r="D35" s="48">
        <v>7</v>
      </c>
      <c r="E35" s="48">
        <v>31</v>
      </c>
      <c r="F35" s="46" t="s">
        <v>48</v>
      </c>
      <c r="G35" s="46" t="s">
        <v>49</v>
      </c>
      <c r="H35" s="46" t="s">
        <v>53</v>
      </c>
      <c r="I35" s="46" t="s">
        <v>50</v>
      </c>
      <c r="J35" s="46" t="s">
        <v>51</v>
      </c>
      <c r="K35" s="49"/>
      <c r="L35" s="49"/>
      <c r="M35" s="49"/>
      <c r="N35" s="49">
        <v>-5469170.1441000002</v>
      </c>
      <c r="O35" s="49">
        <v>-2518419.9158999999</v>
      </c>
      <c r="P35" s="49">
        <v>2099831.9413999999</v>
      </c>
      <c r="Q35" s="50"/>
      <c r="R35" s="50"/>
      <c r="S35" s="50"/>
      <c r="T35" s="50"/>
      <c r="U35" s="50"/>
      <c r="V35" s="50"/>
      <c r="W35" s="50">
        <f>N36-N35</f>
        <v>-7.7899999916553497E-2</v>
      </c>
      <c r="X35" s="50">
        <f t="shared" ref="X35:Y35" si="7">O36-O35</f>
        <v>-5.6100000161677599E-2</v>
      </c>
      <c r="Y35" s="50">
        <f t="shared" si="7"/>
        <v>5.2300000097602606E-2</v>
      </c>
      <c r="Z35" s="51">
        <f t="shared" si="6"/>
        <v>-5469170.2530650552</v>
      </c>
      <c r="AA35" s="51">
        <f t="shared" si="6"/>
        <v>-2518419.942158231</v>
      </c>
      <c r="AB35" s="51">
        <f t="shared" si="6"/>
        <v>2099832.0194368428</v>
      </c>
    </row>
    <row r="36" spans="1:28" x14ac:dyDescent="0.35">
      <c r="A36" s="59" t="s">
        <v>64</v>
      </c>
      <c r="B36" s="60">
        <v>38562.662326388891</v>
      </c>
      <c r="C36" s="46">
        <v>2009</v>
      </c>
      <c r="D36" s="46">
        <v>7</v>
      </c>
      <c r="E36" s="46">
        <v>31</v>
      </c>
      <c r="F36" t="s">
        <v>48</v>
      </c>
      <c r="G36" t="s">
        <v>49</v>
      </c>
      <c r="H36" t="s">
        <v>46</v>
      </c>
      <c r="I36" t="s">
        <v>50</v>
      </c>
      <c r="J36" t="s">
        <v>51</v>
      </c>
      <c r="K36">
        <v>-5469170.2204999998</v>
      </c>
      <c r="L36">
        <v>-2518419.9796000002</v>
      </c>
      <c r="M36">
        <v>2099831.9887000001</v>
      </c>
      <c r="N36" s="46">
        <v>-5469170.2220000001</v>
      </c>
      <c r="O36" s="46">
        <v>-2518419.9720000001</v>
      </c>
      <c r="P36" s="46">
        <v>2099831.9937</v>
      </c>
      <c r="Q36" s="30">
        <f>1/T36</f>
        <v>10000</v>
      </c>
      <c r="R36" s="30">
        <f>1/U36</f>
        <v>5000</v>
      </c>
      <c r="S36" s="30">
        <f>1/V36</f>
        <v>3333.3333333333335</v>
      </c>
      <c r="T36" s="5">
        <v>1E-4</v>
      </c>
      <c r="U36" s="5">
        <v>2.0000000000000001E-4</v>
      </c>
      <c r="V36" s="5">
        <v>2.9999999999999997E-4</v>
      </c>
      <c r="W36" s="50"/>
      <c r="X36" s="50"/>
      <c r="Y36" s="50"/>
      <c r="Z36" s="50">
        <f>N36</f>
        <v>-5469170.2220000001</v>
      </c>
      <c r="AA36" s="50">
        <f>O36</f>
        <v>-2518419.9720000001</v>
      </c>
      <c r="AB36" s="50">
        <f>P36</f>
        <v>2099831.9937</v>
      </c>
    </row>
    <row r="37" spans="1:28" s="33" customFormat="1" x14ac:dyDescent="0.35">
      <c r="A37" s="58" t="s">
        <v>65</v>
      </c>
      <c r="B37" s="31">
        <v>38568.593495370369</v>
      </c>
      <c r="C37" s="32"/>
      <c r="D37" s="32"/>
      <c r="E37" s="32"/>
      <c r="F37" s="33" t="s">
        <v>61</v>
      </c>
      <c r="G37" s="33" t="s">
        <v>49</v>
      </c>
      <c r="H37" s="33" t="s">
        <v>46</v>
      </c>
      <c r="I37" s="33" t="s">
        <v>62</v>
      </c>
      <c r="J37" s="33" t="s">
        <v>51</v>
      </c>
      <c r="K37" s="34">
        <v>-5469158.7834000001</v>
      </c>
      <c r="L37" s="34">
        <v>-2518378.5976999998</v>
      </c>
      <c r="M37" s="34">
        <v>2099928.0879000002</v>
      </c>
      <c r="N37" s="29">
        <f t="shared" si="4"/>
        <v>-5469158.7993000001</v>
      </c>
      <c r="O37" s="29">
        <f t="shared" si="4"/>
        <v>-2518378.5097999997</v>
      </c>
      <c r="P37" s="29">
        <f t="shared" si="4"/>
        <v>2099928.0937000001</v>
      </c>
      <c r="Q37" s="30">
        <f t="shared" si="5"/>
        <v>34.722222222222221</v>
      </c>
      <c r="R37" s="30">
        <f t="shared" si="5"/>
        <v>19.569471624266146</v>
      </c>
      <c r="S37" s="30">
        <f t="shared" si="5"/>
        <v>17.064846416382252</v>
      </c>
      <c r="T37" s="35">
        <v>2.8799999999999999E-2</v>
      </c>
      <c r="U37" s="35">
        <v>5.11E-2</v>
      </c>
      <c r="V37" s="35">
        <v>5.8599999999999999E-2</v>
      </c>
      <c r="W37" s="6"/>
      <c r="X37" s="6"/>
      <c r="Y37" s="6"/>
      <c r="Z37" s="51"/>
      <c r="AA37" s="51"/>
      <c r="AB37" s="51"/>
    </row>
    <row r="38" spans="1:28" s="46" customFormat="1" x14ac:dyDescent="0.35">
      <c r="A38" s="46" t="s">
        <v>65</v>
      </c>
      <c r="B38" s="47"/>
      <c r="C38" s="48">
        <v>2009</v>
      </c>
      <c r="D38" s="48">
        <v>7</v>
      </c>
      <c r="E38" s="48">
        <v>31</v>
      </c>
      <c r="F38" s="46" t="s">
        <v>48</v>
      </c>
      <c r="G38" s="46" t="s">
        <v>49</v>
      </c>
      <c r="H38" s="46" t="s">
        <v>53</v>
      </c>
      <c r="I38" s="46" t="s">
        <v>50</v>
      </c>
      <c r="J38" s="46" t="s">
        <v>51</v>
      </c>
      <c r="K38" s="49"/>
      <c r="L38" s="49"/>
      <c r="M38" s="49"/>
      <c r="N38" s="49">
        <v>-5469158.7993000001</v>
      </c>
      <c r="O38" s="49">
        <v>-2518378.5097999997</v>
      </c>
      <c r="P38" s="49">
        <v>2099928.0937000001</v>
      </c>
      <c r="Q38" s="50"/>
      <c r="R38" s="50"/>
      <c r="S38" s="50"/>
      <c r="T38" s="50"/>
      <c r="U38" s="50"/>
      <c r="V38" s="50"/>
      <c r="W38" s="6"/>
      <c r="X38" s="6"/>
      <c r="Y38" s="6"/>
      <c r="Z38" s="51"/>
      <c r="AA38" s="51"/>
      <c r="AB38" s="51"/>
    </row>
    <row r="39" spans="1:28" s="33" customFormat="1" x14ac:dyDescent="0.35">
      <c r="A39" s="25" t="s">
        <v>66</v>
      </c>
      <c r="B39" s="31">
        <v>38563.58315972222</v>
      </c>
      <c r="C39" s="32"/>
      <c r="D39" s="32"/>
      <c r="E39" s="32"/>
      <c r="F39" s="33" t="s">
        <v>48</v>
      </c>
      <c r="G39" s="33" t="s">
        <v>49</v>
      </c>
      <c r="H39" s="33" t="s">
        <v>46</v>
      </c>
      <c r="I39" s="33" t="s">
        <v>50</v>
      </c>
      <c r="J39" s="33" t="s">
        <v>51</v>
      </c>
      <c r="K39" s="34">
        <v>-5469158.2051999997</v>
      </c>
      <c r="L39" s="34">
        <v>-2518324.2659</v>
      </c>
      <c r="M39" s="34">
        <v>2100028.7768000001</v>
      </c>
      <c r="N39" s="29">
        <f t="shared" si="4"/>
        <v>-5469158.2210999997</v>
      </c>
      <c r="O39" s="29">
        <f t="shared" si="4"/>
        <v>-2518324.1779999998</v>
      </c>
      <c r="P39" s="29">
        <f t="shared" si="4"/>
        <v>2100028.7826</v>
      </c>
      <c r="Q39" s="30">
        <f t="shared" si="5"/>
        <v>1000</v>
      </c>
      <c r="R39" s="30">
        <f t="shared" si="5"/>
        <v>769.23076923076928</v>
      </c>
      <c r="S39" s="30">
        <f t="shared" si="5"/>
        <v>588.23529411764707</v>
      </c>
      <c r="T39" s="35">
        <v>1E-3</v>
      </c>
      <c r="U39" s="35">
        <v>1.2999999999999999E-3</v>
      </c>
      <c r="V39" s="35">
        <v>1.6999999999999999E-3</v>
      </c>
      <c r="W39" s="6"/>
      <c r="X39" s="6"/>
      <c r="Y39" s="6"/>
      <c r="Z39" s="51"/>
      <c r="AA39" s="51"/>
      <c r="AB39" s="51"/>
    </row>
    <row r="40" spans="1:28" s="33" customFormat="1" x14ac:dyDescent="0.35">
      <c r="A40" s="58" t="s">
        <v>67</v>
      </c>
      <c r="B40" s="31">
        <v>38568.599791666667</v>
      </c>
      <c r="C40" s="32"/>
      <c r="D40" s="32"/>
      <c r="E40" s="32"/>
      <c r="F40" s="33" t="s">
        <v>61</v>
      </c>
      <c r="G40" s="33" t="s">
        <v>49</v>
      </c>
      <c r="H40" s="33" t="s">
        <v>46</v>
      </c>
      <c r="I40" s="33" t="s">
        <v>62</v>
      </c>
      <c r="J40" s="33" t="s">
        <v>51</v>
      </c>
      <c r="K40" s="34">
        <v>-5469158.6749999998</v>
      </c>
      <c r="L40" s="34">
        <v>-2518324.4877999998</v>
      </c>
      <c r="M40" s="34">
        <v>2100028.5806999998</v>
      </c>
      <c r="N40" s="29">
        <f>K40+K$4</f>
        <v>-5469158.6908999998</v>
      </c>
      <c r="O40" s="29">
        <f>L40+L$4</f>
        <v>-2518324.3998999996</v>
      </c>
      <c r="P40" s="29">
        <f>M40+M$4</f>
        <v>2100028.5864999997</v>
      </c>
      <c r="Q40" s="30">
        <f>1/T40</f>
        <v>38.46153846153846</v>
      </c>
      <c r="R40" s="30">
        <f>1/U40</f>
        <v>20.876826722338205</v>
      </c>
      <c r="S40" s="30">
        <f>1/V40</f>
        <v>18.348623853211009</v>
      </c>
      <c r="T40" s="35">
        <v>2.5999999999999999E-2</v>
      </c>
      <c r="U40" s="35">
        <v>4.7899999999999998E-2</v>
      </c>
      <c r="V40" s="35">
        <v>5.45E-2</v>
      </c>
      <c r="W40" s="6"/>
      <c r="X40" s="6"/>
      <c r="Y40" s="6"/>
      <c r="Z40" s="51"/>
      <c r="AA40" s="51"/>
      <c r="AB40" s="51"/>
    </row>
    <row r="41" spans="1:28" s="46" customFormat="1" x14ac:dyDescent="0.35">
      <c r="A41" s="46" t="s">
        <v>67</v>
      </c>
      <c r="B41" s="47"/>
      <c r="C41" s="48">
        <v>2009</v>
      </c>
      <c r="D41" s="48">
        <v>7</v>
      </c>
      <c r="E41" s="48">
        <v>31</v>
      </c>
      <c r="F41" s="46" t="s">
        <v>48</v>
      </c>
      <c r="G41" s="46" t="s">
        <v>49</v>
      </c>
      <c r="H41" s="46" t="s">
        <v>53</v>
      </c>
      <c r="I41" s="46" t="s">
        <v>50</v>
      </c>
      <c r="J41" s="46" t="s">
        <v>51</v>
      </c>
      <c r="K41" s="49"/>
      <c r="L41" s="49"/>
      <c r="M41" s="49"/>
      <c r="N41" s="49">
        <v>-5469158.2210999997</v>
      </c>
      <c r="O41" s="49">
        <v>-2518324.1779999998</v>
      </c>
      <c r="P41" s="49">
        <v>2100028.7826</v>
      </c>
      <c r="Q41" s="50"/>
      <c r="R41" s="50"/>
      <c r="S41" s="50"/>
      <c r="T41" s="50"/>
      <c r="U41" s="50"/>
      <c r="V41" s="50"/>
      <c r="W41" s="50">
        <f>N42-N41</f>
        <v>-8.3100000396370888E-2</v>
      </c>
      <c r="X41" s="50">
        <f t="shared" ref="X41:Y41" si="8">O42-O41</f>
        <v>-0.16000000014901161</v>
      </c>
      <c r="Y41" s="50">
        <f t="shared" si="8"/>
        <v>1.919999998062849E-2</v>
      </c>
      <c r="Z41" s="51">
        <f t="shared" si="6"/>
        <v>-5469158.3300650548</v>
      </c>
      <c r="AA41" s="51">
        <f t="shared" si="6"/>
        <v>-2518324.204258231</v>
      </c>
      <c r="AB41" s="51">
        <f t="shared" si="6"/>
        <v>2100028.8606368429</v>
      </c>
    </row>
    <row r="42" spans="1:28" x14ac:dyDescent="0.35">
      <c r="A42" s="59" t="s">
        <v>67</v>
      </c>
      <c r="B42" s="60">
        <v>38567.631076388891</v>
      </c>
      <c r="C42" s="48">
        <v>2009</v>
      </c>
      <c r="D42" s="48">
        <v>8</v>
      </c>
      <c r="E42" s="48">
        <v>5</v>
      </c>
      <c r="F42" t="s">
        <v>48</v>
      </c>
      <c r="G42" t="s">
        <v>49</v>
      </c>
      <c r="H42" t="s">
        <v>46</v>
      </c>
      <c r="I42" t="s">
        <v>50</v>
      </c>
      <c r="J42" t="s">
        <v>51</v>
      </c>
      <c r="K42">
        <v>-5469158.3202</v>
      </c>
      <c r="L42">
        <v>-2518324.2588999998</v>
      </c>
      <c r="M42">
        <v>2100028.8536</v>
      </c>
      <c r="N42" s="46">
        <v>-5469158.3042000001</v>
      </c>
      <c r="O42" s="46">
        <v>-2518324.338</v>
      </c>
      <c r="P42" s="46">
        <v>2100028.8018</v>
      </c>
      <c r="Q42" s="30">
        <f>1/T42</f>
        <v>10000</v>
      </c>
      <c r="R42" s="30">
        <f>1/U42</f>
        <v>5000</v>
      </c>
      <c r="S42" s="30">
        <f>1/V42</f>
        <v>3333.3333333333335</v>
      </c>
      <c r="T42" s="5">
        <v>1E-4</v>
      </c>
      <c r="U42" s="5">
        <v>2.0000000000000001E-4</v>
      </c>
      <c r="V42" s="5">
        <v>2.9999999999999997E-4</v>
      </c>
      <c r="W42" s="50"/>
      <c r="X42" s="50"/>
      <c r="Y42" s="50"/>
      <c r="Z42" s="51">
        <f>N42</f>
        <v>-5469158.3042000001</v>
      </c>
      <c r="AA42" s="51">
        <f>O42</f>
        <v>-2518324.338</v>
      </c>
      <c r="AB42" s="51">
        <f>P42</f>
        <v>2100028.8018</v>
      </c>
    </row>
    <row r="43" spans="1:28" s="38" customFormat="1" x14ac:dyDescent="0.35">
      <c r="A43" s="25" t="s">
        <v>68</v>
      </c>
      <c r="B43" s="31">
        <v>38563.587025462963</v>
      </c>
      <c r="C43" s="32"/>
      <c r="D43" s="32"/>
      <c r="E43" s="32"/>
      <c r="F43" s="33" t="s">
        <v>48</v>
      </c>
      <c r="G43" s="33" t="s">
        <v>49</v>
      </c>
      <c r="H43" s="33" t="s">
        <v>46</v>
      </c>
      <c r="I43" s="33" t="s">
        <v>50</v>
      </c>
      <c r="J43" s="33" t="s">
        <v>51</v>
      </c>
      <c r="K43" s="34">
        <v>-5469128.8405999998</v>
      </c>
      <c r="L43" s="34">
        <v>-2518299.1538999998</v>
      </c>
      <c r="M43" s="34">
        <v>2100135.2777</v>
      </c>
      <c r="N43" s="29">
        <f t="shared" si="4"/>
        <v>-5469128.8564999998</v>
      </c>
      <c r="O43" s="29">
        <f t="shared" si="4"/>
        <v>-2518299.0659999996</v>
      </c>
      <c r="P43" s="29">
        <f t="shared" si="4"/>
        <v>2100135.2834999999</v>
      </c>
      <c r="Q43" s="30">
        <f t="shared" si="5"/>
        <v>1666.6666666666667</v>
      </c>
      <c r="R43" s="30">
        <f t="shared" si="5"/>
        <v>1111.1111111111111</v>
      </c>
      <c r="S43" s="30">
        <f t="shared" si="5"/>
        <v>909.09090909090901</v>
      </c>
      <c r="T43" s="35">
        <v>5.9999999999999995E-4</v>
      </c>
      <c r="U43" s="35">
        <v>8.9999999999999998E-4</v>
      </c>
      <c r="V43" s="35">
        <v>1.1000000000000001E-3</v>
      </c>
      <c r="W43" s="6"/>
      <c r="X43" s="6"/>
      <c r="Y43" s="6"/>
      <c r="Z43" s="51"/>
      <c r="AA43" s="51"/>
      <c r="AB43" s="51"/>
    </row>
    <row r="44" spans="1:28" s="38" customFormat="1" x14ac:dyDescent="0.35">
      <c r="A44" s="25" t="s">
        <v>69</v>
      </c>
      <c r="B44" s="31">
        <v>38568.605266203704</v>
      </c>
      <c r="C44" s="32"/>
      <c r="D44" s="32"/>
      <c r="E44" s="32"/>
      <c r="F44" s="33" t="s">
        <v>48</v>
      </c>
      <c r="G44" s="33" t="s">
        <v>49</v>
      </c>
      <c r="H44" s="33" t="s">
        <v>46</v>
      </c>
      <c r="I44" s="33" t="s">
        <v>50</v>
      </c>
      <c r="J44" s="33" t="s">
        <v>51</v>
      </c>
      <c r="K44" s="34">
        <v>-5469128.8300000001</v>
      </c>
      <c r="L44" s="34">
        <v>-2518299.1808000002</v>
      </c>
      <c r="M44" s="34">
        <v>2100135.2733</v>
      </c>
      <c r="N44" s="29">
        <f t="shared" si="4"/>
        <v>-5469128.8459000001</v>
      </c>
      <c r="O44" s="29">
        <f t="shared" si="4"/>
        <v>-2518299.0929</v>
      </c>
      <c r="P44" s="29">
        <f t="shared" si="4"/>
        <v>2100135.2790999999</v>
      </c>
      <c r="Q44" s="30">
        <f t="shared" si="5"/>
        <v>769.23076923076928</v>
      </c>
      <c r="R44" s="30">
        <f t="shared" si="5"/>
        <v>400</v>
      </c>
      <c r="S44" s="30">
        <f t="shared" si="5"/>
        <v>357.14285714285717</v>
      </c>
      <c r="T44" s="35">
        <v>1.2999999999999999E-3</v>
      </c>
      <c r="U44" s="35">
        <v>2.5000000000000001E-3</v>
      </c>
      <c r="V44" s="35">
        <v>2.8E-3</v>
      </c>
      <c r="W44" s="6"/>
      <c r="X44" s="6"/>
      <c r="Y44" s="6"/>
      <c r="Z44" s="51"/>
      <c r="AA44" s="51"/>
      <c r="AB44" s="51"/>
    </row>
    <row r="45" spans="1:28" s="46" customFormat="1" x14ac:dyDescent="0.35">
      <c r="A45" s="46" t="s">
        <v>69</v>
      </c>
      <c r="B45" s="47"/>
      <c r="C45" s="48">
        <v>2009</v>
      </c>
      <c r="D45" s="48">
        <v>7</v>
      </c>
      <c r="E45" s="48">
        <v>31</v>
      </c>
      <c r="F45" s="46" t="s">
        <v>48</v>
      </c>
      <c r="G45" s="46" t="s">
        <v>49</v>
      </c>
      <c r="H45" s="46" t="s">
        <v>53</v>
      </c>
      <c r="I45" s="46" t="s">
        <v>50</v>
      </c>
      <c r="J45" s="46" t="s">
        <v>51</v>
      </c>
      <c r="K45" s="49"/>
      <c r="L45" s="49"/>
      <c r="M45" s="49"/>
      <c r="N45" s="49">
        <f>SUMPRODUCT(N43:N44,$Q43:$Q44)/SUM($Q43:$Q44)</f>
        <v>-5469128.8531526318</v>
      </c>
      <c r="O45" s="49">
        <f>SUMPRODUCT(O43:O44,$Q43:$Q44)/SUM($Q43:$Q44)</f>
        <v>-2518299.0744947367</v>
      </c>
      <c r="P45" s="49">
        <f>SUMPRODUCT(P43:P44,R43:R44)/SUM(R43:R44)</f>
        <v>2100135.2823352939</v>
      </c>
      <c r="Q45" s="50"/>
      <c r="R45" s="50"/>
      <c r="S45" s="50"/>
      <c r="T45" s="50"/>
      <c r="U45" s="50"/>
      <c r="V45" s="50"/>
      <c r="W45" s="6"/>
      <c r="X45" s="6"/>
      <c r="Y45" s="6"/>
      <c r="Z45" s="51">
        <f t="shared" si="6"/>
        <v>-5469128.9621176869</v>
      </c>
      <c r="AA45" s="51">
        <f t="shared" si="6"/>
        <v>-2518299.1007529679</v>
      </c>
      <c r="AB45" s="51">
        <f t="shared" si="6"/>
        <v>2100135.3603721368</v>
      </c>
    </row>
    <row r="46" spans="1:28" s="38" customFormat="1" x14ac:dyDescent="0.35">
      <c r="A46" s="25" t="s">
        <v>70</v>
      </c>
      <c r="B46" s="31">
        <v>38563.592141203706</v>
      </c>
      <c r="C46" s="32"/>
      <c r="D46" s="32"/>
      <c r="E46" s="32"/>
      <c r="F46" s="33" t="s">
        <v>48</v>
      </c>
      <c r="G46" s="33" t="s">
        <v>49</v>
      </c>
      <c r="H46" s="33" t="s">
        <v>46</v>
      </c>
      <c r="I46" s="33" t="s">
        <v>50</v>
      </c>
      <c r="J46" s="33" t="s">
        <v>51</v>
      </c>
      <c r="K46" s="34">
        <v>-5469115.6091</v>
      </c>
      <c r="L46" s="34">
        <v>-2518271.6578000002</v>
      </c>
      <c r="M46" s="34">
        <v>2100234.0811999999</v>
      </c>
      <c r="N46" s="29">
        <f t="shared" si="4"/>
        <v>-5469115.625</v>
      </c>
      <c r="O46" s="29">
        <f t="shared" si="4"/>
        <v>-2518271.5699</v>
      </c>
      <c r="P46" s="29">
        <f t="shared" si="4"/>
        <v>2100234.0869999998</v>
      </c>
      <c r="Q46" s="30">
        <f t="shared" si="5"/>
        <v>1111.1111111111111</v>
      </c>
      <c r="R46" s="30">
        <f t="shared" si="5"/>
        <v>666.66666666666663</v>
      </c>
      <c r="S46" s="30">
        <f t="shared" si="5"/>
        <v>555.55555555555554</v>
      </c>
      <c r="T46" s="35">
        <v>8.9999999999999998E-4</v>
      </c>
      <c r="U46" s="35">
        <v>1.5E-3</v>
      </c>
      <c r="V46" s="35">
        <v>1.8E-3</v>
      </c>
      <c r="W46" s="6"/>
      <c r="X46" s="6"/>
      <c r="Y46" s="6"/>
      <c r="Z46" s="51"/>
      <c r="AA46" s="51"/>
      <c r="AB46" s="51"/>
    </row>
    <row r="47" spans="1:28" s="38" customFormat="1" x14ac:dyDescent="0.35">
      <c r="A47" s="25" t="s">
        <v>71</v>
      </c>
      <c r="B47" s="31">
        <v>38568.609571759262</v>
      </c>
      <c r="C47" s="32"/>
      <c r="D47" s="32"/>
      <c r="E47" s="32"/>
      <c r="F47" s="33" t="s">
        <v>48</v>
      </c>
      <c r="G47" s="33" t="s">
        <v>49</v>
      </c>
      <c r="H47" s="33" t="s">
        <v>46</v>
      </c>
      <c r="I47" s="33" t="s">
        <v>50</v>
      </c>
      <c r="J47" s="33" t="s">
        <v>51</v>
      </c>
      <c r="K47" s="34">
        <v>-5469115.6207999997</v>
      </c>
      <c r="L47" s="34">
        <v>-2518271.6589000002</v>
      </c>
      <c r="M47" s="34">
        <v>2100234.0602000002</v>
      </c>
      <c r="N47" s="29">
        <f t="shared" si="4"/>
        <v>-5469115.6366999997</v>
      </c>
      <c r="O47" s="29">
        <f t="shared" si="4"/>
        <v>-2518271.571</v>
      </c>
      <c r="P47" s="29">
        <f t="shared" si="4"/>
        <v>2100234.0660000001</v>
      </c>
      <c r="Q47" s="30">
        <f t="shared" si="5"/>
        <v>1250</v>
      </c>
      <c r="R47" s="30">
        <f t="shared" si="5"/>
        <v>625</v>
      </c>
      <c r="S47" s="30">
        <f t="shared" si="5"/>
        <v>555.55555555555554</v>
      </c>
      <c r="T47" s="35">
        <v>8.0000000000000004E-4</v>
      </c>
      <c r="U47" s="35">
        <v>1.6000000000000001E-3</v>
      </c>
      <c r="V47" s="35">
        <v>1.8E-3</v>
      </c>
      <c r="W47" s="6"/>
      <c r="X47" s="6"/>
      <c r="Y47" s="6"/>
      <c r="Z47" s="51"/>
      <c r="AA47" s="51"/>
      <c r="AB47" s="51"/>
    </row>
    <row r="48" spans="1:28" s="46" customFormat="1" x14ac:dyDescent="0.35">
      <c r="A48" s="46" t="s">
        <v>71</v>
      </c>
      <c r="B48" s="47"/>
      <c r="C48" s="48">
        <v>2009</v>
      </c>
      <c r="D48" s="48">
        <v>8</v>
      </c>
      <c r="E48" s="48">
        <v>5</v>
      </c>
      <c r="F48" s="46" t="s">
        <v>48</v>
      </c>
      <c r="G48" s="46" t="s">
        <v>49</v>
      </c>
      <c r="H48" s="46" t="s">
        <v>53</v>
      </c>
      <c r="I48" s="46" t="s">
        <v>50</v>
      </c>
      <c r="J48" s="46" t="s">
        <v>51</v>
      </c>
      <c r="K48" s="49"/>
      <c r="L48" s="49"/>
      <c r="M48" s="49"/>
      <c r="N48" s="49">
        <f>SUMPRODUCT(N46:N47,$Q46:$Q47)/SUM($Q46:$Q47)</f>
        <v>-5469115.6311941175</v>
      </c>
      <c r="O48" s="49">
        <f>SUMPRODUCT(O46:O47,$Q46:$Q47)/SUM($Q46:$Q47)</f>
        <v>-2518271.5704823527</v>
      </c>
      <c r="P48" s="49">
        <f>SUMPRODUCT(P46:P47,R46:R47)/SUM(R46:R47)</f>
        <v>2100234.0768387099</v>
      </c>
      <c r="Q48" s="50"/>
      <c r="R48" s="50"/>
      <c r="S48" s="50"/>
      <c r="T48" s="50"/>
      <c r="U48" s="50"/>
      <c r="V48" s="50"/>
      <c r="W48" s="6"/>
      <c r="X48" s="6"/>
      <c r="Y48" s="6"/>
      <c r="Z48" s="51">
        <f t="shared" si="6"/>
        <v>-5469115.7401591726</v>
      </c>
      <c r="AA48" s="51">
        <f t="shared" si="6"/>
        <v>-2518271.5967405839</v>
      </c>
      <c r="AB48" s="51">
        <f t="shared" si="6"/>
        <v>2100234.1548755527</v>
      </c>
    </row>
    <row r="49" spans="1:28" x14ac:dyDescent="0.35">
      <c r="A49" s="25" t="s">
        <v>72</v>
      </c>
      <c r="B49" s="31">
        <v>38563.598101851851</v>
      </c>
      <c r="C49" s="32"/>
      <c r="D49" s="32"/>
      <c r="E49" s="32"/>
      <c r="F49" s="33" t="s">
        <v>48</v>
      </c>
      <c r="G49" s="33" t="s">
        <v>49</v>
      </c>
      <c r="H49" s="33" t="s">
        <v>46</v>
      </c>
      <c r="I49" s="33" t="s">
        <v>50</v>
      </c>
      <c r="J49" s="33" t="s">
        <v>51</v>
      </c>
      <c r="K49" s="34">
        <v>-5469116.6722999997</v>
      </c>
      <c r="L49" s="34">
        <v>-2518209.8720999998</v>
      </c>
      <c r="M49" s="34">
        <v>2100318.6982</v>
      </c>
      <c r="N49" s="29">
        <f t="shared" si="4"/>
        <v>-5469116.6881999997</v>
      </c>
      <c r="O49" s="29">
        <f t="shared" si="4"/>
        <v>-2518209.7841999996</v>
      </c>
      <c r="P49" s="29">
        <f t="shared" si="4"/>
        <v>2100318.7039999999</v>
      </c>
      <c r="Q49" s="30">
        <f t="shared" si="5"/>
        <v>1000</v>
      </c>
      <c r="R49" s="30">
        <f t="shared" si="5"/>
        <v>555.55555555555554</v>
      </c>
      <c r="S49" s="30">
        <f t="shared" si="5"/>
        <v>476.1904761904762</v>
      </c>
      <c r="T49" s="35">
        <v>1E-3</v>
      </c>
      <c r="U49" s="35">
        <v>1.8E-3</v>
      </c>
      <c r="V49" s="35">
        <v>2.0999999999999999E-3</v>
      </c>
      <c r="Z49" s="51"/>
      <c r="AA49" s="51"/>
      <c r="AB49" s="51"/>
    </row>
    <row r="50" spans="1:28" s="43" customFormat="1" x14ac:dyDescent="0.35">
      <c r="A50" s="25" t="s">
        <v>73</v>
      </c>
      <c r="B50" s="31">
        <v>38568.61215277778</v>
      </c>
      <c r="C50" s="32"/>
      <c r="D50" s="32"/>
      <c r="E50" s="32"/>
      <c r="F50" s="33" t="s">
        <v>48</v>
      </c>
      <c r="G50" s="33" t="s">
        <v>49</v>
      </c>
      <c r="H50" s="33" t="s">
        <v>46</v>
      </c>
      <c r="I50" s="33" t="s">
        <v>50</v>
      </c>
      <c r="J50" s="33" t="s">
        <v>51</v>
      </c>
      <c r="K50" s="34">
        <v>-5469116.6534000002</v>
      </c>
      <c r="L50" s="34">
        <v>-2518209.8761999998</v>
      </c>
      <c r="M50" s="34">
        <v>2100318.6998999999</v>
      </c>
      <c r="N50" s="29">
        <f t="shared" si="4"/>
        <v>-5469116.6693000002</v>
      </c>
      <c r="O50" s="29">
        <f t="shared" si="4"/>
        <v>-2518209.7882999997</v>
      </c>
      <c r="P50" s="29">
        <f t="shared" si="4"/>
        <v>2100318.7056999998</v>
      </c>
      <c r="Q50" s="30">
        <f t="shared" si="5"/>
        <v>1428.5714285714287</v>
      </c>
      <c r="R50" s="30">
        <f t="shared" si="5"/>
        <v>714.28571428571433</v>
      </c>
      <c r="S50" s="30">
        <f t="shared" si="5"/>
        <v>666.66666666666663</v>
      </c>
      <c r="T50" s="35">
        <v>6.9999999999999999E-4</v>
      </c>
      <c r="U50" s="35">
        <v>1.4E-3</v>
      </c>
      <c r="V50" s="35">
        <v>1.5E-3</v>
      </c>
      <c r="W50" s="6"/>
      <c r="X50" s="6"/>
      <c r="Y50" s="6"/>
      <c r="Z50" s="51"/>
      <c r="AA50" s="51"/>
      <c r="AB50" s="51"/>
    </row>
    <row r="51" spans="1:28" s="46" customFormat="1" x14ac:dyDescent="0.35">
      <c r="A51" s="46" t="s">
        <v>73</v>
      </c>
      <c r="B51" s="47"/>
      <c r="C51" s="48">
        <v>2009</v>
      </c>
      <c r="D51" s="48">
        <v>8</v>
      </c>
      <c r="E51" s="48">
        <v>5</v>
      </c>
      <c r="F51" s="46" t="s">
        <v>48</v>
      </c>
      <c r="G51" s="46" t="s">
        <v>49</v>
      </c>
      <c r="H51" s="46" t="s">
        <v>53</v>
      </c>
      <c r="I51" s="46" t="s">
        <v>50</v>
      </c>
      <c r="J51" s="46" t="s">
        <v>51</v>
      </c>
      <c r="K51" s="49"/>
      <c r="L51" s="49"/>
      <c r="M51" s="49"/>
      <c r="N51" s="49">
        <f>SUMPRODUCT(N49:N50,$Q49:$Q50)/SUM($Q49:$Q50)</f>
        <v>-5469116.6770823533</v>
      </c>
      <c r="O51" s="49">
        <f>SUMPRODUCT(O49:O50,$Q49:$Q50)/SUM($Q49:$Q50)</f>
        <v>-2518209.7866117647</v>
      </c>
      <c r="P51" s="49">
        <f>SUMPRODUCT(P49:P50,R49:R50)/SUM(R49:R50)</f>
        <v>2100318.7049562498</v>
      </c>
      <c r="Q51" s="50"/>
      <c r="R51" s="50"/>
      <c r="S51" s="50"/>
      <c r="T51" s="50"/>
      <c r="U51" s="50"/>
      <c r="V51" s="50"/>
      <c r="W51" s="6"/>
      <c r="X51" s="6"/>
      <c r="Y51" s="6"/>
      <c r="Z51" s="51">
        <f t="shared" si="6"/>
        <v>-5469116.7860474084</v>
      </c>
      <c r="AA51" s="51">
        <f t="shared" si="6"/>
        <v>-2518209.8128699958</v>
      </c>
      <c r="AB51" s="51">
        <f t="shared" si="6"/>
        <v>2100318.7829930927</v>
      </c>
    </row>
    <row r="52" spans="1:28" s="43" customFormat="1" x14ac:dyDescent="0.35">
      <c r="A52" s="25" t="s">
        <v>74</v>
      </c>
      <c r="B52" s="31">
        <v>38563.603379629632</v>
      </c>
      <c r="C52" s="32"/>
      <c r="D52" s="32"/>
      <c r="E52" s="32"/>
      <c r="F52" s="33" t="s">
        <v>48</v>
      </c>
      <c r="G52" s="33" t="s">
        <v>49</v>
      </c>
      <c r="H52" s="33" t="s">
        <v>46</v>
      </c>
      <c r="I52" s="33" t="s">
        <v>50</v>
      </c>
      <c r="J52" s="33" t="s">
        <v>51</v>
      </c>
      <c r="K52" s="34">
        <v>-5469110.3525999999</v>
      </c>
      <c r="L52" s="34">
        <v>-2518159.6309000002</v>
      </c>
      <c r="M52" s="34">
        <v>2100404.7152</v>
      </c>
      <c r="N52" s="29">
        <f t="shared" si="4"/>
        <v>-5469110.3684999999</v>
      </c>
      <c r="O52" s="29">
        <f t="shared" si="4"/>
        <v>-2518159.5430000001</v>
      </c>
      <c r="P52" s="29">
        <f t="shared" si="4"/>
        <v>2100404.7209999999</v>
      </c>
      <c r="Q52" s="30">
        <f t="shared" si="5"/>
        <v>1111.1111111111111</v>
      </c>
      <c r="R52" s="30">
        <f t="shared" si="5"/>
        <v>666.66666666666663</v>
      </c>
      <c r="S52" s="30">
        <f t="shared" si="5"/>
        <v>588.23529411764707</v>
      </c>
      <c r="T52" s="35">
        <v>8.9999999999999998E-4</v>
      </c>
      <c r="U52" s="35">
        <v>1.5E-3</v>
      </c>
      <c r="V52" s="35">
        <v>1.6999999999999999E-3</v>
      </c>
      <c r="W52" s="6"/>
      <c r="X52" s="6"/>
      <c r="Y52" s="6"/>
      <c r="Z52" s="51"/>
      <c r="AA52" s="51"/>
      <c r="AB52" s="51"/>
    </row>
    <row r="53" spans="1:28" s="43" customFormat="1" x14ac:dyDescent="0.35">
      <c r="A53" s="25" t="s">
        <v>75</v>
      </c>
      <c r="B53" s="31">
        <v>38568.615613425929</v>
      </c>
      <c r="C53" s="32"/>
      <c r="D53" s="32"/>
      <c r="E53" s="32"/>
      <c r="F53" s="33" t="s">
        <v>48</v>
      </c>
      <c r="G53" s="33" t="s">
        <v>49</v>
      </c>
      <c r="H53" s="33" t="s">
        <v>46</v>
      </c>
      <c r="I53" s="33" t="s">
        <v>50</v>
      </c>
      <c r="J53" s="33" t="s">
        <v>51</v>
      </c>
      <c r="K53" s="34">
        <v>-5469110.3263999997</v>
      </c>
      <c r="L53" s="34">
        <v>-2518159.6372000002</v>
      </c>
      <c r="M53" s="34">
        <v>2100404.702</v>
      </c>
      <c r="N53" s="29">
        <f t="shared" si="4"/>
        <v>-5469110.3422999997</v>
      </c>
      <c r="O53" s="29">
        <f t="shared" si="4"/>
        <v>-2518159.5493000001</v>
      </c>
      <c r="P53" s="29">
        <f t="shared" si="4"/>
        <v>2100404.7078</v>
      </c>
      <c r="Q53" s="30">
        <f t="shared" si="5"/>
        <v>2000</v>
      </c>
      <c r="R53" s="30">
        <f t="shared" si="5"/>
        <v>909.09090909090901</v>
      </c>
      <c r="S53" s="30">
        <f t="shared" si="5"/>
        <v>769.23076923076928</v>
      </c>
      <c r="T53" s="35">
        <v>5.0000000000000001E-4</v>
      </c>
      <c r="U53" s="35">
        <v>1.1000000000000001E-3</v>
      </c>
      <c r="V53" s="35">
        <v>1.2999999999999999E-3</v>
      </c>
      <c r="W53" s="6"/>
      <c r="X53" s="6"/>
      <c r="Y53" s="6"/>
      <c r="Z53" s="51"/>
      <c r="AA53" s="51"/>
      <c r="AB53" s="51"/>
    </row>
    <row r="54" spans="1:28" s="46" customFormat="1" x14ac:dyDescent="0.35">
      <c r="A54" s="46" t="s">
        <v>75</v>
      </c>
      <c r="B54" s="47"/>
      <c r="C54" s="48">
        <v>2009</v>
      </c>
      <c r="D54" s="48">
        <v>8</v>
      </c>
      <c r="E54" s="48">
        <v>5</v>
      </c>
      <c r="F54" s="46" t="s">
        <v>48</v>
      </c>
      <c r="G54" s="46" t="s">
        <v>49</v>
      </c>
      <c r="H54" s="46" t="s">
        <v>53</v>
      </c>
      <c r="I54" s="46" t="s">
        <v>50</v>
      </c>
      <c r="J54" s="46" t="s">
        <v>51</v>
      </c>
      <c r="K54" s="49"/>
      <c r="L54" s="49"/>
      <c r="M54" s="49"/>
      <c r="N54" s="49">
        <f>SUMPRODUCT(N52:N53,$Q52:$Q53)/SUM($Q52:$Q53)</f>
        <v>-5469110.3516571419</v>
      </c>
      <c r="O54" s="49">
        <f>SUMPRODUCT(O52:O53,$Q52:$Q53)/SUM($Q52:$Q53)</f>
        <v>-2518159.5470499997</v>
      </c>
      <c r="P54" s="49">
        <f>SUMPRODUCT(P52:P53,R52:R53)/SUM(R52:R53)</f>
        <v>2100404.7133846157</v>
      </c>
      <c r="Q54" s="50"/>
      <c r="R54" s="50"/>
      <c r="S54" s="50"/>
      <c r="T54" s="50"/>
      <c r="U54" s="50"/>
      <c r="V54" s="50"/>
      <c r="W54" s="50">
        <f>N55-N54</f>
        <v>-0.10324285831302404</v>
      </c>
      <c r="X54" s="50">
        <f t="shared" ref="X54:Y54" si="9">O55-O54</f>
        <v>-0.14515000022947788</v>
      </c>
      <c r="Y54" s="50">
        <f t="shared" si="9"/>
        <v>-4.4846157543361187E-3</v>
      </c>
      <c r="Z54" s="51">
        <f t="shared" si="6"/>
        <v>-5469110.460622197</v>
      </c>
      <c r="AA54" s="51">
        <f t="shared" si="6"/>
        <v>-2518159.5733082308</v>
      </c>
      <c r="AB54" s="51">
        <f t="shared" si="6"/>
        <v>2100404.7914214586</v>
      </c>
    </row>
    <row r="55" spans="1:28" x14ac:dyDescent="0.35">
      <c r="A55" s="59" t="s">
        <v>75</v>
      </c>
      <c r="B55" s="60">
        <v>38566.670659722222</v>
      </c>
      <c r="C55" s="48">
        <v>2009</v>
      </c>
      <c r="D55" s="48">
        <v>8</v>
      </c>
      <c r="E55" s="48">
        <v>4</v>
      </c>
      <c r="F55" t="s">
        <v>48</v>
      </c>
      <c r="G55" t="s">
        <v>49</v>
      </c>
      <c r="H55" t="s">
        <v>46</v>
      </c>
      <c r="I55" t="s">
        <v>50</v>
      </c>
      <c r="J55" t="s">
        <v>51</v>
      </c>
      <c r="K55">
        <v>-5469110.4715</v>
      </c>
      <c r="L55">
        <v>-2518159.6104000001</v>
      </c>
      <c r="M55">
        <v>2100404.7623999999</v>
      </c>
      <c r="N55" s="46">
        <v>-5469110.4549000002</v>
      </c>
      <c r="O55" s="46">
        <v>-2518159.6921999999</v>
      </c>
      <c r="P55" s="46">
        <v>2100404.7089</v>
      </c>
      <c r="Q55" s="30">
        <f>1/T55</f>
        <v>10000</v>
      </c>
      <c r="R55" s="30">
        <f>1/U55</f>
        <v>3333.3333333333335</v>
      </c>
      <c r="S55" s="30">
        <f>1/V55</f>
        <v>3333.3333333333335</v>
      </c>
      <c r="T55" s="5">
        <v>1E-4</v>
      </c>
      <c r="U55" s="5">
        <v>2.9999999999999997E-4</v>
      </c>
      <c r="V55" s="5">
        <v>2.9999999999999997E-4</v>
      </c>
      <c r="W55" s="50"/>
      <c r="X55" s="50"/>
      <c r="Y55" s="50"/>
      <c r="Z55" s="51">
        <f>N55</f>
        <v>-5469110.4549000002</v>
      </c>
      <c r="AA55" s="51">
        <f>O55</f>
        <v>-2518159.6921999999</v>
      </c>
      <c r="AB55" s="51">
        <f>P55</f>
        <v>2100404.7089</v>
      </c>
    </row>
    <row r="56" spans="1:28" s="43" customFormat="1" x14ac:dyDescent="0.35">
      <c r="A56" s="25" t="s">
        <v>76</v>
      </c>
      <c r="B56" s="31">
        <v>38563.605798611112</v>
      </c>
      <c r="C56" s="32"/>
      <c r="D56" s="32"/>
      <c r="E56" s="32"/>
      <c r="F56" s="33" t="s">
        <v>48</v>
      </c>
      <c r="G56" s="33" t="s">
        <v>49</v>
      </c>
      <c r="H56" s="33" t="s">
        <v>46</v>
      </c>
      <c r="I56" s="33" t="s">
        <v>50</v>
      </c>
      <c r="J56" s="33" t="s">
        <v>51</v>
      </c>
      <c r="K56" s="34">
        <v>-5469109.5248999996</v>
      </c>
      <c r="L56" s="34">
        <v>-2518145.3363000001</v>
      </c>
      <c r="M56" s="34">
        <v>2100420.2053</v>
      </c>
      <c r="N56" s="29">
        <f t="shared" si="4"/>
        <v>-5469109.5407999996</v>
      </c>
      <c r="O56" s="29">
        <f t="shared" si="4"/>
        <v>-2518145.2483999999</v>
      </c>
      <c r="P56" s="29">
        <f t="shared" si="4"/>
        <v>2100420.2111</v>
      </c>
      <c r="Q56" s="30">
        <f t="shared" si="5"/>
        <v>1666.6666666666667</v>
      </c>
      <c r="R56" s="30">
        <f t="shared" si="5"/>
        <v>1000</v>
      </c>
      <c r="S56" s="30">
        <f t="shared" si="5"/>
        <v>909.09090909090901</v>
      </c>
      <c r="T56" s="35">
        <v>5.9999999999999995E-4</v>
      </c>
      <c r="U56" s="35">
        <v>1E-3</v>
      </c>
      <c r="V56" s="35">
        <v>1.1000000000000001E-3</v>
      </c>
      <c r="W56" s="6"/>
      <c r="X56" s="6"/>
      <c r="Y56" s="6"/>
      <c r="Z56" s="51"/>
      <c r="AA56" s="51"/>
      <c r="AB56" s="51"/>
    </row>
    <row r="57" spans="1:28" s="43" customFormat="1" x14ac:dyDescent="0.35">
      <c r="A57" s="25" t="s">
        <v>77</v>
      </c>
      <c r="B57" s="31">
        <v>38568.618414351855</v>
      </c>
      <c r="C57" s="32"/>
      <c r="D57" s="32"/>
      <c r="E57" s="32"/>
      <c r="F57" s="33" t="s">
        <v>48</v>
      </c>
      <c r="G57" s="33" t="s">
        <v>49</v>
      </c>
      <c r="H57" s="33" t="s">
        <v>46</v>
      </c>
      <c r="I57" s="33" t="s">
        <v>50</v>
      </c>
      <c r="J57" s="33" t="s">
        <v>51</v>
      </c>
      <c r="K57" s="34">
        <v>-5469109.4918</v>
      </c>
      <c r="L57" s="34">
        <v>-2518145.3303999999</v>
      </c>
      <c r="M57" s="34">
        <v>2100420.2006000001</v>
      </c>
      <c r="N57" s="29">
        <f t="shared" si="4"/>
        <v>-5469109.5077</v>
      </c>
      <c r="O57" s="29">
        <f t="shared" si="4"/>
        <v>-2518145.2424999997</v>
      </c>
      <c r="P57" s="29">
        <f t="shared" si="4"/>
        <v>2100420.2064</v>
      </c>
      <c r="Q57" s="30">
        <f t="shared" si="5"/>
        <v>2000</v>
      </c>
      <c r="R57" s="30">
        <f t="shared" si="5"/>
        <v>909.09090909090901</v>
      </c>
      <c r="S57" s="30">
        <f t="shared" si="5"/>
        <v>833.33333333333337</v>
      </c>
      <c r="T57" s="35">
        <v>5.0000000000000001E-4</v>
      </c>
      <c r="U57" s="35">
        <v>1.1000000000000001E-3</v>
      </c>
      <c r="V57" s="35">
        <v>1.1999999999999999E-3</v>
      </c>
      <c r="W57" s="6"/>
      <c r="X57" s="6"/>
      <c r="Y57" s="6"/>
      <c r="Z57" s="51"/>
      <c r="AA57" s="51"/>
      <c r="AB57" s="51"/>
    </row>
    <row r="58" spans="1:28" s="46" customFormat="1" x14ac:dyDescent="0.35">
      <c r="A58" s="46" t="s">
        <v>77</v>
      </c>
      <c r="B58" s="47"/>
      <c r="C58" s="48">
        <v>2009</v>
      </c>
      <c r="D58" s="48">
        <v>8</v>
      </c>
      <c r="E58" s="48">
        <v>5</v>
      </c>
      <c r="F58" s="46" t="s">
        <v>48</v>
      </c>
      <c r="G58" s="46" t="s">
        <v>49</v>
      </c>
      <c r="H58" s="46" t="s">
        <v>53</v>
      </c>
      <c r="I58" s="46" t="s">
        <v>50</v>
      </c>
      <c r="J58" s="46" t="s">
        <v>51</v>
      </c>
      <c r="K58" s="49"/>
      <c r="L58" s="49"/>
      <c r="M58" s="49"/>
      <c r="N58" s="49">
        <f>SUMPRODUCT(N56:N57,$Q56:$Q57)/SUM($Q56:$Q57)</f>
        <v>-5469109.5227454547</v>
      </c>
      <c r="O58" s="49">
        <f>SUMPRODUCT(O56:O57,$Q56:$Q57)/SUM($Q56:$Q57)</f>
        <v>-2518145.2451818176</v>
      </c>
      <c r="P58" s="49">
        <f>SUMPRODUCT(P56:P57,R56:R57)/SUM(R56:R57)</f>
        <v>2100420.2088619047</v>
      </c>
      <c r="Q58" s="50"/>
      <c r="R58" s="50"/>
      <c r="S58" s="50"/>
      <c r="T58" s="50"/>
      <c r="U58" s="50"/>
      <c r="V58" s="50"/>
      <c r="W58" s="6"/>
      <c r="X58" s="6"/>
      <c r="Y58" s="6"/>
      <c r="Z58" s="51">
        <f t="shared" si="6"/>
        <v>-5469109.6317105098</v>
      </c>
      <c r="AA58" s="51">
        <f t="shared" si="6"/>
        <v>-2518145.2714400487</v>
      </c>
      <c r="AB58" s="51">
        <f t="shared" si="6"/>
        <v>2100420.2868987476</v>
      </c>
    </row>
    <row r="59" spans="1:28" s="43" customFormat="1" x14ac:dyDescent="0.35">
      <c r="A59" s="25" t="s">
        <v>78</v>
      </c>
      <c r="B59" s="31">
        <v>38563.609722222223</v>
      </c>
      <c r="C59" s="32"/>
      <c r="D59" s="32"/>
      <c r="E59" s="32"/>
      <c r="F59" s="33" t="s">
        <v>48</v>
      </c>
      <c r="G59" s="33" t="s">
        <v>49</v>
      </c>
      <c r="H59" s="33" t="s">
        <v>46</v>
      </c>
      <c r="I59" s="33" t="s">
        <v>50</v>
      </c>
      <c r="J59" s="33" t="s">
        <v>51</v>
      </c>
      <c r="K59" s="34">
        <v>-5469127.0389999999</v>
      </c>
      <c r="L59" s="34">
        <v>-2518101.0709000002</v>
      </c>
      <c r="M59" s="34">
        <v>2100423.4495000001</v>
      </c>
      <c r="N59" s="29">
        <f t="shared" si="4"/>
        <v>-5469127.0548999999</v>
      </c>
      <c r="O59" s="29">
        <f t="shared" si="4"/>
        <v>-2518100.983</v>
      </c>
      <c r="P59" s="29">
        <f t="shared" si="4"/>
        <v>2100423.4553</v>
      </c>
      <c r="Q59" s="30">
        <f t="shared" si="5"/>
        <v>1111.1111111111111</v>
      </c>
      <c r="R59" s="30">
        <f t="shared" si="5"/>
        <v>588.23529411764707</v>
      </c>
      <c r="S59" s="30">
        <f t="shared" si="5"/>
        <v>526.31578947368416</v>
      </c>
      <c r="T59" s="35">
        <v>8.9999999999999998E-4</v>
      </c>
      <c r="U59" s="35">
        <v>1.6999999999999999E-3</v>
      </c>
      <c r="V59" s="35">
        <v>1.9E-3</v>
      </c>
      <c r="W59" s="6"/>
      <c r="X59" s="6"/>
      <c r="Y59" s="6"/>
      <c r="Z59" s="51"/>
      <c r="AA59" s="51"/>
      <c r="AB59" s="51"/>
    </row>
    <row r="60" spans="1:28" s="43" customFormat="1" x14ac:dyDescent="0.35">
      <c r="A60" s="25" t="s">
        <v>79</v>
      </c>
      <c r="B60" s="31">
        <v>38568.623090277775</v>
      </c>
      <c r="C60" s="32"/>
      <c r="D60" s="32"/>
      <c r="E60" s="32"/>
      <c r="F60" s="33" t="s">
        <v>48</v>
      </c>
      <c r="G60" s="33" t="s">
        <v>49</v>
      </c>
      <c r="H60" s="33" t="s">
        <v>46</v>
      </c>
      <c r="I60" s="33" t="s">
        <v>50</v>
      </c>
      <c r="J60" s="33" t="s">
        <v>51</v>
      </c>
      <c r="K60" s="34">
        <v>-5469127.0394000001</v>
      </c>
      <c r="L60" s="34">
        <v>-2518101.0493000001</v>
      </c>
      <c r="M60" s="34">
        <v>2100423.4304999998</v>
      </c>
      <c r="N60" s="29">
        <f t="shared" si="4"/>
        <v>-5469127.0553000001</v>
      </c>
      <c r="O60" s="29">
        <f t="shared" si="4"/>
        <v>-2518100.9613999999</v>
      </c>
      <c r="P60" s="29">
        <f t="shared" si="4"/>
        <v>2100423.4362999997</v>
      </c>
      <c r="Q60" s="30">
        <f t="shared" si="5"/>
        <v>2500</v>
      </c>
      <c r="R60" s="30">
        <f t="shared" si="5"/>
        <v>1250</v>
      </c>
      <c r="S60" s="30">
        <f t="shared" si="5"/>
        <v>1111.1111111111111</v>
      </c>
      <c r="T60" s="35">
        <v>4.0000000000000002E-4</v>
      </c>
      <c r="U60" s="35">
        <v>8.0000000000000004E-4</v>
      </c>
      <c r="V60" s="35">
        <v>8.9999999999999998E-4</v>
      </c>
      <c r="W60" s="6"/>
      <c r="X60" s="6"/>
      <c r="Y60" s="6"/>
      <c r="Z60" s="51"/>
      <c r="AA60" s="51"/>
      <c r="AB60" s="51"/>
    </row>
    <row r="61" spans="1:28" s="46" customFormat="1" x14ac:dyDescent="0.35">
      <c r="A61" s="46" t="s">
        <v>79</v>
      </c>
      <c r="B61" s="47"/>
      <c r="C61" s="48">
        <v>2009</v>
      </c>
      <c r="D61" s="48">
        <v>8</v>
      </c>
      <c r="E61" s="48">
        <v>5</v>
      </c>
      <c r="F61" s="46" t="s">
        <v>48</v>
      </c>
      <c r="G61" s="46" t="s">
        <v>49</v>
      </c>
      <c r="H61" s="46" t="s">
        <v>53</v>
      </c>
      <c r="I61" s="46" t="s">
        <v>50</v>
      </c>
      <c r="J61" s="46" t="s">
        <v>51</v>
      </c>
      <c r="K61" s="49"/>
      <c r="L61" s="49"/>
      <c r="M61" s="49"/>
      <c r="N61" s="49">
        <f>SUMPRODUCT(N59:N60,$Q59:$Q60)/SUM($Q59:$Q60)</f>
        <v>-5469127.0551769231</v>
      </c>
      <c r="O61" s="49">
        <f>SUMPRODUCT(O59:O60,$Q59:$Q60)/SUM($Q59:$Q60)</f>
        <v>-2518100.9680461534</v>
      </c>
      <c r="P61" s="49">
        <f>SUMPRODUCT(P59:P60,R59:R60)/SUM(R59:R60)</f>
        <v>2100423.4423799999</v>
      </c>
      <c r="Q61" s="50"/>
      <c r="R61" s="50"/>
      <c r="S61" s="50"/>
      <c r="T61" s="50"/>
      <c r="U61" s="50"/>
      <c r="V61" s="50"/>
      <c r="W61" s="6"/>
      <c r="X61" s="6"/>
      <c r="Y61" s="6"/>
      <c r="Z61" s="51">
        <f t="shared" si="6"/>
        <v>-5469127.1641419781</v>
      </c>
      <c r="AA61" s="51">
        <f t="shared" si="6"/>
        <v>-2518100.9943043846</v>
      </c>
      <c r="AB61" s="51">
        <f t="shared" si="6"/>
        <v>2100423.5204168428</v>
      </c>
    </row>
    <row r="62" spans="1:28" s="43" customFormat="1" x14ac:dyDescent="0.35">
      <c r="A62" s="25" t="s">
        <v>80</v>
      </c>
      <c r="B62" s="31">
        <v>38563.613912037035</v>
      </c>
      <c r="C62" s="32"/>
      <c r="D62" s="32"/>
      <c r="E62" s="32"/>
      <c r="F62" s="33" t="s">
        <v>48</v>
      </c>
      <c r="G62" s="33" t="s">
        <v>49</v>
      </c>
      <c r="H62" s="33" t="s">
        <v>46</v>
      </c>
      <c r="I62" s="33" t="s">
        <v>50</v>
      </c>
      <c r="J62" s="33" t="s">
        <v>51</v>
      </c>
      <c r="K62" s="34">
        <v>-5469096.1260000002</v>
      </c>
      <c r="L62" s="34">
        <v>-2518107.7582999999</v>
      </c>
      <c r="M62" s="34">
        <v>2100494.3173000002</v>
      </c>
      <c r="N62" s="29">
        <f t="shared" si="4"/>
        <v>-5469096.1419000002</v>
      </c>
      <c r="O62" s="29">
        <f t="shared" si="4"/>
        <v>-2518107.6703999997</v>
      </c>
      <c r="P62" s="29">
        <f t="shared" si="4"/>
        <v>2100494.3231000002</v>
      </c>
      <c r="Q62" s="30">
        <f t="shared" si="5"/>
        <v>1250</v>
      </c>
      <c r="R62" s="30">
        <f t="shared" si="5"/>
        <v>666.66666666666663</v>
      </c>
      <c r="S62" s="30">
        <f t="shared" si="5"/>
        <v>588.23529411764707</v>
      </c>
      <c r="T62" s="35">
        <v>8.0000000000000004E-4</v>
      </c>
      <c r="U62" s="35">
        <v>1.5E-3</v>
      </c>
      <c r="V62" s="35">
        <v>1.6999999999999999E-3</v>
      </c>
      <c r="W62" s="6"/>
      <c r="X62" s="6"/>
      <c r="Y62" s="6"/>
      <c r="Z62" s="51"/>
      <c r="AA62" s="51"/>
      <c r="AB62" s="51"/>
    </row>
    <row r="63" spans="1:28" x14ac:dyDescent="0.35">
      <c r="A63" s="25" t="s">
        <v>81</v>
      </c>
      <c r="B63" s="31">
        <v>38568.653819444444</v>
      </c>
      <c r="C63" s="32"/>
      <c r="D63" s="32"/>
      <c r="E63" s="32"/>
      <c r="F63" s="33" t="s">
        <v>48</v>
      </c>
      <c r="G63" s="33" t="s">
        <v>49</v>
      </c>
      <c r="H63" s="33" t="s">
        <v>46</v>
      </c>
      <c r="I63" s="33" t="s">
        <v>50</v>
      </c>
      <c r="J63" s="33" t="s">
        <v>51</v>
      </c>
      <c r="K63" s="34">
        <v>-5469096.091</v>
      </c>
      <c r="L63" s="34">
        <v>-2518107.7467</v>
      </c>
      <c r="M63" s="34">
        <v>2100494.2823999999</v>
      </c>
      <c r="N63" s="29">
        <f t="shared" si="4"/>
        <v>-5469096.1069</v>
      </c>
      <c r="O63" s="29">
        <f t="shared" si="4"/>
        <v>-2518107.6587999999</v>
      </c>
      <c r="P63" s="29">
        <f t="shared" si="4"/>
        <v>2100494.2881999998</v>
      </c>
      <c r="Q63" s="30">
        <f t="shared" si="5"/>
        <v>2500</v>
      </c>
      <c r="R63" s="30">
        <f t="shared" si="5"/>
        <v>1428.5714285714287</v>
      </c>
      <c r="S63" s="30">
        <f t="shared" si="5"/>
        <v>1250</v>
      </c>
      <c r="T63" s="35">
        <v>4.0000000000000002E-4</v>
      </c>
      <c r="U63" s="35">
        <v>6.9999999999999999E-4</v>
      </c>
      <c r="V63" s="35">
        <v>8.0000000000000004E-4</v>
      </c>
      <c r="Z63" s="51"/>
      <c r="AA63" s="51"/>
      <c r="AB63" s="51"/>
    </row>
    <row r="64" spans="1:28" s="46" customFormat="1" x14ac:dyDescent="0.35">
      <c r="A64" s="46" t="s">
        <v>81</v>
      </c>
      <c r="B64" s="47"/>
      <c r="C64" s="48">
        <v>2009</v>
      </c>
      <c r="D64" s="48">
        <v>8</v>
      </c>
      <c r="E64" s="48">
        <v>5</v>
      </c>
      <c r="F64" s="46" t="s">
        <v>48</v>
      </c>
      <c r="G64" s="46" t="s">
        <v>49</v>
      </c>
      <c r="H64" s="46" t="s">
        <v>53</v>
      </c>
      <c r="I64" s="46" t="s">
        <v>50</v>
      </c>
      <c r="J64" s="46" t="s">
        <v>51</v>
      </c>
      <c r="K64" s="49"/>
      <c r="L64" s="49"/>
      <c r="M64" s="49"/>
      <c r="N64" s="49">
        <f>SUMPRODUCT(N62:N63,$Q62:$Q63)/SUM($Q62:$Q63)</f>
        <v>-5469096.1185666667</v>
      </c>
      <c r="O64" s="49">
        <f>SUMPRODUCT(O62:O63,$Q62:$Q63)/SUM($Q62:$Q63)</f>
        <v>-2518107.6626666668</v>
      </c>
      <c r="P64" s="49">
        <f>SUMPRODUCT(P62:P63,R62:R63)/SUM(R62:R63)</f>
        <v>2100494.2993045454</v>
      </c>
      <c r="Q64" s="50"/>
      <c r="R64" s="50"/>
      <c r="S64" s="50"/>
      <c r="T64" s="50"/>
      <c r="U64" s="50"/>
      <c r="V64" s="50"/>
      <c r="W64" s="6"/>
      <c r="X64" s="6"/>
      <c r="Y64" s="6"/>
      <c r="Z64" s="51">
        <f t="shared" si="6"/>
        <v>-5469096.2275317218</v>
      </c>
      <c r="AA64" s="51">
        <f t="shared" si="6"/>
        <v>-2518107.6889248979</v>
      </c>
      <c r="AB64" s="51">
        <f t="shared" si="6"/>
        <v>2100494.3773413883</v>
      </c>
    </row>
    <row r="65" spans="1:28" s="55" customFormat="1" x14ac:dyDescent="0.35">
      <c r="A65" s="58" t="s">
        <v>82</v>
      </c>
      <c r="B65" s="41">
        <v>38563.592476851853</v>
      </c>
      <c r="C65" s="42"/>
      <c r="D65" s="42"/>
      <c r="E65" s="42"/>
      <c r="F65" s="43" t="s">
        <v>48</v>
      </c>
      <c r="G65" s="43" t="s">
        <v>49</v>
      </c>
      <c r="H65" s="43" t="s">
        <v>46</v>
      </c>
      <c r="I65" s="43" t="s">
        <v>50</v>
      </c>
      <c r="J65" s="43" t="s">
        <v>51</v>
      </c>
      <c r="K65" s="44">
        <v>-5469096.1222999999</v>
      </c>
      <c r="L65" s="44">
        <v>-2518107.7562000002</v>
      </c>
      <c r="M65" s="44">
        <v>2100494.3291000002</v>
      </c>
      <c r="N65" s="29">
        <f t="shared" si="4"/>
        <v>-5469096.1381999999</v>
      </c>
      <c r="O65" s="29">
        <f t="shared" si="4"/>
        <v>-2518107.6683</v>
      </c>
      <c r="P65" s="29">
        <f t="shared" si="4"/>
        <v>2100494.3349000001</v>
      </c>
      <c r="Q65" s="30">
        <f t="shared" si="5"/>
        <v>909.09090909090901</v>
      </c>
      <c r="R65" s="30">
        <f t="shared" si="5"/>
        <v>555.55555555555554</v>
      </c>
      <c r="S65" s="30">
        <f t="shared" si="5"/>
        <v>476.1904761904762</v>
      </c>
      <c r="T65" s="45">
        <v>1.1000000000000001E-3</v>
      </c>
      <c r="U65" s="45">
        <v>1.8E-3</v>
      </c>
      <c r="V65" s="45">
        <v>2.0999999999999999E-3</v>
      </c>
      <c r="W65" s="6"/>
      <c r="X65" s="6"/>
      <c r="Y65" s="6"/>
      <c r="Z65" s="51"/>
      <c r="AA65" s="51"/>
      <c r="AB65" s="51"/>
    </row>
    <row r="66" spans="1:28" s="55" customFormat="1" x14ac:dyDescent="0.35">
      <c r="A66" s="58" t="s">
        <v>82</v>
      </c>
      <c r="B66" s="31">
        <v>38568.632928240739</v>
      </c>
      <c r="C66" s="32"/>
      <c r="D66" s="32"/>
      <c r="E66" s="32"/>
      <c r="F66" s="33" t="s">
        <v>48</v>
      </c>
      <c r="G66" s="33" t="s">
        <v>49</v>
      </c>
      <c r="H66" s="33" t="s">
        <v>46</v>
      </c>
      <c r="I66" s="33" t="s">
        <v>50</v>
      </c>
      <c r="J66" s="33" t="s">
        <v>51</v>
      </c>
      <c r="K66" s="34">
        <v>-5469082.3622000003</v>
      </c>
      <c r="L66" s="34">
        <v>-2518111.0565999998</v>
      </c>
      <c r="M66" s="34">
        <v>2100514.2291999999</v>
      </c>
      <c r="N66" s="29">
        <f t="shared" si="4"/>
        <v>-5469082.3781000003</v>
      </c>
      <c r="O66" s="29">
        <f t="shared" si="4"/>
        <v>-2518110.9686999996</v>
      </c>
      <c r="P66" s="29">
        <f t="shared" si="4"/>
        <v>2100514.2349999999</v>
      </c>
      <c r="Q66" s="30">
        <f t="shared" si="5"/>
        <v>1666.6666666666667</v>
      </c>
      <c r="R66" s="30">
        <f t="shared" si="5"/>
        <v>833.33333333333337</v>
      </c>
      <c r="S66" s="30">
        <f t="shared" si="5"/>
        <v>714.28571428571433</v>
      </c>
      <c r="T66" s="35">
        <v>5.9999999999999995E-4</v>
      </c>
      <c r="U66" s="35">
        <v>1.1999999999999999E-3</v>
      </c>
      <c r="V66" s="35">
        <v>1.4E-3</v>
      </c>
      <c r="W66" s="6"/>
      <c r="X66" s="6"/>
      <c r="Y66" s="6"/>
      <c r="Z66" s="51"/>
      <c r="AA66" s="51"/>
      <c r="AB66" s="51"/>
    </row>
    <row r="67" spans="1:28" s="46" customFormat="1" x14ac:dyDescent="0.35">
      <c r="A67" s="58" t="s">
        <v>82</v>
      </c>
      <c r="B67" s="47"/>
      <c r="C67" s="48">
        <v>2009</v>
      </c>
      <c r="D67" s="48">
        <v>8</v>
      </c>
      <c r="E67" s="48">
        <v>5</v>
      </c>
      <c r="F67" s="46" t="s">
        <v>48</v>
      </c>
      <c r="G67" s="46" t="s">
        <v>49</v>
      </c>
      <c r="H67" s="46" t="s">
        <v>53</v>
      </c>
      <c r="I67" s="46" t="s">
        <v>50</v>
      </c>
      <c r="J67" s="46" t="s">
        <v>51</v>
      </c>
      <c r="K67" s="49"/>
      <c r="L67" s="49"/>
      <c r="M67" s="49"/>
      <c r="N67" s="49">
        <f>SUMPRODUCT(N65:N66,$Q65:$Q66)/SUM($Q65:$Q66)</f>
        <v>-5469087.2346058823</v>
      </c>
      <c r="O67" s="49">
        <f>SUMPRODUCT(O65:O66,$Q65:$Q66)/SUM($Q65:$Q66)</f>
        <v>-2518109.8038529409</v>
      </c>
      <c r="P67" s="49">
        <f>SUMPRODUCT(P65:P66,R65:R66)/SUM(R65:R66)</f>
        <v>2100506.2749600001</v>
      </c>
      <c r="Q67" s="50"/>
      <c r="R67" s="50"/>
      <c r="S67" s="50"/>
      <c r="T67" s="50"/>
      <c r="U67" s="50"/>
      <c r="V67" s="50"/>
      <c r="W67" s="50"/>
      <c r="X67" s="50"/>
      <c r="Y67" s="50"/>
      <c r="Z67" s="51"/>
      <c r="AA67" s="51"/>
      <c r="AB67" s="51"/>
    </row>
    <row r="68" spans="1:28" x14ac:dyDescent="0.35">
      <c r="A68" s="59" t="s">
        <v>82</v>
      </c>
      <c r="B68" s="60">
        <v>38567.630729166667</v>
      </c>
      <c r="C68" s="48">
        <v>2009</v>
      </c>
      <c r="D68" s="48">
        <v>8</v>
      </c>
      <c r="E68" s="48">
        <v>5</v>
      </c>
      <c r="F68" t="s">
        <v>48</v>
      </c>
      <c r="G68" t="s">
        <v>49</v>
      </c>
      <c r="H68" t="s">
        <v>46</v>
      </c>
      <c r="I68" t="s">
        <v>50</v>
      </c>
      <c r="J68" t="s">
        <v>51</v>
      </c>
      <c r="K68">
        <v>-5469082.4877000004</v>
      </c>
      <c r="L68">
        <v>-2518111.0367000001</v>
      </c>
      <c r="M68">
        <v>2100514.2793000001</v>
      </c>
      <c r="N68" s="46">
        <v>-5469082.4801000003</v>
      </c>
      <c r="O68" s="46">
        <v>-2518111.0745000001</v>
      </c>
      <c r="P68" s="46">
        <v>2100514.2546000001</v>
      </c>
      <c r="Q68" s="30">
        <f>1/T68</f>
        <v>10000</v>
      </c>
      <c r="R68" s="30">
        <f>1/U68</f>
        <v>5000</v>
      </c>
      <c r="S68" s="30">
        <f>1/V68</f>
        <v>3333.3333333333335</v>
      </c>
      <c r="T68" s="5">
        <v>1E-4</v>
      </c>
      <c r="U68" s="5">
        <v>2.0000000000000001E-4</v>
      </c>
      <c r="V68" s="5">
        <v>2.9999999999999997E-4</v>
      </c>
      <c r="W68" s="50"/>
      <c r="X68" s="50"/>
      <c r="Y68" s="50"/>
      <c r="Z68" s="51">
        <f>N68</f>
        <v>-5469082.4801000003</v>
      </c>
      <c r="AA68" s="51">
        <f>O68</f>
        <v>-2518111.0745000001</v>
      </c>
      <c r="AB68" s="51">
        <f>P68</f>
        <v>2100514.2546000001</v>
      </c>
    </row>
    <row r="69" spans="1:28" x14ac:dyDescent="0.35">
      <c r="A69" s="25" t="s">
        <v>83</v>
      </c>
      <c r="B69" s="41">
        <v>38563.608449074076</v>
      </c>
      <c r="C69" s="42"/>
      <c r="D69" s="42"/>
      <c r="E69" s="42"/>
      <c r="F69" s="43" t="s">
        <v>48</v>
      </c>
      <c r="G69" s="43" t="s">
        <v>49</v>
      </c>
      <c r="H69" s="43" t="s">
        <v>46</v>
      </c>
      <c r="I69" s="43" t="s">
        <v>50</v>
      </c>
      <c r="J69" s="43" t="s">
        <v>51</v>
      </c>
      <c r="K69" s="44">
        <v>-5469068.7822000002</v>
      </c>
      <c r="L69" s="44">
        <v>-2518069.983</v>
      </c>
      <c r="M69" s="44">
        <v>2100602.3832999999</v>
      </c>
      <c r="N69" s="29">
        <f t="shared" si="4"/>
        <v>-5469068.7981000002</v>
      </c>
      <c r="O69" s="29">
        <f t="shared" si="4"/>
        <v>-2518069.8950999998</v>
      </c>
      <c r="P69" s="29">
        <f t="shared" si="4"/>
        <v>2100602.3890999998</v>
      </c>
      <c r="Q69" s="30">
        <f t="shared" si="5"/>
        <v>243.90243902439022</v>
      </c>
      <c r="R69" s="30">
        <f t="shared" si="5"/>
        <v>147.05882352941177</v>
      </c>
      <c r="S69" s="30">
        <f t="shared" si="5"/>
        <v>125</v>
      </c>
      <c r="T69" s="45">
        <v>4.1000000000000003E-3</v>
      </c>
      <c r="U69" s="45">
        <v>6.7999999999999996E-3</v>
      </c>
      <c r="V69" s="45">
        <v>8.0000000000000002E-3</v>
      </c>
      <c r="Z69" s="51"/>
      <c r="AA69" s="51"/>
      <c r="AB69" s="51"/>
    </row>
    <row r="70" spans="1:28" s="55" customFormat="1" x14ac:dyDescent="0.35">
      <c r="A70" s="25" t="s">
        <v>83</v>
      </c>
      <c r="B70" s="41">
        <v>38563.609525462962</v>
      </c>
      <c r="C70" s="42"/>
      <c r="D70" s="42"/>
      <c r="E70" s="42"/>
      <c r="F70" s="43" t="s">
        <v>48</v>
      </c>
      <c r="G70" s="43" t="s">
        <v>49</v>
      </c>
      <c r="H70" s="43" t="s">
        <v>46</v>
      </c>
      <c r="I70" s="43" t="s">
        <v>50</v>
      </c>
      <c r="J70" s="43" t="s">
        <v>51</v>
      </c>
      <c r="K70" s="44">
        <v>-5469068.6344999997</v>
      </c>
      <c r="L70" s="44">
        <v>-2518069.6678999998</v>
      </c>
      <c r="M70" s="44">
        <v>2100602.8865999999</v>
      </c>
      <c r="N70" s="29">
        <f t="shared" si="4"/>
        <v>-5469068.6503999997</v>
      </c>
      <c r="O70" s="29">
        <f t="shared" si="4"/>
        <v>-2518069.5799999996</v>
      </c>
      <c r="P70" s="29">
        <f t="shared" si="4"/>
        <v>2100602.8923999998</v>
      </c>
      <c r="Q70" s="30">
        <f t="shared" si="5"/>
        <v>1111.1111111111111</v>
      </c>
      <c r="R70" s="30">
        <f t="shared" si="5"/>
        <v>625</v>
      </c>
      <c r="S70" s="30">
        <f t="shared" si="5"/>
        <v>555.55555555555554</v>
      </c>
      <c r="T70" s="45">
        <v>8.9999999999999998E-4</v>
      </c>
      <c r="U70" s="45">
        <v>1.6000000000000001E-3</v>
      </c>
      <c r="V70" s="45">
        <v>1.8E-3</v>
      </c>
      <c r="W70" s="6"/>
      <c r="X70" s="6"/>
      <c r="Y70" s="6"/>
      <c r="Z70" s="51"/>
      <c r="AA70" s="51"/>
      <c r="AB70" s="51"/>
    </row>
    <row r="71" spans="1:28" s="55" customFormat="1" x14ac:dyDescent="0.35">
      <c r="A71" s="25" t="s">
        <v>83</v>
      </c>
      <c r="B71" s="31">
        <v>38568.63722222222</v>
      </c>
      <c r="C71" s="32"/>
      <c r="D71" s="32"/>
      <c r="E71" s="32"/>
      <c r="F71" s="33" t="s">
        <v>48</v>
      </c>
      <c r="G71" s="33" t="s">
        <v>49</v>
      </c>
      <c r="H71" s="33" t="s">
        <v>46</v>
      </c>
      <c r="I71" s="33" t="s">
        <v>50</v>
      </c>
      <c r="J71" s="33" t="s">
        <v>51</v>
      </c>
      <c r="K71" s="34">
        <v>-5469068.6116000004</v>
      </c>
      <c r="L71" s="34">
        <v>-2518069.6573999999</v>
      </c>
      <c r="M71" s="34">
        <v>2100602.8569999998</v>
      </c>
      <c r="N71" s="29">
        <f t="shared" si="4"/>
        <v>-5469068.6275000004</v>
      </c>
      <c r="O71" s="29">
        <f t="shared" si="4"/>
        <v>-2518069.5694999998</v>
      </c>
      <c r="P71" s="29">
        <f t="shared" si="4"/>
        <v>2100602.8627999998</v>
      </c>
      <c r="Q71" s="30">
        <f t="shared" si="5"/>
        <v>909.09090909090901</v>
      </c>
      <c r="R71" s="30">
        <f t="shared" si="5"/>
        <v>500</v>
      </c>
      <c r="S71" s="30">
        <f t="shared" si="5"/>
        <v>454.5454545454545</v>
      </c>
      <c r="T71" s="35">
        <v>1.1000000000000001E-3</v>
      </c>
      <c r="U71" s="35">
        <v>2E-3</v>
      </c>
      <c r="V71" s="35">
        <v>2.2000000000000001E-3</v>
      </c>
      <c r="W71" s="6"/>
      <c r="X71" s="6"/>
      <c r="Y71" s="6"/>
      <c r="Z71" s="51"/>
      <c r="AA71" s="51"/>
      <c r="AB71" s="51"/>
    </row>
    <row r="72" spans="1:28" s="46" customFormat="1" x14ac:dyDescent="0.35">
      <c r="A72" s="46" t="s">
        <v>83</v>
      </c>
      <c r="B72" s="47"/>
      <c r="C72" s="48">
        <v>2009</v>
      </c>
      <c r="D72" s="48">
        <v>7</v>
      </c>
      <c r="E72" s="48">
        <v>31</v>
      </c>
      <c r="F72" s="46" t="s">
        <v>48</v>
      </c>
      <c r="G72" s="46" t="s">
        <v>49</v>
      </c>
      <c r="H72" s="46" t="s">
        <v>53</v>
      </c>
      <c r="I72" s="46" t="s">
        <v>50</v>
      </c>
      <c r="J72" s="46" t="s">
        <v>51</v>
      </c>
      <c r="K72" s="49"/>
      <c r="L72" s="49"/>
      <c r="M72" s="49"/>
      <c r="N72" s="49">
        <f>SUMPRODUCT(N69:N71,$Q69:$Q71)/SUM($Q69:$Q71)</f>
        <v>-5469068.6571162138</v>
      </c>
      <c r="O72" s="49">
        <f>SUMPRODUCT(O69:O71,$Q69:$Q71)/SUM($Q69:$Q71)</f>
        <v>-2518069.6097284006</v>
      </c>
      <c r="P72" s="49">
        <f>SUMPRODUCT(P69:P71,R69:R71)/SUM(R69:R71)</f>
        <v>2100602.8225803468</v>
      </c>
      <c r="Q72" s="50"/>
      <c r="R72" s="50"/>
      <c r="S72" s="50"/>
      <c r="T72" s="50"/>
      <c r="U72" s="50"/>
      <c r="V72" s="50"/>
      <c r="W72" s="6"/>
      <c r="X72" s="6"/>
      <c r="Y72" s="6"/>
      <c r="Z72" s="51">
        <f t="shared" si="6"/>
        <v>-5469068.7660812689</v>
      </c>
      <c r="AA72" s="51">
        <f t="shared" si="6"/>
        <v>-2518069.6359866317</v>
      </c>
      <c r="AB72" s="51">
        <f t="shared" si="6"/>
        <v>2100602.9006171897</v>
      </c>
    </row>
    <row r="73" spans="1:28" s="55" customFormat="1" x14ac:dyDescent="0.35">
      <c r="A73" s="25" t="s">
        <v>84</v>
      </c>
      <c r="B73" s="41">
        <v>38563.616840277777</v>
      </c>
      <c r="C73" s="42"/>
      <c r="D73" s="42"/>
      <c r="E73" s="42"/>
      <c r="F73" s="43" t="s">
        <v>48</v>
      </c>
      <c r="G73" s="43" t="s">
        <v>49</v>
      </c>
      <c r="H73" s="43" t="s">
        <v>46</v>
      </c>
      <c r="I73" s="43" t="s">
        <v>50</v>
      </c>
      <c r="J73" s="43" t="s">
        <v>51</v>
      </c>
      <c r="K73" s="44">
        <v>-5469048.6228</v>
      </c>
      <c r="L73" s="44">
        <v>-2518034.2738999999</v>
      </c>
      <c r="M73" s="44">
        <v>2100707.2692999998</v>
      </c>
      <c r="N73" s="29">
        <f t="shared" si="4"/>
        <v>-5469048.6387</v>
      </c>
      <c r="O73" s="29">
        <f t="shared" si="4"/>
        <v>-2518034.1859999998</v>
      </c>
      <c r="P73" s="29">
        <f t="shared" si="4"/>
        <v>2100707.2750999997</v>
      </c>
      <c r="Q73" s="30">
        <f t="shared" si="5"/>
        <v>2000</v>
      </c>
      <c r="R73" s="30">
        <f t="shared" si="5"/>
        <v>1000</v>
      </c>
      <c r="S73" s="30">
        <f t="shared" si="5"/>
        <v>833.33333333333337</v>
      </c>
      <c r="T73" s="45">
        <v>5.0000000000000001E-4</v>
      </c>
      <c r="U73" s="45">
        <v>1E-3</v>
      </c>
      <c r="V73" s="45">
        <v>1.1999999999999999E-3</v>
      </c>
      <c r="W73" s="6"/>
      <c r="X73" s="6"/>
      <c r="Y73" s="6"/>
      <c r="Z73" s="51"/>
      <c r="AA73" s="51"/>
      <c r="AB73" s="51"/>
    </row>
    <row r="74" spans="1:28" s="55" customFormat="1" x14ac:dyDescent="0.35">
      <c r="A74" s="25" t="s">
        <v>84</v>
      </c>
      <c r="B74" s="31">
        <v>38568.641527777778</v>
      </c>
      <c r="C74" s="32"/>
      <c r="D74" s="32"/>
      <c r="E74" s="32"/>
      <c r="F74" s="33" t="s">
        <v>48</v>
      </c>
      <c r="G74" s="33" t="s">
        <v>49</v>
      </c>
      <c r="H74" s="33" t="s">
        <v>46</v>
      </c>
      <c r="I74" s="33" t="s">
        <v>50</v>
      </c>
      <c r="J74" s="33" t="s">
        <v>51</v>
      </c>
      <c r="K74" s="34">
        <v>-5469048.6102999998</v>
      </c>
      <c r="L74" s="34">
        <v>-2518034.236</v>
      </c>
      <c r="M74" s="34">
        <v>2100707.2566</v>
      </c>
      <c r="N74" s="29">
        <f t="shared" si="4"/>
        <v>-5469048.6261999998</v>
      </c>
      <c r="O74" s="29">
        <f t="shared" si="4"/>
        <v>-2518034.1480999999</v>
      </c>
      <c r="P74" s="29">
        <f t="shared" si="4"/>
        <v>2100707.2623999999</v>
      </c>
      <c r="Q74" s="30">
        <f t="shared" si="5"/>
        <v>2000</v>
      </c>
      <c r="R74" s="30">
        <f t="shared" si="5"/>
        <v>1111.1111111111111</v>
      </c>
      <c r="S74" s="30">
        <f t="shared" si="5"/>
        <v>1000</v>
      </c>
      <c r="T74" s="35">
        <v>5.0000000000000001E-4</v>
      </c>
      <c r="U74" s="35">
        <v>8.9999999999999998E-4</v>
      </c>
      <c r="V74" s="35">
        <v>1E-3</v>
      </c>
      <c r="W74" s="6"/>
      <c r="X74" s="6"/>
      <c r="Y74" s="6"/>
      <c r="Z74" s="51"/>
      <c r="AA74" s="51"/>
      <c r="AB74" s="51"/>
    </row>
    <row r="75" spans="1:28" s="46" customFormat="1" x14ac:dyDescent="0.35">
      <c r="A75" s="46" t="s">
        <v>84</v>
      </c>
      <c r="B75" s="47"/>
      <c r="C75" s="48">
        <v>2009</v>
      </c>
      <c r="D75" s="48">
        <v>8</v>
      </c>
      <c r="E75" s="48">
        <v>5</v>
      </c>
      <c r="F75" s="46" t="s">
        <v>48</v>
      </c>
      <c r="G75" s="46" t="s">
        <v>49</v>
      </c>
      <c r="H75" s="46" t="s">
        <v>53</v>
      </c>
      <c r="I75" s="46" t="s">
        <v>50</v>
      </c>
      <c r="J75" s="46" t="s">
        <v>51</v>
      </c>
      <c r="K75" s="49"/>
      <c r="L75" s="49"/>
      <c r="M75" s="49"/>
      <c r="N75" s="49">
        <f>SUMPRODUCT(N73:N74,$Q73:$Q74)/SUM($Q73:$Q74)</f>
        <v>-5469048.6324499995</v>
      </c>
      <c r="O75" s="49">
        <f>SUMPRODUCT(O73:O74,$Q73:$Q74)/SUM($Q73:$Q74)</f>
        <v>-2518034.1670499998</v>
      </c>
      <c r="P75" s="49">
        <f>SUMPRODUCT(P73:P74,R73:R74)/SUM(R73:R74)</f>
        <v>2100707.2684157891</v>
      </c>
      <c r="Q75" s="50"/>
      <c r="R75" s="50"/>
      <c r="S75" s="50"/>
      <c r="T75" s="50"/>
      <c r="U75" s="50"/>
      <c r="V75" s="50"/>
      <c r="W75" s="6"/>
      <c r="X75" s="6"/>
      <c r="Y75" s="6"/>
      <c r="Z75" s="51">
        <f t="shared" si="6"/>
        <v>-5469048.7414150545</v>
      </c>
      <c r="AA75" s="51">
        <f t="shared" si="6"/>
        <v>-2518034.193308231</v>
      </c>
      <c r="AB75" s="51">
        <f t="shared" si="6"/>
        <v>2100707.346452632</v>
      </c>
    </row>
    <row r="76" spans="1:28" s="55" customFormat="1" x14ac:dyDescent="0.35">
      <c r="A76" s="25" t="s">
        <v>85</v>
      </c>
      <c r="B76" s="41">
        <v>38563.624236111114</v>
      </c>
      <c r="C76" s="42"/>
      <c r="D76" s="42"/>
      <c r="E76" s="42"/>
      <c r="F76" s="43" t="s">
        <v>48</v>
      </c>
      <c r="G76" s="43" t="s">
        <v>49</v>
      </c>
      <c r="H76" s="43" t="s">
        <v>46</v>
      </c>
      <c r="I76" s="43" t="s">
        <v>50</v>
      </c>
      <c r="J76" s="43" t="s">
        <v>51</v>
      </c>
      <c r="K76" s="44">
        <v>-5469048.8009000001</v>
      </c>
      <c r="L76" s="44">
        <v>-2517966.7337000002</v>
      </c>
      <c r="M76" s="44">
        <v>2100793.0416000001</v>
      </c>
      <c r="N76" s="29">
        <f t="shared" ref="N76:P135" si="10">K76+K$4</f>
        <v>-5469048.8168000001</v>
      </c>
      <c r="O76" s="29">
        <f t="shared" si="10"/>
        <v>-2517966.6458000001</v>
      </c>
      <c r="P76" s="29">
        <f t="shared" si="10"/>
        <v>2100793.0474</v>
      </c>
      <c r="Q76" s="30">
        <f t="shared" si="5"/>
        <v>769.23076923076928</v>
      </c>
      <c r="R76" s="30">
        <f t="shared" si="5"/>
        <v>370.37037037037032</v>
      </c>
      <c r="S76" s="30">
        <f t="shared" si="5"/>
        <v>333.33333333333331</v>
      </c>
      <c r="T76" s="45">
        <v>1.2999999999999999E-3</v>
      </c>
      <c r="U76" s="45">
        <v>2.7000000000000001E-3</v>
      </c>
      <c r="V76" s="45">
        <v>3.0000000000000001E-3</v>
      </c>
      <c r="W76" s="6"/>
      <c r="X76" s="6"/>
      <c r="Y76" s="6"/>
      <c r="Z76" s="51"/>
      <c r="AA76" s="51"/>
      <c r="AB76" s="51"/>
    </row>
    <row r="77" spans="1:28" x14ac:dyDescent="0.35">
      <c r="A77" s="25" t="s">
        <v>85</v>
      </c>
      <c r="B77" s="31">
        <v>38568.645092592589</v>
      </c>
      <c r="C77" s="32"/>
      <c r="D77" s="32"/>
      <c r="E77" s="32"/>
      <c r="F77" s="33" t="s">
        <v>48</v>
      </c>
      <c r="G77" s="33" t="s">
        <v>49</v>
      </c>
      <c r="H77" s="33" t="s">
        <v>46</v>
      </c>
      <c r="I77" s="33" t="s">
        <v>50</v>
      </c>
      <c r="J77" s="33" t="s">
        <v>51</v>
      </c>
      <c r="K77" s="34">
        <v>-5469048.7863999996</v>
      </c>
      <c r="L77" s="34">
        <v>-2517966.6913999999</v>
      </c>
      <c r="M77" s="34">
        <v>2100793.0438000001</v>
      </c>
      <c r="N77" s="29">
        <f t="shared" si="10"/>
        <v>-5469048.8022999996</v>
      </c>
      <c r="O77" s="29">
        <f t="shared" si="10"/>
        <v>-2517966.6034999997</v>
      </c>
      <c r="P77" s="29">
        <f t="shared" si="10"/>
        <v>2100793.0496</v>
      </c>
      <c r="Q77" s="30">
        <f t="shared" si="5"/>
        <v>2000</v>
      </c>
      <c r="R77" s="30">
        <f t="shared" si="5"/>
        <v>1000</v>
      </c>
      <c r="S77" s="30">
        <f t="shared" si="5"/>
        <v>909.09090909090901</v>
      </c>
      <c r="T77" s="35">
        <v>5.0000000000000001E-4</v>
      </c>
      <c r="U77" s="35">
        <v>1E-3</v>
      </c>
      <c r="V77" s="35">
        <v>1.1000000000000001E-3</v>
      </c>
      <c r="Z77" s="51"/>
      <c r="AA77" s="51"/>
      <c r="AB77" s="51"/>
    </row>
    <row r="78" spans="1:28" s="46" customFormat="1" x14ac:dyDescent="0.35">
      <c r="A78" s="46" t="s">
        <v>85</v>
      </c>
      <c r="B78" s="47"/>
      <c r="C78" s="48">
        <v>2009</v>
      </c>
      <c r="D78" s="48">
        <v>8</v>
      </c>
      <c r="E78" s="48">
        <v>5</v>
      </c>
      <c r="F78" s="46" t="s">
        <v>48</v>
      </c>
      <c r="G78" s="46" t="s">
        <v>49</v>
      </c>
      <c r="H78" s="46" t="s">
        <v>53</v>
      </c>
      <c r="I78" s="46" t="s">
        <v>50</v>
      </c>
      <c r="J78" s="46" t="s">
        <v>51</v>
      </c>
      <c r="K78" s="49"/>
      <c r="L78" s="49"/>
      <c r="M78" s="49"/>
      <c r="N78" s="49">
        <f>SUMPRODUCT(N76:N77,$Q76:$Q77)/SUM($Q76:$Q77)</f>
        <v>-5469048.806327777</v>
      </c>
      <c r="O78" s="49">
        <f>SUMPRODUCT(O76:O77,$Q76:$Q77)/SUM($Q76:$Q77)</f>
        <v>-2517966.6152499993</v>
      </c>
      <c r="P78" s="49">
        <f>SUMPRODUCT(P76:P77,R76:R77)/SUM(R76:R77)</f>
        <v>2100793.0490054055</v>
      </c>
      <c r="Q78" s="50"/>
      <c r="R78" s="50"/>
      <c r="S78" s="50"/>
      <c r="T78" s="50"/>
      <c r="U78" s="50"/>
      <c r="V78" s="50"/>
      <c r="W78" s="6"/>
      <c r="X78" s="6"/>
      <c r="Y78" s="6"/>
      <c r="Z78" s="51">
        <f t="shared" si="6"/>
        <v>-5469048.9152928321</v>
      </c>
      <c r="AA78" s="51">
        <f t="shared" si="6"/>
        <v>-2517966.6415082305</v>
      </c>
      <c r="AB78" s="51">
        <f t="shared" si="6"/>
        <v>2100793.1270422484</v>
      </c>
    </row>
    <row r="79" spans="1:28" s="55" customFormat="1" x14ac:dyDescent="0.35">
      <c r="A79" s="25" t="s">
        <v>86</v>
      </c>
      <c r="B79" s="53">
        <v>38568.642222222225</v>
      </c>
      <c r="C79" s="54"/>
      <c r="D79" s="54"/>
      <c r="E79" s="54"/>
      <c r="F79" s="55" t="s">
        <v>48</v>
      </c>
      <c r="G79" s="55" t="s">
        <v>49</v>
      </c>
      <c r="H79" s="55" t="s">
        <v>46</v>
      </c>
      <c r="I79" s="55" t="s">
        <v>50</v>
      </c>
      <c r="J79" s="55" t="s">
        <v>51</v>
      </c>
      <c r="K79" s="56">
        <v>-5469031.7921000002</v>
      </c>
      <c r="L79" s="56">
        <v>-2517934.8788999999</v>
      </c>
      <c r="M79" s="56">
        <v>2100879.5296</v>
      </c>
      <c r="N79" s="29">
        <f t="shared" si="10"/>
        <v>-5469031.8080000002</v>
      </c>
      <c r="O79" s="29">
        <f t="shared" si="10"/>
        <v>-2517934.7909999997</v>
      </c>
      <c r="P79" s="29">
        <f t="shared" si="10"/>
        <v>2100879.5353999999</v>
      </c>
      <c r="Q79" s="30">
        <f t="shared" si="5"/>
        <v>2000</v>
      </c>
      <c r="R79" s="30">
        <f t="shared" si="5"/>
        <v>1250</v>
      </c>
      <c r="S79" s="30">
        <f t="shared" si="5"/>
        <v>1000</v>
      </c>
      <c r="T79" s="57">
        <v>5.0000000000000001E-4</v>
      </c>
      <c r="U79" s="57">
        <v>8.0000000000000004E-4</v>
      </c>
      <c r="V79" s="57">
        <v>1E-3</v>
      </c>
      <c r="W79" s="6"/>
      <c r="X79" s="6"/>
      <c r="Y79" s="6"/>
      <c r="Z79" s="51"/>
      <c r="AA79" s="51"/>
      <c r="AB79" s="51"/>
    </row>
    <row r="80" spans="1:28" s="55" customFormat="1" x14ac:dyDescent="0.35">
      <c r="A80" s="25" t="s">
        <v>87</v>
      </c>
      <c r="B80" s="31">
        <v>38568.653622685182</v>
      </c>
      <c r="C80" s="32"/>
      <c r="D80" s="32"/>
      <c r="E80" s="32"/>
      <c r="F80" s="33" t="s">
        <v>48</v>
      </c>
      <c r="G80" s="33" t="s">
        <v>49</v>
      </c>
      <c r="H80" s="33" t="s">
        <v>46</v>
      </c>
      <c r="I80" s="33" t="s">
        <v>50</v>
      </c>
      <c r="J80" s="33" t="s">
        <v>51</v>
      </c>
      <c r="K80" s="34">
        <v>-5469096.0982999997</v>
      </c>
      <c r="L80" s="34">
        <v>-2518107.7511999998</v>
      </c>
      <c r="M80" s="34">
        <v>2100494.2831000001</v>
      </c>
      <c r="N80" s="29">
        <f t="shared" si="10"/>
        <v>-5469096.1141999997</v>
      </c>
      <c r="O80" s="29">
        <f t="shared" si="10"/>
        <v>-2518107.6632999997</v>
      </c>
      <c r="P80" s="29">
        <f t="shared" si="10"/>
        <v>2100494.2889</v>
      </c>
      <c r="Q80" s="30">
        <f t="shared" ref="Q80:S135" si="11">1/T80</f>
        <v>294.11764705882354</v>
      </c>
      <c r="R80" s="30">
        <f t="shared" si="11"/>
        <v>181.81818181818184</v>
      </c>
      <c r="S80" s="30">
        <f t="shared" si="11"/>
        <v>156.25</v>
      </c>
      <c r="T80" s="35">
        <v>3.3999999999999998E-3</v>
      </c>
      <c r="U80" s="35">
        <v>5.4999999999999997E-3</v>
      </c>
      <c r="V80" s="35">
        <v>6.4000000000000003E-3</v>
      </c>
      <c r="W80" s="6"/>
      <c r="X80" s="6"/>
      <c r="Y80" s="6"/>
      <c r="Z80" s="51"/>
      <c r="AA80" s="51"/>
      <c r="AB80" s="51"/>
    </row>
    <row r="81" spans="1:28" s="46" customFormat="1" x14ac:dyDescent="0.35">
      <c r="A81" s="46" t="s">
        <v>87</v>
      </c>
      <c r="B81" s="47"/>
      <c r="C81" s="48">
        <v>2009</v>
      </c>
      <c r="D81" s="48">
        <v>8</v>
      </c>
      <c r="E81" s="48">
        <v>5</v>
      </c>
      <c r="F81" s="46" t="s">
        <v>48</v>
      </c>
      <c r="G81" s="46" t="s">
        <v>49</v>
      </c>
      <c r="H81" s="46" t="s">
        <v>53</v>
      </c>
      <c r="I81" s="46" t="s">
        <v>50</v>
      </c>
      <c r="J81" s="46" t="s">
        <v>51</v>
      </c>
      <c r="K81" s="49"/>
      <c r="L81" s="49"/>
      <c r="M81" s="49"/>
      <c r="N81" s="49">
        <f>SUMPRODUCT(N79:N80,$Q79:$Q80)/SUM($Q79:$Q80)</f>
        <v>-5469040.0523846159</v>
      </c>
      <c r="O81" s="49">
        <f>SUMPRODUCT(O79:O80,$Q79:$Q80)/SUM($Q79:$Q80)</f>
        <v>-2517956.9541153843</v>
      </c>
      <c r="P81" s="49">
        <f>SUMPRODUCT(P79:P80,R79:R80)/SUM(R79:R80)</f>
        <v>2100830.6152095241</v>
      </c>
      <c r="Q81" s="50"/>
      <c r="R81" s="50"/>
      <c r="S81" s="50"/>
      <c r="T81" s="50"/>
      <c r="U81" s="50"/>
      <c r="V81" s="50"/>
      <c r="W81" s="6"/>
      <c r="X81" s="6"/>
      <c r="Y81" s="6"/>
      <c r="Z81" s="51">
        <f t="shared" ref="Z81:AB136" si="12">N81+W$8</f>
        <v>-5469040.161349671</v>
      </c>
      <c r="AA81" s="51">
        <f t="shared" si="12"/>
        <v>-2517956.9803736154</v>
      </c>
      <c r="AB81" s="51">
        <f t="shared" si="12"/>
        <v>2100830.6932463669</v>
      </c>
    </row>
    <row r="82" spans="1:28" x14ac:dyDescent="0.35">
      <c r="A82" s="58" t="s">
        <v>88</v>
      </c>
      <c r="B82" s="53">
        <v>38568.648576388892</v>
      </c>
      <c r="C82" s="54"/>
      <c r="D82" s="54"/>
      <c r="E82" s="54"/>
      <c r="F82" s="55" t="s">
        <v>48</v>
      </c>
      <c r="G82" s="55" t="s">
        <v>49</v>
      </c>
      <c r="H82" s="55" t="s">
        <v>46</v>
      </c>
      <c r="I82" s="55" t="s">
        <v>50</v>
      </c>
      <c r="J82" s="55" t="s">
        <v>51</v>
      </c>
      <c r="K82" s="56">
        <v>-5469070.5307999998</v>
      </c>
      <c r="L82" s="56">
        <v>-2518099.8103999998</v>
      </c>
      <c r="M82" s="56">
        <v>2100551.2178000002</v>
      </c>
      <c r="N82" s="29">
        <f t="shared" si="10"/>
        <v>-5469070.5466999998</v>
      </c>
      <c r="O82" s="29">
        <f t="shared" si="10"/>
        <v>-2518099.7224999997</v>
      </c>
      <c r="P82" s="29">
        <f t="shared" si="10"/>
        <v>2100551.2236000001</v>
      </c>
      <c r="Q82" s="30">
        <f t="shared" si="11"/>
        <v>1666.6666666666667</v>
      </c>
      <c r="R82" s="30">
        <f t="shared" si="11"/>
        <v>1000</v>
      </c>
      <c r="S82" s="30">
        <f t="shared" si="11"/>
        <v>833.33333333333337</v>
      </c>
      <c r="T82" s="57">
        <v>5.9999999999999995E-4</v>
      </c>
      <c r="U82" s="57">
        <v>1E-3</v>
      </c>
      <c r="V82" s="57">
        <v>1.1999999999999999E-3</v>
      </c>
      <c r="Z82" s="51"/>
      <c r="AA82" s="51"/>
      <c r="AB82" s="51"/>
    </row>
    <row r="83" spans="1:28" s="55" customFormat="1" x14ac:dyDescent="0.35">
      <c r="A83" s="58" t="s">
        <v>89</v>
      </c>
      <c r="B83" s="31">
        <v>38568.653680555559</v>
      </c>
      <c r="C83" s="32"/>
      <c r="D83" s="32"/>
      <c r="E83" s="32"/>
      <c r="F83" s="33" t="s">
        <v>48</v>
      </c>
      <c r="G83" s="33" t="s">
        <v>49</v>
      </c>
      <c r="H83" s="33" t="s">
        <v>46</v>
      </c>
      <c r="I83" s="33" t="s">
        <v>50</v>
      </c>
      <c r="J83" s="33" t="s">
        <v>51</v>
      </c>
      <c r="K83" s="34">
        <v>-5469096.0880000005</v>
      </c>
      <c r="L83" s="34">
        <v>-2518107.7494999999</v>
      </c>
      <c r="M83" s="34">
        <v>2100494.2814000002</v>
      </c>
      <c r="N83" s="29">
        <f t="shared" si="10"/>
        <v>-5469096.1039000005</v>
      </c>
      <c r="O83" s="29">
        <f t="shared" si="10"/>
        <v>-2518107.6615999998</v>
      </c>
      <c r="P83" s="29">
        <f t="shared" si="10"/>
        <v>2100494.2872000001</v>
      </c>
      <c r="Q83" s="30">
        <f t="shared" si="11"/>
        <v>416.66666666666669</v>
      </c>
      <c r="R83" s="30">
        <f t="shared" si="11"/>
        <v>256.41025641025641</v>
      </c>
      <c r="S83" s="30">
        <f t="shared" si="11"/>
        <v>222.22222222222223</v>
      </c>
      <c r="T83" s="35">
        <v>2.3999999999999998E-3</v>
      </c>
      <c r="U83" s="35">
        <v>3.8999999999999998E-3</v>
      </c>
      <c r="V83" s="35">
        <v>4.4999999999999997E-3</v>
      </c>
      <c r="W83" s="6"/>
      <c r="X83" s="6"/>
      <c r="Y83" s="6"/>
      <c r="Z83" s="51"/>
      <c r="AA83" s="51"/>
      <c r="AB83" s="51"/>
    </row>
    <row r="84" spans="1:28" s="46" customFormat="1" x14ac:dyDescent="0.35">
      <c r="A84" s="58" t="s">
        <v>89</v>
      </c>
      <c r="B84" s="47"/>
      <c r="C84" s="48">
        <v>2009</v>
      </c>
      <c r="D84" s="48">
        <v>8</v>
      </c>
      <c r="E84" s="48">
        <v>5</v>
      </c>
      <c r="F84" s="46" t="s">
        <v>48</v>
      </c>
      <c r="G84" s="46" t="s">
        <v>49</v>
      </c>
      <c r="H84" s="46" t="s">
        <v>53</v>
      </c>
      <c r="I84" s="46" t="s">
        <v>50</v>
      </c>
      <c r="J84" s="46" t="s">
        <v>51</v>
      </c>
      <c r="K84" s="49"/>
      <c r="L84" s="49"/>
      <c r="M84" s="49"/>
      <c r="N84" s="49">
        <f>SUMPRODUCT(N82:N83,$Q82:$Q83)/SUM($Q82:$Q83)</f>
        <v>-5469075.65814</v>
      </c>
      <c r="O84" s="49">
        <f>SUMPRODUCT(O82:O83,$Q82:$Q83)/SUM($Q82:$Q83)</f>
        <v>-2518101.3103199997</v>
      </c>
      <c r="P84" s="49">
        <f>SUMPRODUCT(P82:P83,R82:R83)/SUM(R82:R83)</f>
        <v>2100539.603926531</v>
      </c>
      <c r="Q84" s="50"/>
      <c r="R84" s="50"/>
      <c r="S84" s="50"/>
      <c r="T84" s="50"/>
      <c r="U84" s="50"/>
      <c r="V84" s="50"/>
      <c r="W84" s="50"/>
      <c r="X84" s="50"/>
      <c r="Y84" s="50"/>
      <c r="Z84" s="51"/>
      <c r="AA84" s="51"/>
      <c r="AB84" s="51"/>
    </row>
    <row r="85" spans="1:28" x14ac:dyDescent="0.35">
      <c r="A85" s="59" t="s">
        <v>89</v>
      </c>
      <c r="B85" s="60">
        <v>38566.669270833336</v>
      </c>
      <c r="C85" s="48">
        <v>2009</v>
      </c>
      <c r="D85" s="48">
        <v>8</v>
      </c>
      <c r="E85" s="48">
        <v>4</v>
      </c>
      <c r="F85" t="s">
        <v>48</v>
      </c>
      <c r="G85" t="s">
        <v>49</v>
      </c>
      <c r="H85" t="s">
        <v>46</v>
      </c>
      <c r="I85" t="s">
        <v>50</v>
      </c>
      <c r="J85" t="s">
        <v>51</v>
      </c>
      <c r="K85">
        <v>-5469070.6467000004</v>
      </c>
      <c r="L85">
        <v>-2518099.7925999998</v>
      </c>
      <c r="M85">
        <v>2100551.2869000002</v>
      </c>
      <c r="N85" s="46">
        <v>-5469070.625</v>
      </c>
      <c r="O85" s="46">
        <v>-2518099.8996000001</v>
      </c>
      <c r="P85" s="46">
        <v>2100551.2168999999</v>
      </c>
      <c r="Q85" s="30">
        <f>1/T85</f>
        <v>10000</v>
      </c>
      <c r="R85" s="30">
        <f>1/U85</f>
        <v>5000</v>
      </c>
      <c r="S85" s="30">
        <f>1/V85</f>
        <v>5000</v>
      </c>
      <c r="T85" s="5">
        <v>1E-4</v>
      </c>
      <c r="U85" s="5">
        <v>2.0000000000000001E-4</v>
      </c>
      <c r="V85" s="5">
        <v>2.0000000000000001E-4</v>
      </c>
      <c r="W85" s="50"/>
      <c r="X85" s="50"/>
      <c r="Y85" s="50"/>
      <c r="Z85" s="51">
        <f>N85</f>
        <v>-5469070.625</v>
      </c>
      <c r="AA85" s="51">
        <f>O85</f>
        <v>-2518099.8996000001</v>
      </c>
      <c r="AB85" s="51">
        <f>P85</f>
        <v>2100551.2168999999</v>
      </c>
    </row>
    <row r="86" spans="1:28" s="38" customFormat="1" x14ac:dyDescent="0.35">
      <c r="A86" s="25" t="s">
        <v>90</v>
      </c>
      <c r="B86" s="53">
        <v>38568.632557870369</v>
      </c>
      <c r="C86" s="54"/>
      <c r="D86" s="54"/>
      <c r="E86" s="54"/>
      <c r="F86" s="55" t="s">
        <v>48</v>
      </c>
      <c r="G86" s="55" t="s">
        <v>49</v>
      </c>
      <c r="H86" s="55" t="s">
        <v>46</v>
      </c>
      <c r="I86" s="55" t="s">
        <v>50</v>
      </c>
      <c r="J86" s="55" t="s">
        <v>51</v>
      </c>
      <c r="K86" s="56">
        <v>-5469029.9720999999</v>
      </c>
      <c r="L86" s="56">
        <v>-2517883.3731</v>
      </c>
      <c r="M86" s="56">
        <v>2100974.2217000001</v>
      </c>
      <c r="N86" s="29">
        <f t="shared" si="10"/>
        <v>-5469029.9879999999</v>
      </c>
      <c r="O86" s="29">
        <f t="shared" si="10"/>
        <v>-2517883.2851999998</v>
      </c>
      <c r="P86" s="29">
        <f t="shared" si="10"/>
        <v>2100974.2275</v>
      </c>
      <c r="Q86" s="30">
        <f t="shared" si="11"/>
        <v>1428.5714285714287</v>
      </c>
      <c r="R86" s="30">
        <f t="shared" si="11"/>
        <v>833.33333333333337</v>
      </c>
      <c r="S86" s="30">
        <f t="shared" si="11"/>
        <v>714.28571428571433</v>
      </c>
      <c r="T86" s="57">
        <v>6.9999999999999999E-4</v>
      </c>
      <c r="U86" s="57">
        <v>1.1999999999999999E-3</v>
      </c>
      <c r="V86" s="57">
        <v>1.4E-3</v>
      </c>
      <c r="W86" s="6"/>
      <c r="X86" s="6"/>
      <c r="Y86" s="6"/>
      <c r="Z86" s="51"/>
      <c r="AA86" s="51"/>
      <c r="AB86" s="51"/>
    </row>
    <row r="87" spans="1:28" s="46" customFormat="1" x14ac:dyDescent="0.35">
      <c r="A87" s="46" t="s">
        <v>91</v>
      </c>
      <c r="B87" s="47"/>
      <c r="C87" s="48">
        <v>2009</v>
      </c>
      <c r="D87" s="48">
        <v>8</v>
      </c>
      <c r="E87" s="48">
        <v>5</v>
      </c>
      <c r="F87" s="46" t="s">
        <v>48</v>
      </c>
      <c r="G87" s="46" t="s">
        <v>49</v>
      </c>
      <c r="H87" s="46" t="s">
        <v>53</v>
      </c>
      <c r="I87" s="46" t="s">
        <v>50</v>
      </c>
      <c r="J87" s="46" t="s">
        <v>51</v>
      </c>
      <c r="K87" s="49"/>
      <c r="L87" s="49"/>
      <c r="M87" s="49"/>
      <c r="N87" s="49">
        <v>-5469029.9879999999</v>
      </c>
      <c r="O87" s="49">
        <v>-2517883.2851999998</v>
      </c>
      <c r="P87" s="49">
        <v>2100974.2275</v>
      </c>
      <c r="Q87" s="50"/>
      <c r="R87" s="50"/>
      <c r="S87" s="50"/>
      <c r="T87" s="50"/>
      <c r="U87" s="50"/>
      <c r="V87" s="50"/>
      <c r="W87" s="6"/>
      <c r="X87" s="6"/>
      <c r="Y87" s="6"/>
      <c r="Z87" s="51">
        <f t="shared" si="12"/>
        <v>-5469030.096965055</v>
      </c>
      <c r="AA87" s="51">
        <f t="shared" si="12"/>
        <v>-2517883.3114582309</v>
      </c>
      <c r="AB87" s="51">
        <f t="shared" si="12"/>
        <v>2100974.3055368429</v>
      </c>
    </row>
    <row r="88" spans="1:28" s="38" customFormat="1" x14ac:dyDescent="0.35">
      <c r="A88" s="25" t="s">
        <v>92</v>
      </c>
      <c r="B88" s="41">
        <v>38563.633379629631</v>
      </c>
      <c r="C88" s="42"/>
      <c r="D88" s="42"/>
      <c r="E88" s="42"/>
      <c r="F88" s="43" t="s">
        <v>48</v>
      </c>
      <c r="G88" s="43" t="s">
        <v>49</v>
      </c>
      <c r="H88" s="43" t="s">
        <v>46</v>
      </c>
      <c r="I88" s="43" t="s">
        <v>50</v>
      </c>
      <c r="J88" s="43" t="s">
        <v>51</v>
      </c>
      <c r="K88" s="44">
        <v>-5469021.6529999999</v>
      </c>
      <c r="L88" s="44">
        <v>-2517836.9407000002</v>
      </c>
      <c r="M88" s="44">
        <v>2101073.5441999999</v>
      </c>
      <c r="N88" s="29">
        <f t="shared" si="10"/>
        <v>-5469021.6688999999</v>
      </c>
      <c r="O88" s="29">
        <f t="shared" si="10"/>
        <v>-2517836.8528</v>
      </c>
      <c r="P88" s="29">
        <f t="shared" si="10"/>
        <v>2101073.5499999998</v>
      </c>
      <c r="Q88" s="30">
        <f t="shared" si="11"/>
        <v>1250</v>
      </c>
      <c r="R88" s="30">
        <f t="shared" si="11"/>
        <v>588.23529411764707</v>
      </c>
      <c r="S88" s="30">
        <f t="shared" si="11"/>
        <v>526.31578947368416</v>
      </c>
      <c r="T88" s="45">
        <v>8.0000000000000004E-4</v>
      </c>
      <c r="U88" s="45">
        <v>1.6999999999999999E-3</v>
      </c>
      <c r="V88" s="45">
        <v>1.9E-3</v>
      </c>
      <c r="W88" s="6"/>
      <c r="X88" s="6"/>
      <c r="Y88" s="6"/>
      <c r="Z88" s="51"/>
      <c r="AA88" s="51"/>
      <c r="AB88" s="51"/>
    </row>
    <row r="89" spans="1:28" s="38" customFormat="1" x14ac:dyDescent="0.35">
      <c r="A89" s="25" t="s">
        <v>93</v>
      </c>
      <c r="B89" s="53">
        <v>38568.628576388888</v>
      </c>
      <c r="C89" s="54"/>
      <c r="D89" s="54"/>
      <c r="E89" s="54"/>
      <c r="F89" s="55" t="s">
        <v>48</v>
      </c>
      <c r="G89" s="55" t="s">
        <v>49</v>
      </c>
      <c r="H89" s="55" t="s">
        <v>46</v>
      </c>
      <c r="I89" s="55" t="s">
        <v>50</v>
      </c>
      <c r="J89" s="55" t="s">
        <v>51</v>
      </c>
      <c r="K89" s="56">
        <v>-5469021.6316999998</v>
      </c>
      <c r="L89" s="56">
        <v>-2517836.9485999998</v>
      </c>
      <c r="M89" s="56">
        <v>2101073.5474999999</v>
      </c>
      <c r="N89" s="29">
        <f t="shared" si="10"/>
        <v>-5469021.6475999998</v>
      </c>
      <c r="O89" s="29">
        <f t="shared" si="10"/>
        <v>-2517836.8606999996</v>
      </c>
      <c r="P89" s="29">
        <f t="shared" si="10"/>
        <v>2101073.5532999998</v>
      </c>
      <c r="Q89" s="30">
        <f t="shared" si="11"/>
        <v>2000</v>
      </c>
      <c r="R89" s="30">
        <f t="shared" si="11"/>
        <v>1000</v>
      </c>
      <c r="S89" s="30">
        <f t="shared" si="11"/>
        <v>833.33333333333337</v>
      </c>
      <c r="T89" s="57">
        <v>5.0000000000000001E-4</v>
      </c>
      <c r="U89" s="57">
        <v>1E-3</v>
      </c>
      <c r="V89" s="57">
        <v>1.1999999999999999E-3</v>
      </c>
      <c r="W89" s="6"/>
      <c r="X89" s="6"/>
      <c r="Y89" s="6"/>
      <c r="Z89" s="51"/>
      <c r="AA89" s="51"/>
      <c r="AB89" s="51"/>
    </row>
    <row r="90" spans="1:28" s="46" customFormat="1" x14ac:dyDescent="0.35">
      <c r="A90" s="46" t="s">
        <v>92</v>
      </c>
      <c r="B90" s="47"/>
      <c r="C90" s="48">
        <v>2009</v>
      </c>
      <c r="D90" s="48">
        <v>8</v>
      </c>
      <c r="E90" s="48">
        <v>5</v>
      </c>
      <c r="F90" s="46" t="s">
        <v>48</v>
      </c>
      <c r="G90" s="46" t="s">
        <v>49</v>
      </c>
      <c r="H90" s="46" t="s">
        <v>53</v>
      </c>
      <c r="I90" s="46" t="s">
        <v>50</v>
      </c>
      <c r="J90" s="46" t="s">
        <v>51</v>
      </c>
      <c r="K90" s="49"/>
      <c r="L90" s="49"/>
      <c r="M90" s="49"/>
      <c r="N90" s="49">
        <f>SUMPRODUCT(N88:N89,$Q88:$Q89)/SUM($Q88:$Q89)</f>
        <v>-5469021.6557923071</v>
      </c>
      <c r="O90" s="49">
        <f>SUMPRODUCT(O88:O89,$Q88:$Q89)/SUM($Q88:$Q89)</f>
        <v>-2517836.8576615383</v>
      </c>
      <c r="P90" s="49">
        <f>SUMPRODUCT(P88:P89,R88:R89)/SUM(R88:R89)</f>
        <v>2101073.5520777777</v>
      </c>
      <c r="Q90" s="50"/>
      <c r="R90" s="50"/>
      <c r="S90" s="50"/>
      <c r="T90" s="50"/>
      <c r="U90" s="50"/>
      <c r="V90" s="50"/>
      <c r="W90" s="6"/>
      <c r="X90" s="6"/>
      <c r="Y90" s="6"/>
      <c r="Z90" s="51">
        <f t="shared" si="12"/>
        <v>-5469021.7647573622</v>
      </c>
      <c r="AA90" s="51">
        <f t="shared" si="12"/>
        <v>-2517836.8839197694</v>
      </c>
      <c r="AB90" s="51">
        <f t="shared" si="12"/>
        <v>2101073.6301146206</v>
      </c>
    </row>
    <row r="91" spans="1:28" s="38" customFormat="1" x14ac:dyDescent="0.35">
      <c r="A91" s="25" t="s">
        <v>94</v>
      </c>
      <c r="B91" s="53">
        <v>38568.625289351854</v>
      </c>
      <c r="C91" s="54"/>
      <c r="D91" s="54"/>
      <c r="E91" s="54"/>
      <c r="F91" s="55" t="s">
        <v>48</v>
      </c>
      <c r="G91" s="55" t="s">
        <v>49</v>
      </c>
      <c r="H91" s="55" t="s">
        <v>46</v>
      </c>
      <c r="I91" s="55" t="s">
        <v>50</v>
      </c>
      <c r="J91" s="55" t="s">
        <v>51</v>
      </c>
      <c r="K91" s="56">
        <v>-5468997.8519000001</v>
      </c>
      <c r="L91" s="56">
        <v>-2517810.6713</v>
      </c>
      <c r="M91" s="56">
        <v>2101172.5721999998</v>
      </c>
      <c r="N91" s="29">
        <f t="shared" si="10"/>
        <v>-5468997.8678000001</v>
      </c>
      <c r="O91" s="29">
        <f t="shared" si="10"/>
        <v>-2517810.5833999999</v>
      </c>
      <c r="P91" s="29">
        <f t="shared" si="10"/>
        <v>2101172.5779999997</v>
      </c>
      <c r="Q91" s="30">
        <f t="shared" si="11"/>
        <v>1428.5714285714287</v>
      </c>
      <c r="R91" s="30">
        <f t="shared" si="11"/>
        <v>769.23076923076928</v>
      </c>
      <c r="S91" s="30">
        <f t="shared" si="11"/>
        <v>666.66666666666663</v>
      </c>
      <c r="T91" s="57">
        <v>6.9999999999999999E-4</v>
      </c>
      <c r="U91" s="57">
        <v>1.2999999999999999E-3</v>
      </c>
      <c r="V91" s="57">
        <v>1.5E-3</v>
      </c>
      <c r="W91" s="6"/>
      <c r="X91" s="6"/>
      <c r="Y91" s="6"/>
      <c r="Z91" s="51"/>
      <c r="AA91" s="51"/>
      <c r="AB91" s="51"/>
    </row>
    <row r="92" spans="1:28" s="46" customFormat="1" x14ac:dyDescent="0.35">
      <c r="A92" s="46" t="s">
        <v>95</v>
      </c>
      <c r="B92" s="47"/>
      <c r="C92" s="48">
        <v>2009</v>
      </c>
      <c r="D92" s="48">
        <v>8</v>
      </c>
      <c r="E92" s="48">
        <v>5</v>
      </c>
      <c r="F92" s="46" t="s">
        <v>48</v>
      </c>
      <c r="G92" s="46" t="s">
        <v>49</v>
      </c>
      <c r="H92" s="46" t="s">
        <v>53</v>
      </c>
      <c r="I92" s="46" t="s">
        <v>50</v>
      </c>
      <c r="J92" s="46" t="s">
        <v>51</v>
      </c>
      <c r="K92" s="49"/>
      <c r="L92" s="49"/>
      <c r="M92" s="49"/>
      <c r="N92" s="49">
        <v>-5468997.8678000001</v>
      </c>
      <c r="O92" s="49">
        <v>-2517810.5833999999</v>
      </c>
      <c r="P92" s="49">
        <v>2101172.5779999997</v>
      </c>
      <c r="Q92" s="50"/>
      <c r="R92" s="50"/>
      <c r="S92" s="50"/>
      <c r="T92" s="50"/>
      <c r="U92" s="50"/>
      <c r="V92" s="50"/>
      <c r="W92" s="6"/>
      <c r="X92" s="6"/>
      <c r="Y92" s="6"/>
      <c r="Z92" s="51">
        <f t="shared" si="12"/>
        <v>-5468997.9767650552</v>
      </c>
      <c r="AA92" s="51">
        <f t="shared" si="12"/>
        <v>-2517810.609658231</v>
      </c>
      <c r="AB92" s="51">
        <f t="shared" si="12"/>
        <v>2101172.6560368426</v>
      </c>
    </row>
    <row r="93" spans="1:28" s="38" customFormat="1" x14ac:dyDescent="0.35">
      <c r="A93" s="25" t="s">
        <v>96</v>
      </c>
      <c r="B93" s="41">
        <v>38563.641956018517</v>
      </c>
      <c r="C93" s="42"/>
      <c r="D93" s="42"/>
      <c r="E93" s="42"/>
      <c r="F93" s="43" t="s">
        <v>48</v>
      </c>
      <c r="G93" s="43" t="s">
        <v>49</v>
      </c>
      <c r="H93" s="43" t="s">
        <v>46</v>
      </c>
      <c r="I93" s="43" t="s">
        <v>50</v>
      </c>
      <c r="J93" s="43" t="s">
        <v>51</v>
      </c>
      <c r="K93" s="44">
        <v>-5468987.7624000004</v>
      </c>
      <c r="L93" s="44">
        <v>-2517792.8168000001</v>
      </c>
      <c r="M93" s="44">
        <v>2101225.9235</v>
      </c>
      <c r="N93" s="29">
        <f t="shared" si="10"/>
        <v>-5468987.7783000004</v>
      </c>
      <c r="O93" s="29">
        <f t="shared" si="10"/>
        <v>-2517792.7289</v>
      </c>
      <c r="P93" s="29">
        <f t="shared" si="10"/>
        <v>2101225.9293</v>
      </c>
      <c r="Q93" s="30">
        <f t="shared" si="11"/>
        <v>1666.6666666666667</v>
      </c>
      <c r="R93" s="30">
        <f t="shared" si="11"/>
        <v>909.09090909090901</v>
      </c>
      <c r="S93" s="30">
        <f t="shared" si="11"/>
        <v>833.33333333333337</v>
      </c>
      <c r="T93" s="45">
        <v>5.9999999999999995E-4</v>
      </c>
      <c r="U93" s="45">
        <v>1.1000000000000001E-3</v>
      </c>
      <c r="V93" s="45">
        <v>1.1999999999999999E-3</v>
      </c>
      <c r="W93" s="6"/>
      <c r="X93" s="6"/>
      <c r="Y93" s="6"/>
      <c r="Z93" s="51"/>
      <c r="AA93" s="51"/>
      <c r="AB93" s="51"/>
    </row>
    <row r="94" spans="1:28" s="38" customFormat="1" x14ac:dyDescent="0.35">
      <c r="A94" s="25" t="s">
        <v>97</v>
      </c>
      <c r="B94" s="53">
        <v>38568.622870370367</v>
      </c>
      <c r="C94" s="54"/>
      <c r="D94" s="54"/>
      <c r="E94" s="54"/>
      <c r="F94" s="55" t="s">
        <v>48</v>
      </c>
      <c r="G94" s="55" t="s">
        <v>49</v>
      </c>
      <c r="H94" s="55" t="s">
        <v>46</v>
      </c>
      <c r="I94" s="55" t="s">
        <v>50</v>
      </c>
      <c r="J94" s="55" t="s">
        <v>51</v>
      </c>
      <c r="K94" s="56">
        <v>-5468987.7468999997</v>
      </c>
      <c r="L94" s="56">
        <v>-2517792.8048999999</v>
      </c>
      <c r="M94" s="56">
        <v>2101225.8933000001</v>
      </c>
      <c r="N94" s="29">
        <f t="shared" si="10"/>
        <v>-5468987.7627999997</v>
      </c>
      <c r="O94" s="29">
        <f t="shared" si="10"/>
        <v>-2517792.7169999997</v>
      </c>
      <c r="P94" s="29">
        <f t="shared" si="10"/>
        <v>2101225.8991</v>
      </c>
      <c r="Q94" s="30">
        <f t="shared" si="11"/>
        <v>2500</v>
      </c>
      <c r="R94" s="30">
        <f t="shared" si="11"/>
        <v>1111.1111111111111</v>
      </c>
      <c r="S94" s="30">
        <f t="shared" si="11"/>
        <v>1000</v>
      </c>
      <c r="T94" s="57">
        <v>4.0000000000000002E-4</v>
      </c>
      <c r="U94" s="57">
        <v>8.9999999999999998E-4</v>
      </c>
      <c r="V94" s="57">
        <v>1E-3</v>
      </c>
      <c r="W94" s="6"/>
      <c r="X94" s="6"/>
      <c r="Y94" s="6"/>
      <c r="Z94" s="51"/>
      <c r="AA94" s="51"/>
      <c r="AB94" s="51"/>
    </row>
    <row r="95" spans="1:28" s="46" customFormat="1" x14ac:dyDescent="0.35">
      <c r="A95" s="46" t="s">
        <v>96</v>
      </c>
      <c r="B95" s="47"/>
      <c r="C95" s="48">
        <v>2009</v>
      </c>
      <c r="D95" s="48">
        <v>8</v>
      </c>
      <c r="E95" s="48">
        <v>5</v>
      </c>
      <c r="F95" s="46" t="s">
        <v>48</v>
      </c>
      <c r="G95" s="46" t="s">
        <v>49</v>
      </c>
      <c r="H95" s="46" t="s">
        <v>53</v>
      </c>
      <c r="I95" s="46" t="s">
        <v>50</v>
      </c>
      <c r="J95" s="46" t="s">
        <v>51</v>
      </c>
      <c r="K95" s="49"/>
      <c r="L95" s="49"/>
      <c r="M95" s="49"/>
      <c r="N95" s="49">
        <f>SUMPRODUCT(N93:N94,$Q93:$Q94)/SUM($Q93:$Q94)</f>
        <v>-5468987.7689999994</v>
      </c>
      <c r="O95" s="49">
        <f>SUMPRODUCT(O93:O94,$Q93:$Q94)/SUM($Q93:$Q94)</f>
        <v>-2517792.7217599996</v>
      </c>
      <c r="P95" s="49">
        <f>SUMPRODUCT(P93:P94,R93:R94)/SUM(R93:R94)</f>
        <v>2101225.9126900001</v>
      </c>
      <c r="Q95" s="50"/>
      <c r="R95" s="50"/>
      <c r="S95" s="50"/>
      <c r="T95" s="50"/>
      <c r="U95" s="50"/>
      <c r="V95" s="50"/>
      <c r="W95" s="50">
        <f>N96-N95</f>
        <v>-9.3400000594556332E-2</v>
      </c>
      <c r="X95" s="50">
        <f t="shared" ref="X95:Y95" si="13">O96-O95</f>
        <v>-5.3440000396221876E-2</v>
      </c>
      <c r="Y95" s="50">
        <f t="shared" si="13"/>
        <v>6.1109999660402536E-2</v>
      </c>
      <c r="Z95" s="51">
        <f t="shared" si="12"/>
        <v>-5468987.8779650545</v>
      </c>
      <c r="AA95" s="51">
        <f t="shared" si="12"/>
        <v>-2517792.7480182308</v>
      </c>
      <c r="AB95" s="51">
        <f t="shared" si="12"/>
        <v>2101225.990726843</v>
      </c>
    </row>
    <row r="96" spans="1:28" x14ac:dyDescent="0.35">
      <c r="A96" s="59" t="s">
        <v>96</v>
      </c>
      <c r="B96" s="60">
        <v>38562.622048611112</v>
      </c>
      <c r="C96" s="48">
        <v>2009</v>
      </c>
      <c r="D96" s="48">
        <v>7</v>
      </c>
      <c r="E96" s="48">
        <v>31</v>
      </c>
      <c r="F96" t="s">
        <v>48</v>
      </c>
      <c r="G96" t="s">
        <v>49</v>
      </c>
      <c r="H96" t="s">
        <v>46</v>
      </c>
      <c r="I96" t="s">
        <v>50</v>
      </c>
      <c r="J96" t="s">
        <v>51</v>
      </c>
      <c r="K96">
        <v>-5468987.8607000001</v>
      </c>
      <c r="L96">
        <v>-2517792.7832999998</v>
      </c>
      <c r="M96">
        <v>2101225.9685</v>
      </c>
      <c r="N96" s="46">
        <v>-5468987.8624</v>
      </c>
      <c r="O96" s="46">
        <v>-2517792.7752</v>
      </c>
      <c r="P96" s="46">
        <v>2101225.9737999998</v>
      </c>
      <c r="Q96" s="30">
        <f>1/T96</f>
        <v>10000</v>
      </c>
      <c r="R96" s="30">
        <f>1/U96</f>
        <v>5000</v>
      </c>
      <c r="S96" s="30">
        <f>1/V96</f>
        <v>5000</v>
      </c>
      <c r="T96" s="5">
        <v>1E-4</v>
      </c>
      <c r="U96" s="5">
        <v>2.0000000000000001E-4</v>
      </c>
      <c r="V96" s="5">
        <v>2.0000000000000001E-4</v>
      </c>
      <c r="W96" s="50"/>
      <c r="X96" s="50"/>
      <c r="Y96" s="50"/>
      <c r="Z96" s="51">
        <f>N96</f>
        <v>-5468987.8624</v>
      </c>
      <c r="AA96" s="51">
        <f>O96</f>
        <v>-2517792.7752</v>
      </c>
      <c r="AB96" s="51">
        <f>P96</f>
        <v>2101225.9737999998</v>
      </c>
    </row>
    <row r="97" spans="1:28" x14ac:dyDescent="0.35">
      <c r="A97" s="25" t="s">
        <v>98</v>
      </c>
      <c r="B97" s="26">
        <v>38563.57953703704</v>
      </c>
      <c r="C97" s="27"/>
      <c r="D97" s="27"/>
      <c r="E97" s="27"/>
      <c r="F97" s="28" t="s">
        <v>48</v>
      </c>
      <c r="G97" s="28" t="s">
        <v>49</v>
      </c>
      <c r="H97" s="28" t="s">
        <v>46</v>
      </c>
      <c r="I97" s="28" t="s">
        <v>50</v>
      </c>
      <c r="J97" s="28" t="s">
        <v>51</v>
      </c>
      <c r="K97" s="29">
        <v>-5468971.4686000003</v>
      </c>
      <c r="L97" s="29">
        <v>-2517765.1738999998</v>
      </c>
      <c r="M97" s="29">
        <v>2101281.9580999999</v>
      </c>
      <c r="N97" s="29">
        <f t="shared" si="10"/>
        <v>-5468971.4845000003</v>
      </c>
      <c r="O97" s="29">
        <f t="shared" si="10"/>
        <v>-2517765.0859999997</v>
      </c>
      <c r="P97" s="29">
        <f t="shared" si="10"/>
        <v>2101281.9638999999</v>
      </c>
      <c r="Q97" s="30">
        <f t="shared" si="11"/>
        <v>1428.5714285714287</v>
      </c>
      <c r="R97" s="30">
        <f t="shared" si="11"/>
        <v>1000</v>
      </c>
      <c r="S97" s="30">
        <f t="shared" si="11"/>
        <v>833.33333333333337</v>
      </c>
      <c r="T97" s="30">
        <v>6.9999999999999999E-4</v>
      </c>
      <c r="U97" s="30">
        <v>1E-3</v>
      </c>
      <c r="V97" s="30">
        <v>1.1999999999999999E-3</v>
      </c>
      <c r="Z97" s="51"/>
      <c r="AA97" s="51"/>
      <c r="AB97" s="51"/>
    </row>
    <row r="98" spans="1:28" s="38" customFormat="1" x14ac:dyDescent="0.35">
      <c r="A98" s="25" t="s">
        <v>99</v>
      </c>
      <c r="B98" s="53">
        <v>38568.620173611111</v>
      </c>
      <c r="C98" s="54"/>
      <c r="D98" s="54"/>
      <c r="E98" s="54"/>
      <c r="F98" s="55" t="s">
        <v>48</v>
      </c>
      <c r="G98" s="55" t="s">
        <v>49</v>
      </c>
      <c r="H98" s="55" t="s">
        <v>46</v>
      </c>
      <c r="I98" s="55" t="s">
        <v>50</v>
      </c>
      <c r="J98" s="55" t="s">
        <v>51</v>
      </c>
      <c r="K98" s="56">
        <v>-5468971.4409999996</v>
      </c>
      <c r="L98" s="56">
        <v>-2517765.1499000001</v>
      </c>
      <c r="M98" s="56">
        <v>2101281.9671</v>
      </c>
      <c r="N98" s="29">
        <f t="shared" si="10"/>
        <v>-5468971.4568999996</v>
      </c>
      <c r="O98" s="29">
        <f t="shared" si="10"/>
        <v>-2517765.0619999999</v>
      </c>
      <c r="P98" s="29">
        <f t="shared" si="10"/>
        <v>2101281.9728999999</v>
      </c>
      <c r="Q98" s="30">
        <f t="shared" si="11"/>
        <v>1250</v>
      </c>
      <c r="R98" s="30">
        <f t="shared" si="11"/>
        <v>588.23529411764707</v>
      </c>
      <c r="S98" s="30">
        <f t="shared" si="11"/>
        <v>526.31578947368416</v>
      </c>
      <c r="T98" s="57">
        <v>8.0000000000000004E-4</v>
      </c>
      <c r="U98" s="57">
        <v>1.6999999999999999E-3</v>
      </c>
      <c r="V98" s="57">
        <v>1.9E-3</v>
      </c>
      <c r="W98" s="6"/>
      <c r="X98" s="6"/>
      <c r="Y98" s="6"/>
      <c r="Z98" s="51"/>
      <c r="AA98" s="51"/>
      <c r="AB98" s="51"/>
    </row>
    <row r="99" spans="1:28" s="46" customFormat="1" x14ac:dyDescent="0.35">
      <c r="A99" s="46" t="s">
        <v>98</v>
      </c>
      <c r="B99" s="47"/>
      <c r="C99" s="48">
        <v>2009</v>
      </c>
      <c r="D99" s="48">
        <v>7</v>
      </c>
      <c r="E99" s="48">
        <v>31</v>
      </c>
      <c r="F99" s="46" t="s">
        <v>48</v>
      </c>
      <c r="G99" s="46" t="s">
        <v>49</v>
      </c>
      <c r="H99" s="46" t="s">
        <v>53</v>
      </c>
      <c r="I99" s="46" t="s">
        <v>50</v>
      </c>
      <c r="J99" s="46" t="s">
        <v>51</v>
      </c>
      <c r="K99" s="49"/>
      <c r="L99" s="49"/>
      <c r="M99" s="49"/>
      <c r="N99" s="49">
        <f>SUMPRODUCT(N97:N98,$Q97:$Q98)/SUM($Q97:$Q98)</f>
        <v>-5468971.4716200009</v>
      </c>
      <c r="O99" s="49">
        <f>SUMPRODUCT(O97:O98,$Q97:$Q98)/SUM($Q97:$Q98)</f>
        <v>-2517765.0747999996</v>
      </c>
      <c r="P99" s="49">
        <f>SUMPRODUCT(P97:P98,R97:R98)/SUM(R97:R98)</f>
        <v>2101281.9672333333</v>
      </c>
      <c r="Q99" s="50"/>
      <c r="R99" s="50"/>
      <c r="S99" s="50"/>
      <c r="T99" s="50"/>
      <c r="U99" s="50"/>
      <c r="V99" s="50"/>
      <c r="W99" s="6"/>
      <c r="X99" s="6"/>
      <c r="Y99" s="6"/>
      <c r="Z99" s="51">
        <f t="shared" si="12"/>
        <v>-5468971.580585056</v>
      </c>
      <c r="AA99" s="51">
        <f t="shared" si="12"/>
        <v>-2517765.1010582307</v>
      </c>
      <c r="AB99" s="51">
        <f t="shared" si="12"/>
        <v>2101282.0452701761</v>
      </c>
    </row>
    <row r="100" spans="1:28" s="38" customFormat="1" x14ac:dyDescent="0.35">
      <c r="A100" s="25" t="s">
        <v>100</v>
      </c>
      <c r="B100" s="26">
        <v>38563.584432870368</v>
      </c>
      <c r="C100" s="27"/>
      <c r="D100" s="27"/>
      <c r="E100" s="27"/>
      <c r="F100" s="28" t="s">
        <v>48</v>
      </c>
      <c r="G100" s="28" t="s">
        <v>49</v>
      </c>
      <c r="H100" s="28" t="s">
        <v>46</v>
      </c>
      <c r="I100" s="28" t="s">
        <v>50</v>
      </c>
      <c r="J100" s="28" t="s">
        <v>51</v>
      </c>
      <c r="K100" s="29">
        <v>-5468955.6919</v>
      </c>
      <c r="L100" s="29">
        <v>-2517712.5381999998</v>
      </c>
      <c r="M100" s="29">
        <v>2101353.9423000002</v>
      </c>
      <c r="N100" s="29">
        <f t="shared" si="10"/>
        <v>-5468955.7078</v>
      </c>
      <c r="O100" s="29">
        <f t="shared" si="10"/>
        <v>-2517712.4502999997</v>
      </c>
      <c r="P100" s="29">
        <f t="shared" si="10"/>
        <v>2101353.9481000002</v>
      </c>
      <c r="Q100" s="30">
        <f t="shared" si="11"/>
        <v>1428.5714285714287</v>
      </c>
      <c r="R100" s="30">
        <f t="shared" si="11"/>
        <v>1000</v>
      </c>
      <c r="S100" s="30">
        <f t="shared" si="11"/>
        <v>833.33333333333337</v>
      </c>
      <c r="T100" s="30">
        <v>6.9999999999999999E-4</v>
      </c>
      <c r="U100" s="30">
        <v>1E-3</v>
      </c>
      <c r="V100" s="30">
        <v>1.1999999999999999E-3</v>
      </c>
      <c r="W100" s="6"/>
      <c r="X100" s="6"/>
      <c r="Y100" s="6"/>
      <c r="Z100" s="51"/>
      <c r="AA100" s="51"/>
      <c r="AB100" s="51"/>
    </row>
    <row r="101" spans="1:28" s="38" customFormat="1" x14ac:dyDescent="0.35">
      <c r="A101" s="25" t="s">
        <v>101</v>
      </c>
      <c r="B101" s="53">
        <v>38568.615555555552</v>
      </c>
      <c r="C101" s="54"/>
      <c r="D101" s="54"/>
      <c r="E101" s="54"/>
      <c r="F101" s="55" t="s">
        <v>48</v>
      </c>
      <c r="G101" s="55" t="s">
        <v>49</v>
      </c>
      <c r="H101" s="55" t="s">
        <v>46</v>
      </c>
      <c r="I101" s="55" t="s">
        <v>50</v>
      </c>
      <c r="J101" s="55" t="s">
        <v>51</v>
      </c>
      <c r="K101" s="56">
        <v>-5468955.6617999999</v>
      </c>
      <c r="L101" s="56">
        <v>-2517712.5474999999</v>
      </c>
      <c r="M101" s="56">
        <v>2101353.9240999999</v>
      </c>
      <c r="N101" s="29">
        <f t="shared" si="10"/>
        <v>-5468955.6776999999</v>
      </c>
      <c r="O101" s="29">
        <f t="shared" si="10"/>
        <v>-2517712.4595999997</v>
      </c>
      <c r="P101" s="29">
        <f t="shared" si="10"/>
        <v>2101353.9298999999</v>
      </c>
      <c r="Q101" s="30">
        <f t="shared" si="11"/>
        <v>1666.6666666666667</v>
      </c>
      <c r="R101" s="30">
        <f t="shared" si="11"/>
        <v>769.23076923076928</v>
      </c>
      <c r="S101" s="30">
        <f t="shared" si="11"/>
        <v>714.28571428571433</v>
      </c>
      <c r="T101" s="57">
        <v>5.9999999999999995E-4</v>
      </c>
      <c r="U101" s="57">
        <v>1.2999999999999999E-3</v>
      </c>
      <c r="V101" s="57">
        <v>1.4E-3</v>
      </c>
      <c r="W101" s="6"/>
      <c r="X101" s="6"/>
      <c r="Y101" s="6"/>
      <c r="Z101" s="51"/>
      <c r="AA101" s="51"/>
      <c r="AB101" s="51"/>
    </row>
    <row r="102" spans="1:28" s="46" customFormat="1" x14ac:dyDescent="0.35">
      <c r="A102" s="46" t="s">
        <v>100</v>
      </c>
      <c r="B102" s="47"/>
      <c r="C102" s="48">
        <v>2009</v>
      </c>
      <c r="D102" s="48">
        <v>7</v>
      </c>
      <c r="E102" s="48">
        <v>31</v>
      </c>
      <c r="F102" s="46" t="s">
        <v>48</v>
      </c>
      <c r="G102" s="46" t="s">
        <v>49</v>
      </c>
      <c r="H102" s="46" t="s">
        <v>53</v>
      </c>
      <c r="I102" s="46" t="s">
        <v>50</v>
      </c>
      <c r="J102" s="46" t="s">
        <v>51</v>
      </c>
      <c r="K102" s="49"/>
      <c r="L102" s="49"/>
      <c r="M102" s="49"/>
      <c r="N102" s="49">
        <f>SUMPRODUCT(N100:N101,$Q100:$Q101)/SUM($Q100:$Q101)</f>
        <v>-5468955.6915923078</v>
      </c>
      <c r="O102" s="49">
        <f>SUMPRODUCT(O100:O101,$Q100:$Q101)/SUM($Q100:$Q101)</f>
        <v>-2517712.4553076923</v>
      </c>
      <c r="P102" s="49">
        <f>SUMPRODUCT(P100:P101,R100:R101)/SUM(R100:R101)</f>
        <v>2101353.9401869564</v>
      </c>
      <c r="Q102" s="50"/>
      <c r="R102" s="50"/>
      <c r="S102" s="50"/>
      <c r="T102" s="50"/>
      <c r="U102" s="50"/>
      <c r="V102" s="50"/>
      <c r="W102" s="50">
        <f>N103-N102</f>
        <v>-8.3407692611217499E-2</v>
      </c>
      <c r="X102" s="50">
        <f t="shared" ref="X102:Y102" si="14">O103-O102</f>
        <v>-0.13789230771362782</v>
      </c>
      <c r="Y102" s="50">
        <f t="shared" si="14"/>
        <v>-7.8695639967918396E-4</v>
      </c>
      <c r="Z102" s="51">
        <f t="shared" si="12"/>
        <v>-5468955.8005573628</v>
      </c>
      <c r="AA102" s="51">
        <f t="shared" si="12"/>
        <v>-2517712.4815659234</v>
      </c>
      <c r="AB102" s="51">
        <f t="shared" si="12"/>
        <v>2101354.0182237993</v>
      </c>
    </row>
    <row r="103" spans="1:28" x14ac:dyDescent="0.35">
      <c r="A103" s="59" t="s">
        <v>100</v>
      </c>
      <c r="B103" s="60">
        <v>38567.637673611112</v>
      </c>
      <c r="C103" s="48">
        <v>2009</v>
      </c>
      <c r="D103" s="48">
        <v>8</v>
      </c>
      <c r="E103" s="48">
        <v>5</v>
      </c>
      <c r="F103" t="s">
        <v>48</v>
      </c>
      <c r="G103" t="s">
        <v>49</v>
      </c>
      <c r="H103" t="s">
        <v>46</v>
      </c>
      <c r="I103" t="s">
        <v>50</v>
      </c>
      <c r="J103" t="s">
        <v>51</v>
      </c>
      <c r="K103">
        <v>-5468955.7901999997</v>
      </c>
      <c r="L103">
        <v>-2517712.5181</v>
      </c>
      <c r="M103">
        <v>2101353.9885</v>
      </c>
      <c r="N103" s="46">
        <v>-5468955.7750000004</v>
      </c>
      <c r="O103" s="46">
        <v>-2517712.5932</v>
      </c>
      <c r="P103" s="46">
        <v>2101353.9394</v>
      </c>
      <c r="Q103" s="30">
        <f>1/T103</f>
        <v>10000</v>
      </c>
      <c r="R103" s="30">
        <f>1/U103</f>
        <v>5000</v>
      </c>
      <c r="S103" s="30">
        <f>1/V103</f>
        <v>3333.3333333333335</v>
      </c>
      <c r="T103" s="5">
        <v>1E-4</v>
      </c>
      <c r="U103" s="5">
        <v>2.0000000000000001E-4</v>
      </c>
      <c r="V103" s="5">
        <v>2.9999999999999997E-4</v>
      </c>
      <c r="W103" s="50"/>
      <c r="X103" s="50"/>
      <c r="Y103" s="50"/>
      <c r="Z103" s="51">
        <f>N103</f>
        <v>-5468955.7750000004</v>
      </c>
      <c r="AA103" s="51">
        <f>O103</f>
        <v>-2517712.5932</v>
      </c>
      <c r="AB103" s="51">
        <f>P103</f>
        <v>2101353.9394</v>
      </c>
    </row>
    <row r="104" spans="1:28" x14ac:dyDescent="0.35">
      <c r="A104" s="25" t="s">
        <v>102</v>
      </c>
      <c r="B104" s="26">
        <v>38563.588240740741</v>
      </c>
      <c r="C104" s="27"/>
      <c r="D104" s="27"/>
      <c r="E104" s="27"/>
      <c r="F104" s="28" t="s">
        <v>48</v>
      </c>
      <c r="G104" s="28" t="s">
        <v>49</v>
      </c>
      <c r="H104" s="28" t="s">
        <v>46</v>
      </c>
      <c r="I104" s="28" t="s">
        <v>50</v>
      </c>
      <c r="J104" s="28" t="s">
        <v>51</v>
      </c>
      <c r="K104" s="29">
        <v>-5468931.8381000003</v>
      </c>
      <c r="L104" s="29">
        <v>-2517684.7796</v>
      </c>
      <c r="M104" s="29">
        <v>2101458.2192000002</v>
      </c>
      <c r="N104" s="29">
        <f t="shared" si="10"/>
        <v>-5468931.8540000003</v>
      </c>
      <c r="O104" s="29">
        <f t="shared" si="10"/>
        <v>-2517684.6916999999</v>
      </c>
      <c r="P104" s="29">
        <f t="shared" si="10"/>
        <v>2101458.2250000001</v>
      </c>
      <c r="Q104" s="30">
        <f t="shared" si="11"/>
        <v>1428.5714285714287</v>
      </c>
      <c r="R104" s="30">
        <f t="shared" si="11"/>
        <v>1000</v>
      </c>
      <c r="S104" s="30">
        <f t="shared" si="11"/>
        <v>833.33333333333337</v>
      </c>
      <c r="T104" s="30">
        <v>6.9999999999999999E-4</v>
      </c>
      <c r="U104" s="30">
        <v>1E-3</v>
      </c>
      <c r="V104" s="30">
        <v>1.1999999999999999E-3</v>
      </c>
      <c r="Z104" s="51"/>
      <c r="AA104" s="51"/>
      <c r="AB104" s="51"/>
    </row>
    <row r="105" spans="1:28" s="33" customFormat="1" x14ac:dyDescent="0.35">
      <c r="A105" s="25" t="s">
        <v>103</v>
      </c>
      <c r="B105" s="53">
        <v>38568.612199074072</v>
      </c>
      <c r="C105" s="54"/>
      <c r="D105" s="54"/>
      <c r="E105" s="54"/>
      <c r="F105" s="55" t="s">
        <v>48</v>
      </c>
      <c r="G105" s="55" t="s">
        <v>49</v>
      </c>
      <c r="H105" s="55" t="s">
        <v>46</v>
      </c>
      <c r="I105" s="55" t="s">
        <v>50</v>
      </c>
      <c r="J105" s="55" t="s">
        <v>51</v>
      </c>
      <c r="K105" s="56">
        <v>-5468931.8057000004</v>
      </c>
      <c r="L105" s="56">
        <v>-2517684.7696000002</v>
      </c>
      <c r="M105" s="56">
        <v>2101458.2223999999</v>
      </c>
      <c r="N105" s="29">
        <f t="shared" si="10"/>
        <v>-5468931.8216000004</v>
      </c>
      <c r="O105" s="29">
        <f t="shared" si="10"/>
        <v>-2517684.6817000001</v>
      </c>
      <c r="P105" s="29">
        <f t="shared" si="10"/>
        <v>2101458.2281999998</v>
      </c>
      <c r="Q105" s="30">
        <f t="shared" si="11"/>
        <v>1666.6666666666667</v>
      </c>
      <c r="R105" s="30">
        <f t="shared" si="11"/>
        <v>769.23076923076928</v>
      </c>
      <c r="S105" s="30">
        <f t="shared" si="11"/>
        <v>714.28571428571433</v>
      </c>
      <c r="T105" s="57">
        <v>5.9999999999999995E-4</v>
      </c>
      <c r="U105" s="57">
        <v>1.2999999999999999E-3</v>
      </c>
      <c r="V105" s="57">
        <v>1.4E-3</v>
      </c>
      <c r="W105" s="6"/>
      <c r="X105" s="6"/>
      <c r="Y105" s="6"/>
      <c r="Z105" s="51"/>
      <c r="AA105" s="51"/>
      <c r="AB105" s="51"/>
    </row>
    <row r="106" spans="1:28" s="46" customFormat="1" x14ac:dyDescent="0.35">
      <c r="A106" s="46" t="s">
        <v>102</v>
      </c>
      <c r="B106" s="47"/>
      <c r="C106" s="48">
        <v>2009</v>
      </c>
      <c r="D106" s="48">
        <v>7</v>
      </c>
      <c r="E106" s="48">
        <v>31</v>
      </c>
      <c r="F106" s="46" t="s">
        <v>48</v>
      </c>
      <c r="G106" s="46" t="s">
        <v>49</v>
      </c>
      <c r="H106" s="46" t="s">
        <v>53</v>
      </c>
      <c r="I106" s="46" t="s">
        <v>50</v>
      </c>
      <c r="J106" s="46" t="s">
        <v>51</v>
      </c>
      <c r="K106" s="49"/>
      <c r="L106" s="49"/>
      <c r="M106" s="49"/>
      <c r="N106" s="49">
        <f>SUMPRODUCT(N104:N105,$Q104:$Q105)/SUM($Q104:$Q105)</f>
        <v>-5468931.8365538465</v>
      </c>
      <c r="O106" s="49">
        <f>SUMPRODUCT(O104:O105,$Q104:$Q105)/SUM($Q104:$Q105)</f>
        <v>-2517684.6863153847</v>
      </c>
      <c r="P106" s="49">
        <f>SUMPRODUCT(P104:P105,R104:R105)/SUM(R104:R105)</f>
        <v>2101458.2263913043</v>
      </c>
      <c r="Q106" s="50"/>
      <c r="R106" s="50"/>
      <c r="S106" s="50"/>
      <c r="T106" s="50"/>
      <c r="U106" s="50"/>
      <c r="V106" s="50"/>
      <c r="W106" s="6"/>
      <c r="X106" s="6"/>
      <c r="Y106" s="6"/>
      <c r="Z106" s="51">
        <f t="shared" si="12"/>
        <v>-5468931.9455189016</v>
      </c>
      <c r="AA106" s="51">
        <f t="shared" si="12"/>
        <v>-2517684.7125736158</v>
      </c>
      <c r="AB106" s="51">
        <f t="shared" si="12"/>
        <v>2101458.3044281472</v>
      </c>
    </row>
    <row r="107" spans="1:28" s="33" customFormat="1" x14ac:dyDescent="0.35">
      <c r="A107" s="25" t="s">
        <v>104</v>
      </c>
      <c r="B107" s="26">
        <v>38563.592037037037</v>
      </c>
      <c r="C107" s="27"/>
      <c r="D107" s="27"/>
      <c r="E107" s="27"/>
      <c r="F107" s="28" t="s">
        <v>48</v>
      </c>
      <c r="G107" s="28" t="s">
        <v>49</v>
      </c>
      <c r="H107" s="28" t="s">
        <v>46</v>
      </c>
      <c r="I107" s="28" t="s">
        <v>50</v>
      </c>
      <c r="J107" s="28" t="s">
        <v>51</v>
      </c>
      <c r="K107" s="29">
        <v>-5468913.1078000003</v>
      </c>
      <c r="L107" s="29">
        <v>-2517646.3240999999</v>
      </c>
      <c r="M107" s="29">
        <v>2101558.3749000002</v>
      </c>
      <c r="N107" s="29">
        <f t="shared" si="10"/>
        <v>-5468913.1237000003</v>
      </c>
      <c r="O107" s="29">
        <f t="shared" si="10"/>
        <v>-2517646.2361999997</v>
      </c>
      <c r="P107" s="29">
        <f t="shared" si="10"/>
        <v>2101558.3807000001</v>
      </c>
      <c r="Q107" s="30">
        <f t="shared" si="11"/>
        <v>1666.6666666666667</v>
      </c>
      <c r="R107" s="30">
        <f t="shared" si="11"/>
        <v>1111.1111111111111</v>
      </c>
      <c r="S107" s="30">
        <f t="shared" si="11"/>
        <v>909.09090909090901</v>
      </c>
      <c r="T107" s="30">
        <v>5.9999999999999995E-4</v>
      </c>
      <c r="U107" s="30">
        <v>8.9999999999999998E-4</v>
      </c>
      <c r="V107" s="30">
        <v>1.1000000000000001E-3</v>
      </c>
      <c r="W107" s="6"/>
      <c r="X107" s="6"/>
      <c r="Y107" s="6"/>
      <c r="Z107" s="51"/>
      <c r="AA107" s="51"/>
      <c r="AB107" s="51"/>
    </row>
    <row r="108" spans="1:28" s="33" customFormat="1" x14ac:dyDescent="0.35">
      <c r="A108" s="25" t="s">
        <v>105</v>
      </c>
      <c r="B108" s="53">
        <v>38568.609270833331</v>
      </c>
      <c r="C108" s="54"/>
      <c r="D108" s="54"/>
      <c r="E108" s="54"/>
      <c r="F108" s="55" t="s">
        <v>48</v>
      </c>
      <c r="G108" s="55" t="s">
        <v>49</v>
      </c>
      <c r="H108" s="55" t="s">
        <v>46</v>
      </c>
      <c r="I108" s="55" t="s">
        <v>50</v>
      </c>
      <c r="J108" s="55" t="s">
        <v>51</v>
      </c>
      <c r="K108" s="56">
        <v>-5468913.1037999997</v>
      </c>
      <c r="L108" s="56">
        <v>-2517646.3385000001</v>
      </c>
      <c r="M108" s="56">
        <v>2101558.3875000002</v>
      </c>
      <c r="N108" s="29">
        <f t="shared" si="10"/>
        <v>-5468913.1196999997</v>
      </c>
      <c r="O108" s="29">
        <f t="shared" si="10"/>
        <v>-2517646.2505999999</v>
      </c>
      <c r="P108" s="29">
        <f t="shared" si="10"/>
        <v>2101558.3933000001</v>
      </c>
      <c r="Q108" s="30">
        <f t="shared" si="11"/>
        <v>1666.6666666666667</v>
      </c>
      <c r="R108" s="30">
        <f t="shared" si="11"/>
        <v>909.09090909090901</v>
      </c>
      <c r="S108" s="30">
        <f t="shared" si="11"/>
        <v>769.23076923076928</v>
      </c>
      <c r="T108" s="57">
        <v>5.9999999999999995E-4</v>
      </c>
      <c r="U108" s="57">
        <v>1.1000000000000001E-3</v>
      </c>
      <c r="V108" s="57">
        <v>1.2999999999999999E-3</v>
      </c>
      <c r="W108" s="6"/>
      <c r="X108" s="6"/>
      <c r="Y108" s="6"/>
      <c r="Z108" s="51"/>
      <c r="AA108" s="51"/>
      <c r="AB108" s="51"/>
    </row>
    <row r="109" spans="1:28" s="46" customFormat="1" x14ac:dyDescent="0.35">
      <c r="A109" s="46" t="s">
        <v>104</v>
      </c>
      <c r="B109" s="47"/>
      <c r="C109" s="48">
        <v>2009</v>
      </c>
      <c r="D109" s="48">
        <v>7</v>
      </c>
      <c r="E109" s="48">
        <v>31</v>
      </c>
      <c r="F109" s="46" t="s">
        <v>48</v>
      </c>
      <c r="G109" s="46" t="s">
        <v>49</v>
      </c>
      <c r="H109" s="46" t="s">
        <v>53</v>
      </c>
      <c r="I109" s="46" t="s">
        <v>50</v>
      </c>
      <c r="J109" s="46" t="s">
        <v>51</v>
      </c>
      <c r="K109" s="49"/>
      <c r="L109" s="49"/>
      <c r="M109" s="49"/>
      <c r="N109" s="49">
        <f>SUMPRODUCT(N107:N108,$Q107:$Q108)/SUM($Q107:$Q108)</f>
        <v>-5468913.1217</v>
      </c>
      <c r="O109" s="49">
        <f>SUMPRODUCT(O107:O108,$Q107:$Q108)/SUM($Q107:$Q108)</f>
        <v>-2517646.2433999996</v>
      </c>
      <c r="P109" s="49">
        <f>SUMPRODUCT(P107:P108,R107:R108)/SUM(R107:R108)</f>
        <v>2101558.38637</v>
      </c>
      <c r="Q109" s="50"/>
      <c r="R109" s="50"/>
      <c r="S109" s="50"/>
      <c r="T109" s="50"/>
      <c r="U109" s="50"/>
      <c r="V109" s="50"/>
      <c r="W109" s="50">
        <f>N110-N109</f>
        <v>-9.1099999845027924E-2</v>
      </c>
      <c r="X109" s="50">
        <f t="shared" ref="X109:Y109" si="15">O110-O109</f>
        <v>-8.4500000346451998E-2</v>
      </c>
      <c r="Y109" s="50">
        <f t="shared" si="15"/>
        <v>2.9430000111460686E-2</v>
      </c>
      <c r="Z109" s="51">
        <f t="shared" si="12"/>
        <v>-5468913.2306650551</v>
      </c>
      <c r="AA109" s="51">
        <f t="shared" si="12"/>
        <v>-2517646.2696582307</v>
      </c>
      <c r="AB109" s="51">
        <f t="shared" si="12"/>
        <v>2101558.4644068428</v>
      </c>
    </row>
    <row r="110" spans="1:28" x14ac:dyDescent="0.35">
      <c r="A110" s="59" t="s">
        <v>104</v>
      </c>
      <c r="B110" s="60">
        <v>38566.675173611111</v>
      </c>
      <c r="C110" s="48">
        <v>2009</v>
      </c>
      <c r="D110" s="48">
        <v>8</v>
      </c>
      <c r="E110" s="48">
        <v>4</v>
      </c>
      <c r="F110" t="s">
        <v>48</v>
      </c>
      <c r="G110" t="s">
        <v>49</v>
      </c>
      <c r="H110" t="s">
        <v>46</v>
      </c>
      <c r="I110" t="s">
        <v>50</v>
      </c>
      <c r="J110" t="s">
        <v>51</v>
      </c>
      <c r="K110">
        <v>-5468913.2165000001</v>
      </c>
      <c r="L110">
        <v>-2517646.3097000001</v>
      </c>
      <c r="M110">
        <v>2101558.4276999999</v>
      </c>
      <c r="N110" s="46">
        <v>-5468913.2127999999</v>
      </c>
      <c r="O110" s="46">
        <v>-2517646.3278999999</v>
      </c>
      <c r="P110" s="46">
        <v>2101558.4158000001</v>
      </c>
      <c r="Q110" s="30">
        <f>1/T110</f>
        <v>10000</v>
      </c>
      <c r="R110" s="30">
        <f>1/U110</f>
        <v>5000</v>
      </c>
      <c r="S110" s="30">
        <f>1/V110</f>
        <v>3333.3333333333335</v>
      </c>
      <c r="T110" s="5">
        <v>1E-4</v>
      </c>
      <c r="U110" s="5">
        <v>2.0000000000000001E-4</v>
      </c>
      <c r="V110" s="5">
        <v>2.9999999999999997E-4</v>
      </c>
      <c r="W110" s="50"/>
      <c r="X110" s="50"/>
      <c r="Y110" s="50"/>
      <c r="Z110" s="51">
        <f>N110</f>
        <v>-5468913.2127999999</v>
      </c>
      <c r="AA110" s="51">
        <f>O110</f>
        <v>-2517646.3278999999</v>
      </c>
      <c r="AB110" s="51">
        <f>P110</f>
        <v>2101558.4158000001</v>
      </c>
    </row>
    <row r="111" spans="1:28" s="33" customFormat="1" x14ac:dyDescent="0.35">
      <c r="A111" s="25" t="s">
        <v>106</v>
      </c>
      <c r="B111" s="26">
        <v>38563.594872685186</v>
      </c>
      <c r="C111" s="27"/>
      <c r="D111" s="27"/>
      <c r="E111" s="27"/>
      <c r="F111" s="28" t="s">
        <v>48</v>
      </c>
      <c r="G111" s="28" t="s">
        <v>49</v>
      </c>
      <c r="H111" s="28" t="s">
        <v>46</v>
      </c>
      <c r="I111" s="28" t="s">
        <v>50</v>
      </c>
      <c r="J111" s="28" t="s">
        <v>51</v>
      </c>
      <c r="K111" s="29">
        <v>-5468913.4249</v>
      </c>
      <c r="L111" s="29">
        <v>-2517604.3497000001</v>
      </c>
      <c r="M111" s="29">
        <v>2101613.9517999999</v>
      </c>
      <c r="N111" s="29">
        <f t="shared" si="10"/>
        <v>-5468913.4408</v>
      </c>
      <c r="O111" s="29">
        <f t="shared" si="10"/>
        <v>-2517604.2618</v>
      </c>
      <c r="P111" s="29">
        <f t="shared" si="10"/>
        <v>2101613.9575999998</v>
      </c>
      <c r="Q111" s="30">
        <f t="shared" si="11"/>
        <v>1428.5714285714287</v>
      </c>
      <c r="R111" s="30">
        <f t="shared" si="11"/>
        <v>909.09090909090901</v>
      </c>
      <c r="S111" s="30">
        <f t="shared" si="11"/>
        <v>769.23076923076928</v>
      </c>
      <c r="T111" s="30">
        <v>6.9999999999999999E-4</v>
      </c>
      <c r="U111" s="30">
        <v>1.1000000000000001E-3</v>
      </c>
      <c r="V111" s="30">
        <v>1.2999999999999999E-3</v>
      </c>
      <c r="W111" s="6"/>
      <c r="X111" s="6"/>
      <c r="Y111" s="6"/>
      <c r="Z111" s="51"/>
      <c r="AA111" s="51"/>
      <c r="AB111" s="51"/>
    </row>
    <row r="112" spans="1:28" x14ac:dyDescent="0.35">
      <c r="A112" s="25" t="s">
        <v>107</v>
      </c>
      <c r="B112" s="53">
        <v>38568.605983796297</v>
      </c>
      <c r="C112" s="54"/>
      <c r="D112" s="54"/>
      <c r="E112" s="54"/>
      <c r="F112" s="55" t="s">
        <v>48</v>
      </c>
      <c r="G112" s="55" t="s">
        <v>49</v>
      </c>
      <c r="H112" s="55" t="s">
        <v>46</v>
      </c>
      <c r="I112" s="55" t="s">
        <v>50</v>
      </c>
      <c r="J112" s="55" t="s">
        <v>51</v>
      </c>
      <c r="K112" s="56">
        <v>-5468913.4386</v>
      </c>
      <c r="L112" s="56">
        <v>-2517604.3569999998</v>
      </c>
      <c r="M112" s="56">
        <v>2101613.9644999998</v>
      </c>
      <c r="N112" s="29">
        <f t="shared" si="10"/>
        <v>-5468913.4545</v>
      </c>
      <c r="O112" s="29">
        <f t="shared" si="10"/>
        <v>-2517604.2690999997</v>
      </c>
      <c r="P112" s="29">
        <f t="shared" si="10"/>
        <v>2101613.9702999997</v>
      </c>
      <c r="Q112" s="30">
        <f t="shared" si="11"/>
        <v>1250</v>
      </c>
      <c r="R112" s="30">
        <f t="shared" si="11"/>
        <v>666.66666666666663</v>
      </c>
      <c r="S112" s="30">
        <f t="shared" si="11"/>
        <v>588.23529411764707</v>
      </c>
      <c r="T112" s="57">
        <v>8.0000000000000004E-4</v>
      </c>
      <c r="U112" s="57">
        <v>1.5E-3</v>
      </c>
      <c r="V112" s="57">
        <v>1.6999999999999999E-3</v>
      </c>
      <c r="Z112" s="51"/>
      <c r="AA112" s="51"/>
      <c r="AB112" s="51"/>
    </row>
    <row r="113" spans="1:28" s="46" customFormat="1" x14ac:dyDescent="0.35">
      <c r="A113" s="46" t="s">
        <v>106</v>
      </c>
      <c r="B113" s="47"/>
      <c r="C113" s="48">
        <v>2009</v>
      </c>
      <c r="D113" s="48">
        <v>7</v>
      </c>
      <c r="E113" s="48">
        <v>31</v>
      </c>
      <c r="F113" s="46" t="s">
        <v>48</v>
      </c>
      <c r="G113" s="46" t="s">
        <v>49</v>
      </c>
      <c r="H113" s="46" t="s">
        <v>53</v>
      </c>
      <c r="I113" s="46" t="s">
        <v>50</v>
      </c>
      <c r="J113" s="46" t="s">
        <v>51</v>
      </c>
      <c r="K113" s="49"/>
      <c r="L113" s="49"/>
      <c r="M113" s="49"/>
      <c r="N113" s="49">
        <f>SUMPRODUCT(N111:N112,$Q111:$Q112)/SUM($Q111:$Q112)</f>
        <v>-5468913.4471933339</v>
      </c>
      <c r="O113" s="49">
        <f>SUMPRODUCT(O111:O112,$Q111:$Q112)/SUM($Q111:$Q112)</f>
        <v>-2517604.2652066667</v>
      </c>
      <c r="P113" s="49">
        <f>SUMPRODUCT(P111:P112,R111:R112)/SUM(R111:R112)</f>
        <v>2101613.9629730769</v>
      </c>
      <c r="Q113" s="50"/>
      <c r="R113" s="50"/>
      <c r="S113" s="50"/>
      <c r="T113" s="50"/>
      <c r="U113" s="50"/>
      <c r="V113" s="50"/>
      <c r="W113" s="6"/>
      <c r="X113" s="6"/>
      <c r="Y113" s="6"/>
      <c r="Z113" s="51">
        <f t="shared" si="12"/>
        <v>-5468913.556158389</v>
      </c>
      <c r="AA113" s="51">
        <f t="shared" si="12"/>
        <v>-2517604.2914648978</v>
      </c>
      <c r="AB113" s="51">
        <f t="shared" si="12"/>
        <v>2101614.0410099197</v>
      </c>
    </row>
    <row r="114" spans="1:28" s="33" customFormat="1" x14ac:dyDescent="0.35">
      <c r="A114" s="25" t="s">
        <v>108</v>
      </c>
      <c r="B114" s="26">
        <v>38563.600729166668</v>
      </c>
      <c r="C114" s="27"/>
      <c r="D114" s="27"/>
      <c r="E114" s="27"/>
      <c r="F114" s="28" t="s">
        <v>48</v>
      </c>
      <c r="G114" s="28" t="s">
        <v>49</v>
      </c>
      <c r="H114" s="28" t="s">
        <v>46</v>
      </c>
      <c r="I114" s="28" t="s">
        <v>50</v>
      </c>
      <c r="J114" s="28" t="s">
        <v>51</v>
      </c>
      <c r="K114" s="29">
        <v>-5468888.5728000002</v>
      </c>
      <c r="L114" s="29">
        <v>-2517620.9372</v>
      </c>
      <c r="M114" s="29">
        <v>2101676.9904999998</v>
      </c>
      <c r="N114" s="29">
        <f t="shared" si="10"/>
        <v>-5468888.5887000002</v>
      </c>
      <c r="O114" s="29">
        <f t="shared" si="10"/>
        <v>-2517620.8492999999</v>
      </c>
      <c r="P114" s="29">
        <f t="shared" si="10"/>
        <v>2101676.9962999998</v>
      </c>
      <c r="Q114" s="30">
        <f t="shared" si="11"/>
        <v>1666.6666666666667</v>
      </c>
      <c r="R114" s="30">
        <f t="shared" si="11"/>
        <v>1000</v>
      </c>
      <c r="S114" s="30">
        <f t="shared" si="11"/>
        <v>909.09090909090901</v>
      </c>
      <c r="T114" s="30">
        <v>5.9999999999999995E-4</v>
      </c>
      <c r="U114" s="30">
        <v>1E-3</v>
      </c>
      <c r="V114" s="30">
        <v>1.1000000000000001E-3</v>
      </c>
      <c r="W114" s="6"/>
      <c r="X114" s="6"/>
      <c r="Y114" s="6"/>
      <c r="Z114" s="51"/>
      <c r="AA114" s="51"/>
      <c r="AB114" s="51"/>
    </row>
    <row r="115" spans="1:28" s="33" customFormat="1" x14ac:dyDescent="0.35">
      <c r="A115" s="58" t="s">
        <v>109</v>
      </c>
      <c r="B115" s="53">
        <v>38568.601666666669</v>
      </c>
      <c r="C115" s="54"/>
      <c r="D115" s="54"/>
      <c r="E115" s="54"/>
      <c r="F115" s="55" t="s">
        <v>61</v>
      </c>
      <c r="G115" s="55" t="s">
        <v>49</v>
      </c>
      <c r="H115" s="55" t="s">
        <v>46</v>
      </c>
      <c r="I115" s="55" t="s">
        <v>62</v>
      </c>
      <c r="J115" s="55" t="s">
        <v>51</v>
      </c>
      <c r="K115" s="56">
        <v>-5468890.3597999997</v>
      </c>
      <c r="L115" s="56">
        <v>-2517621.6507999999</v>
      </c>
      <c r="M115" s="56">
        <v>2101677.5188000002</v>
      </c>
      <c r="N115" s="29">
        <f t="shared" si="10"/>
        <v>-5468890.3756999997</v>
      </c>
      <c r="O115" s="29">
        <f t="shared" si="10"/>
        <v>-2517621.5628999998</v>
      </c>
      <c r="P115" s="29">
        <f t="shared" si="10"/>
        <v>2101677.5246000001</v>
      </c>
      <c r="Q115" s="30">
        <f t="shared" si="11"/>
        <v>35.842293906810035</v>
      </c>
      <c r="R115" s="30">
        <f t="shared" si="11"/>
        <v>16.891891891891891</v>
      </c>
      <c r="S115" s="30">
        <f t="shared" si="11"/>
        <v>15.267175572519083</v>
      </c>
      <c r="T115" s="57">
        <v>2.7900000000000001E-2</v>
      </c>
      <c r="U115" s="57">
        <v>5.9200000000000003E-2</v>
      </c>
      <c r="V115" s="57">
        <v>6.5500000000000003E-2</v>
      </c>
      <c r="W115" s="6"/>
      <c r="X115" s="6"/>
      <c r="Y115" s="6"/>
      <c r="Z115" s="51"/>
      <c r="AA115" s="51"/>
      <c r="AB115" s="51"/>
    </row>
    <row r="116" spans="1:28" s="46" customFormat="1" x14ac:dyDescent="0.35">
      <c r="A116" s="46" t="s">
        <v>108</v>
      </c>
      <c r="B116" s="47"/>
      <c r="C116" s="48">
        <v>2009</v>
      </c>
      <c r="D116" s="48">
        <v>7</v>
      </c>
      <c r="E116" s="48">
        <v>31</v>
      </c>
      <c r="F116" s="46" t="s">
        <v>48</v>
      </c>
      <c r="G116" s="46" t="s">
        <v>49</v>
      </c>
      <c r="H116" s="46" t="s">
        <v>53</v>
      </c>
      <c r="I116" s="46" t="s">
        <v>50</v>
      </c>
      <c r="J116" s="46" t="s">
        <v>51</v>
      </c>
      <c r="K116" s="49"/>
      <c r="L116" s="49"/>
      <c r="M116" s="49"/>
      <c r="N116" s="49">
        <v>-5468888.5887000002</v>
      </c>
      <c r="O116" s="49">
        <v>-2517620.8492999999</v>
      </c>
      <c r="P116" s="49">
        <v>2101676.9962999998</v>
      </c>
      <c r="Q116" s="50"/>
      <c r="R116" s="50"/>
      <c r="S116" s="50"/>
      <c r="T116" s="50"/>
      <c r="U116" s="50"/>
      <c r="V116" s="50"/>
      <c r="W116" s="50">
        <f>N117-N116</f>
        <v>-7.3799999430775642E-2</v>
      </c>
      <c r="X116" s="50">
        <f t="shared" ref="X116:Y116" si="16">O117-O116</f>
        <v>-6.0200000181794167E-2</v>
      </c>
      <c r="Y116" s="50">
        <f t="shared" si="16"/>
        <v>2.630000002682209E-2</v>
      </c>
      <c r="Z116" s="51">
        <f t="shared" si="12"/>
        <v>-5468888.6976650553</v>
      </c>
      <c r="AA116" s="51">
        <f t="shared" si="12"/>
        <v>-2517620.875558231</v>
      </c>
      <c r="AB116" s="51">
        <f t="shared" si="12"/>
        <v>2101677.0743368426</v>
      </c>
    </row>
    <row r="117" spans="1:28" x14ac:dyDescent="0.35">
      <c r="A117" s="59" t="s">
        <v>108</v>
      </c>
      <c r="B117" s="60">
        <v>38562.626215277778</v>
      </c>
      <c r="C117" s="48">
        <v>2009</v>
      </c>
      <c r="D117" s="48">
        <v>7</v>
      </c>
      <c r="E117" s="48">
        <v>31</v>
      </c>
      <c r="F117" t="s">
        <v>48</v>
      </c>
      <c r="G117" t="s">
        <v>49</v>
      </c>
      <c r="H117" t="s">
        <v>46</v>
      </c>
      <c r="I117" t="s">
        <v>50</v>
      </c>
      <c r="J117" t="s">
        <v>51</v>
      </c>
      <c r="K117">
        <v>-5468888.6670000004</v>
      </c>
      <c r="L117">
        <v>-2517620.8872000002</v>
      </c>
      <c r="M117">
        <v>2101677.0372000001</v>
      </c>
      <c r="N117" s="46">
        <v>-5468888.6624999996</v>
      </c>
      <c r="O117" s="46">
        <v>-2517620.9095000001</v>
      </c>
      <c r="P117" s="46">
        <v>2101677.0225999998</v>
      </c>
      <c r="Q117" s="30">
        <f>1/T117</f>
        <v>10000</v>
      </c>
      <c r="R117" s="30">
        <f>1/U117</f>
        <v>5000</v>
      </c>
      <c r="S117" s="30">
        <f>1/V117</f>
        <v>5000</v>
      </c>
      <c r="T117" s="5">
        <v>1E-4</v>
      </c>
      <c r="U117" s="5">
        <v>2.0000000000000001E-4</v>
      </c>
      <c r="V117" s="5">
        <v>2.0000000000000001E-4</v>
      </c>
      <c r="W117" s="50"/>
      <c r="X117" s="50"/>
      <c r="Y117" s="50"/>
      <c r="Z117" s="51">
        <f>N117</f>
        <v>-5468888.6624999996</v>
      </c>
      <c r="AA117" s="51">
        <f>O117</f>
        <v>-2517620.9095000001</v>
      </c>
      <c r="AB117" s="51">
        <f>P117</f>
        <v>2101677.0225999998</v>
      </c>
    </row>
    <row r="118" spans="1:28" s="33" customFormat="1" x14ac:dyDescent="0.35">
      <c r="A118" s="25" t="s">
        <v>110</v>
      </c>
      <c r="B118" s="26">
        <v>38563.604351851849</v>
      </c>
      <c r="C118" s="27"/>
      <c r="D118" s="27"/>
      <c r="E118" s="27"/>
      <c r="F118" s="28" t="s">
        <v>48</v>
      </c>
      <c r="G118" s="28" t="s">
        <v>49</v>
      </c>
      <c r="H118" s="28" t="s">
        <v>46</v>
      </c>
      <c r="I118" s="28" t="s">
        <v>50</v>
      </c>
      <c r="J118" s="28" t="s">
        <v>51</v>
      </c>
      <c r="K118" s="29">
        <v>-5468890.8362999996</v>
      </c>
      <c r="L118" s="29">
        <v>-2517581.3831000002</v>
      </c>
      <c r="M118" s="29">
        <v>2101734.5079000001</v>
      </c>
      <c r="N118" s="29">
        <f t="shared" si="10"/>
        <v>-5468890.8521999996</v>
      </c>
      <c r="O118" s="29">
        <f t="shared" si="10"/>
        <v>-2517581.2952000001</v>
      </c>
      <c r="P118" s="29">
        <f t="shared" si="10"/>
        <v>2101734.5137</v>
      </c>
      <c r="Q118" s="30">
        <f t="shared" si="11"/>
        <v>434.78260869565219</v>
      </c>
      <c r="R118" s="30">
        <f t="shared" si="11"/>
        <v>256.41025641025641</v>
      </c>
      <c r="S118" s="30">
        <f t="shared" si="11"/>
        <v>222.22222222222223</v>
      </c>
      <c r="T118" s="30">
        <v>2.3E-3</v>
      </c>
      <c r="U118" s="30">
        <v>3.8999999999999998E-3</v>
      </c>
      <c r="V118" s="30">
        <v>4.4999999999999997E-3</v>
      </c>
      <c r="W118" s="6"/>
      <c r="X118" s="6"/>
      <c r="Y118" s="6"/>
      <c r="Z118" s="51"/>
      <c r="AA118" s="51"/>
      <c r="AB118" s="51"/>
    </row>
    <row r="119" spans="1:28" x14ac:dyDescent="0.35">
      <c r="A119" s="25" t="s">
        <v>110</v>
      </c>
      <c r="B119" s="26">
        <v>38563.605173611111</v>
      </c>
      <c r="C119" s="27"/>
      <c r="D119" s="27"/>
      <c r="E119" s="27"/>
      <c r="F119" s="28" t="s">
        <v>48</v>
      </c>
      <c r="G119" s="28" t="s">
        <v>49</v>
      </c>
      <c r="H119" s="28" t="s">
        <v>46</v>
      </c>
      <c r="I119" s="28" t="s">
        <v>50</v>
      </c>
      <c r="J119" s="28" t="s">
        <v>51</v>
      </c>
      <c r="K119" s="29">
        <v>-5468890.8354000002</v>
      </c>
      <c r="L119" s="29">
        <v>-2517581.3684999999</v>
      </c>
      <c r="M119" s="29">
        <v>2101734.5099999998</v>
      </c>
      <c r="N119" s="29">
        <f t="shared" si="10"/>
        <v>-5468890.8513000002</v>
      </c>
      <c r="O119" s="29">
        <f t="shared" si="10"/>
        <v>-2517581.2805999997</v>
      </c>
      <c r="P119" s="29">
        <f t="shared" si="10"/>
        <v>2101734.5157999997</v>
      </c>
      <c r="Q119" s="30">
        <f t="shared" si="11"/>
        <v>1428.5714285714287</v>
      </c>
      <c r="R119" s="30">
        <f t="shared" si="11"/>
        <v>833.33333333333337</v>
      </c>
      <c r="S119" s="30">
        <f t="shared" si="11"/>
        <v>714.28571428571433</v>
      </c>
      <c r="T119" s="30">
        <v>6.9999999999999999E-4</v>
      </c>
      <c r="U119" s="30">
        <v>1.1999999999999999E-3</v>
      </c>
      <c r="V119" s="30">
        <v>1.4E-3</v>
      </c>
      <c r="Z119" s="51"/>
      <c r="AA119" s="51"/>
      <c r="AB119" s="51"/>
    </row>
    <row r="120" spans="1:28" s="46" customFormat="1" x14ac:dyDescent="0.35">
      <c r="A120" s="46" t="s">
        <v>110</v>
      </c>
      <c r="B120" s="47"/>
      <c r="C120" s="48">
        <v>2009</v>
      </c>
      <c r="D120" s="48">
        <v>7</v>
      </c>
      <c r="E120" s="48">
        <v>31</v>
      </c>
      <c r="F120" s="46" t="s">
        <v>48</v>
      </c>
      <c r="G120" s="46" t="s">
        <v>49</v>
      </c>
      <c r="H120" s="46" t="s">
        <v>53</v>
      </c>
      <c r="I120" s="46" t="s">
        <v>50</v>
      </c>
      <c r="J120" s="46" t="s">
        <v>51</v>
      </c>
      <c r="K120" s="49"/>
      <c r="L120" s="49"/>
      <c r="M120" s="49"/>
      <c r="N120" s="49">
        <f>SUMPRODUCT(N118:N119,$Q118:$Q119)/SUM($Q118:$Q119)</f>
        <v>-5468890.8515099995</v>
      </c>
      <c r="O120" s="49">
        <f>SUMPRODUCT(O118:O119,$Q118:$Q119)/SUM($Q118:$Q119)</f>
        <v>-2517581.2840066664</v>
      </c>
      <c r="P120" s="49">
        <f>SUMPRODUCT(P118:P119,R118:R119)/SUM(R118:R119)</f>
        <v>2101734.5153058819</v>
      </c>
      <c r="Q120" s="50"/>
      <c r="R120" s="50"/>
      <c r="S120" s="50"/>
      <c r="T120" s="50"/>
      <c r="U120" s="50"/>
      <c r="V120" s="50"/>
      <c r="W120" s="6"/>
      <c r="X120" s="6"/>
      <c r="Y120" s="6"/>
      <c r="Z120" s="51">
        <f t="shared" si="12"/>
        <v>-5468890.9604750546</v>
      </c>
      <c r="AA120" s="51">
        <f t="shared" si="12"/>
        <v>-2517581.3102648975</v>
      </c>
      <c r="AB120" s="51">
        <f t="shared" si="12"/>
        <v>2101734.5933427247</v>
      </c>
    </row>
    <row r="121" spans="1:28" s="33" customFormat="1" x14ac:dyDescent="0.35">
      <c r="A121" s="25" t="s">
        <v>111</v>
      </c>
      <c r="B121" s="26">
        <v>38563.608078703706</v>
      </c>
      <c r="C121" s="27"/>
      <c r="D121" s="27"/>
      <c r="E121" s="27"/>
      <c r="F121" s="28" t="s">
        <v>48</v>
      </c>
      <c r="G121" s="28" t="s">
        <v>49</v>
      </c>
      <c r="H121" s="28" t="s">
        <v>46</v>
      </c>
      <c r="I121" s="28" t="s">
        <v>50</v>
      </c>
      <c r="J121" s="28" t="s">
        <v>51</v>
      </c>
      <c r="K121" s="29">
        <v>-5468867.6564999996</v>
      </c>
      <c r="L121" s="29">
        <v>-2517570.1538999998</v>
      </c>
      <c r="M121" s="29">
        <v>2101806.6033999999</v>
      </c>
      <c r="N121" s="29">
        <f t="shared" si="10"/>
        <v>-5468867.6723999996</v>
      </c>
      <c r="O121" s="29">
        <f t="shared" si="10"/>
        <v>-2517570.0659999996</v>
      </c>
      <c r="P121" s="29">
        <f t="shared" si="10"/>
        <v>2101806.6091999998</v>
      </c>
      <c r="Q121" s="30">
        <f t="shared" si="11"/>
        <v>1250</v>
      </c>
      <c r="R121" s="30">
        <f t="shared" si="11"/>
        <v>769.23076923076928</v>
      </c>
      <c r="S121" s="30">
        <f t="shared" si="11"/>
        <v>666.66666666666663</v>
      </c>
      <c r="T121" s="30">
        <v>8.0000000000000004E-4</v>
      </c>
      <c r="U121" s="30">
        <v>1.2999999999999999E-3</v>
      </c>
      <c r="V121" s="30">
        <v>1.5E-3</v>
      </c>
      <c r="W121" s="6"/>
      <c r="X121" s="6"/>
      <c r="Y121" s="6"/>
      <c r="Z121" s="51"/>
      <c r="AA121" s="51"/>
      <c r="AB121" s="51"/>
    </row>
    <row r="122" spans="1:28" s="46" customFormat="1" x14ac:dyDescent="0.35">
      <c r="A122" s="46" t="s">
        <v>111</v>
      </c>
      <c r="B122" s="47"/>
      <c r="C122" s="48">
        <v>2009</v>
      </c>
      <c r="D122" s="48">
        <v>7</v>
      </c>
      <c r="E122" s="48">
        <v>31</v>
      </c>
      <c r="F122" s="46" t="s">
        <v>48</v>
      </c>
      <c r="G122" s="46" t="s">
        <v>49</v>
      </c>
      <c r="H122" s="46" t="s">
        <v>53</v>
      </c>
      <c r="I122" s="46" t="s">
        <v>50</v>
      </c>
      <c r="J122" s="46" t="s">
        <v>51</v>
      </c>
      <c r="K122" s="49"/>
      <c r="L122" s="49"/>
      <c r="M122" s="49"/>
      <c r="N122" s="49">
        <v>-5468867.6723999996</v>
      </c>
      <c r="O122" s="49">
        <v>-2517570.0659999996</v>
      </c>
      <c r="P122" s="49">
        <v>2101806.6091999998</v>
      </c>
      <c r="Q122" s="50"/>
      <c r="R122" s="50"/>
      <c r="S122" s="50"/>
      <c r="T122" s="50"/>
      <c r="U122" s="50"/>
      <c r="V122" s="50"/>
      <c r="W122" s="6"/>
      <c r="X122" s="6"/>
      <c r="Y122" s="6"/>
      <c r="Z122" s="51">
        <f t="shared" si="12"/>
        <v>-5468867.7813650547</v>
      </c>
      <c r="AA122" s="51">
        <f t="shared" si="12"/>
        <v>-2517570.0922582308</v>
      </c>
      <c r="AB122" s="51">
        <f t="shared" si="12"/>
        <v>2101806.6872368427</v>
      </c>
    </row>
    <row r="123" spans="1:28" s="33" customFormat="1" x14ac:dyDescent="0.35">
      <c r="A123" s="25" t="s">
        <v>112</v>
      </c>
      <c r="B123" s="36">
        <v>38568.606539351851</v>
      </c>
      <c r="C123" s="37"/>
      <c r="D123" s="37"/>
      <c r="E123" s="37"/>
      <c r="F123" s="38" t="s">
        <v>48</v>
      </c>
      <c r="G123" s="38" t="s">
        <v>49</v>
      </c>
      <c r="H123" s="38" t="s">
        <v>46</v>
      </c>
      <c r="I123" s="38" t="s">
        <v>50</v>
      </c>
      <c r="J123" s="38" t="s">
        <v>51</v>
      </c>
      <c r="K123" s="39">
        <v>-5469403.0949999997</v>
      </c>
      <c r="L123" s="39">
        <v>-2518445.2831000001</v>
      </c>
      <c r="M123" s="39">
        <v>2099193.5388000002</v>
      </c>
      <c r="N123" s="29">
        <f t="shared" si="10"/>
        <v>-5469403.1108999997</v>
      </c>
      <c r="O123" s="29">
        <f t="shared" si="10"/>
        <v>-2518445.1952</v>
      </c>
      <c r="P123" s="29">
        <f t="shared" si="10"/>
        <v>2099193.5446000001</v>
      </c>
      <c r="Q123" s="30">
        <f t="shared" si="11"/>
        <v>1666.6666666666667</v>
      </c>
      <c r="R123" s="30">
        <f t="shared" si="11"/>
        <v>909.09090909090901</v>
      </c>
      <c r="S123" s="30">
        <f t="shared" si="11"/>
        <v>833.33333333333337</v>
      </c>
      <c r="T123" s="40">
        <v>5.9999999999999995E-4</v>
      </c>
      <c r="U123" s="40">
        <v>1.1000000000000001E-3</v>
      </c>
      <c r="V123" s="40">
        <v>1.1999999999999999E-3</v>
      </c>
      <c r="W123" s="6"/>
      <c r="X123" s="6"/>
      <c r="Y123" s="6"/>
      <c r="Z123" s="51"/>
      <c r="AA123" s="51"/>
      <c r="AB123" s="51"/>
    </row>
    <row r="124" spans="1:28" s="46" customFormat="1" x14ac:dyDescent="0.35">
      <c r="A124" s="46" t="s">
        <v>112</v>
      </c>
      <c r="B124" s="47"/>
      <c r="C124" s="48">
        <v>2009</v>
      </c>
      <c r="D124" s="48">
        <v>8</v>
      </c>
      <c r="E124" s="48">
        <v>5</v>
      </c>
      <c r="F124" s="46" t="s">
        <v>48</v>
      </c>
      <c r="G124" s="46" t="s">
        <v>49</v>
      </c>
      <c r="H124" s="46" t="s">
        <v>53</v>
      </c>
      <c r="I124" s="46" t="s">
        <v>50</v>
      </c>
      <c r="J124" s="46" t="s">
        <v>51</v>
      </c>
      <c r="K124" s="49"/>
      <c r="L124" s="49"/>
      <c r="M124" s="49"/>
      <c r="N124" s="49">
        <v>-5469403.1108999997</v>
      </c>
      <c r="O124" s="49">
        <v>-2518445.1952</v>
      </c>
      <c r="P124" s="49">
        <v>2099193.5446000001</v>
      </c>
      <c r="Q124" s="50"/>
      <c r="R124" s="50"/>
      <c r="S124" s="50"/>
      <c r="T124" s="50"/>
      <c r="U124" s="50"/>
      <c r="V124" s="50"/>
      <c r="W124" s="6"/>
      <c r="X124" s="6"/>
      <c r="Y124" s="6"/>
      <c r="Z124" s="51">
        <f t="shared" si="12"/>
        <v>-5469403.2198650548</v>
      </c>
      <c r="AA124" s="51">
        <f t="shared" si="12"/>
        <v>-2518445.2214582311</v>
      </c>
      <c r="AB124" s="51">
        <f t="shared" si="12"/>
        <v>2099193.622636843</v>
      </c>
    </row>
    <row r="125" spans="1:28" s="33" customFormat="1" x14ac:dyDescent="0.35">
      <c r="A125" s="25" t="s">
        <v>113</v>
      </c>
      <c r="B125" s="36">
        <v>38568.610717592594</v>
      </c>
      <c r="C125" s="37"/>
      <c r="D125" s="37"/>
      <c r="E125" s="37"/>
      <c r="F125" s="38" t="s">
        <v>48</v>
      </c>
      <c r="G125" s="38" t="s">
        <v>49</v>
      </c>
      <c r="H125" s="38" t="s">
        <v>46</v>
      </c>
      <c r="I125" s="38" t="s">
        <v>50</v>
      </c>
      <c r="J125" s="38" t="s">
        <v>51</v>
      </c>
      <c r="K125" s="39">
        <v>-5469456.1350999996</v>
      </c>
      <c r="L125" s="39">
        <v>-2518361.2023999998</v>
      </c>
      <c r="M125" s="39">
        <v>2099146.3352000001</v>
      </c>
      <c r="N125" s="29">
        <f t="shared" si="10"/>
        <v>-5469456.1509999996</v>
      </c>
      <c r="O125" s="29">
        <f t="shared" si="10"/>
        <v>-2518361.1144999997</v>
      </c>
      <c r="P125" s="29">
        <f t="shared" si="10"/>
        <v>2099146.341</v>
      </c>
      <c r="Q125" s="30">
        <f t="shared" si="11"/>
        <v>1666.6666666666667</v>
      </c>
      <c r="R125" s="30">
        <f t="shared" si="11"/>
        <v>833.33333333333337</v>
      </c>
      <c r="S125" s="30">
        <f t="shared" si="11"/>
        <v>714.28571428571433</v>
      </c>
      <c r="T125" s="40">
        <v>5.9999999999999995E-4</v>
      </c>
      <c r="U125" s="40">
        <v>1.1999999999999999E-3</v>
      </c>
      <c r="V125" s="40">
        <v>1.4E-3</v>
      </c>
      <c r="W125" s="6"/>
      <c r="X125" s="6"/>
      <c r="Y125" s="6"/>
      <c r="Z125" s="51"/>
      <c r="AA125" s="51"/>
      <c r="AB125" s="51"/>
    </row>
    <row r="126" spans="1:28" s="46" customFormat="1" x14ac:dyDescent="0.35">
      <c r="A126" s="46" t="s">
        <v>113</v>
      </c>
      <c r="B126" s="47"/>
      <c r="C126" s="48">
        <v>2009</v>
      </c>
      <c r="D126" s="48">
        <v>8</v>
      </c>
      <c r="E126" s="48">
        <v>5</v>
      </c>
      <c r="F126" s="46" t="s">
        <v>48</v>
      </c>
      <c r="G126" s="46" t="s">
        <v>49</v>
      </c>
      <c r="H126" s="46" t="s">
        <v>53</v>
      </c>
      <c r="I126" s="46" t="s">
        <v>50</v>
      </c>
      <c r="J126" s="46" t="s">
        <v>51</v>
      </c>
      <c r="K126" s="49"/>
      <c r="L126" s="49"/>
      <c r="M126" s="49"/>
      <c r="N126" s="49">
        <v>-5469456.1509999996</v>
      </c>
      <c r="O126" s="49">
        <v>-2518361.1144999997</v>
      </c>
      <c r="P126" s="49">
        <v>2099146.341</v>
      </c>
      <c r="Q126" s="50"/>
      <c r="R126" s="50"/>
      <c r="S126" s="50"/>
      <c r="T126" s="50"/>
      <c r="U126" s="50"/>
      <c r="V126" s="50"/>
      <c r="W126" s="50">
        <f>N127-N126</f>
        <v>-0.18610000051558018</v>
      </c>
      <c r="X126" s="50">
        <f t="shared" ref="X126:Y126" si="17">O127-O126</f>
        <v>0.14829999953508377</v>
      </c>
      <c r="Y126" s="50">
        <f t="shared" si="17"/>
        <v>0.2178000002168119</v>
      </c>
      <c r="Z126" s="51">
        <f t="shared" si="12"/>
        <v>-5469456.2599650547</v>
      </c>
      <c r="AA126" s="51">
        <f t="shared" si="12"/>
        <v>-2518361.1407582308</v>
      </c>
      <c r="AB126" s="51">
        <f t="shared" si="12"/>
        <v>2099146.4190368429</v>
      </c>
    </row>
    <row r="127" spans="1:28" x14ac:dyDescent="0.35">
      <c r="A127" s="59" t="s">
        <v>113</v>
      </c>
      <c r="B127" s="60">
        <v>38567.643229166664</v>
      </c>
      <c r="C127" s="48">
        <v>2009</v>
      </c>
      <c r="D127" s="48">
        <v>8</v>
      </c>
      <c r="E127" s="48">
        <v>5</v>
      </c>
      <c r="F127" t="s">
        <v>48</v>
      </c>
      <c r="G127" t="s">
        <v>49</v>
      </c>
      <c r="H127" t="s">
        <v>46</v>
      </c>
      <c r="I127" t="s">
        <v>50</v>
      </c>
      <c r="J127" t="s">
        <v>51</v>
      </c>
      <c r="K127">
        <v>-5469456.2911</v>
      </c>
      <c r="L127">
        <v>-2518361.1923000002</v>
      </c>
      <c r="M127">
        <v>2099146.4106999999</v>
      </c>
      <c r="N127" s="46">
        <v>-5469456.3371000001</v>
      </c>
      <c r="O127" s="46">
        <v>-2518360.9662000001</v>
      </c>
      <c r="P127" s="46">
        <v>2099146.5588000002</v>
      </c>
      <c r="Q127" s="30">
        <f>1/T127</f>
        <v>5000</v>
      </c>
      <c r="R127" s="30">
        <f>1/U127</f>
        <v>3333.3333333333335</v>
      </c>
      <c r="S127" s="30">
        <f>1/V127</f>
        <v>3333.3333333333335</v>
      </c>
      <c r="T127" s="5">
        <v>2.0000000000000001E-4</v>
      </c>
      <c r="U127" s="5">
        <v>2.9999999999999997E-4</v>
      </c>
      <c r="V127" s="5">
        <v>2.9999999999999997E-4</v>
      </c>
      <c r="W127" s="50"/>
      <c r="X127" s="50"/>
      <c r="Y127" s="50"/>
      <c r="Z127" s="51">
        <f>N127</f>
        <v>-5469456.3371000001</v>
      </c>
      <c r="AA127" s="51">
        <f>O127</f>
        <v>-2518360.9662000001</v>
      </c>
      <c r="AB127" s="51">
        <f>P127</f>
        <v>2099146.5588000002</v>
      </c>
    </row>
    <row r="128" spans="1:28" s="33" customFormat="1" x14ac:dyDescent="0.35">
      <c r="A128" s="25" t="s">
        <v>114</v>
      </c>
      <c r="B128" s="36">
        <v>38568.616886574076</v>
      </c>
      <c r="C128" s="37"/>
      <c r="D128" s="37"/>
      <c r="E128" s="37"/>
      <c r="F128" s="38" t="s">
        <v>48</v>
      </c>
      <c r="G128" s="38" t="s">
        <v>49</v>
      </c>
      <c r="H128" s="38" t="s">
        <v>46</v>
      </c>
      <c r="I128" s="38" t="s">
        <v>50</v>
      </c>
      <c r="J128" s="38" t="s">
        <v>51</v>
      </c>
      <c r="K128" s="39">
        <v>-5469515.2933999998</v>
      </c>
      <c r="L128" s="39">
        <v>-2518279.3149999999</v>
      </c>
      <c r="M128" s="39">
        <v>2099068.3892000001</v>
      </c>
      <c r="N128" s="29">
        <f t="shared" si="10"/>
        <v>-5469515.3092999998</v>
      </c>
      <c r="O128" s="29">
        <f t="shared" si="10"/>
        <v>-2518279.2270999998</v>
      </c>
      <c r="P128" s="29">
        <f t="shared" si="10"/>
        <v>2099068.395</v>
      </c>
      <c r="Q128" s="30">
        <f t="shared" si="11"/>
        <v>2000</v>
      </c>
      <c r="R128" s="30">
        <f t="shared" si="11"/>
        <v>909.09090909090901</v>
      </c>
      <c r="S128" s="30">
        <f t="shared" si="11"/>
        <v>833.33333333333337</v>
      </c>
      <c r="T128" s="40">
        <v>5.0000000000000001E-4</v>
      </c>
      <c r="U128" s="40">
        <v>1.1000000000000001E-3</v>
      </c>
      <c r="V128" s="40">
        <v>1.1999999999999999E-3</v>
      </c>
      <c r="W128" s="6"/>
      <c r="X128" s="6"/>
      <c r="Y128" s="6"/>
      <c r="Z128" s="51"/>
      <c r="AA128" s="51"/>
      <c r="AB128" s="51"/>
    </row>
    <row r="129" spans="1:28" s="46" customFormat="1" x14ac:dyDescent="0.35">
      <c r="A129" s="46" t="s">
        <v>114</v>
      </c>
      <c r="B129" s="47"/>
      <c r="C129" s="48">
        <v>2009</v>
      </c>
      <c r="D129" s="48">
        <v>8</v>
      </c>
      <c r="E129" s="48">
        <v>5</v>
      </c>
      <c r="F129" s="46" t="s">
        <v>48</v>
      </c>
      <c r="G129" s="46" t="s">
        <v>49</v>
      </c>
      <c r="H129" s="46" t="s">
        <v>53</v>
      </c>
      <c r="I129" s="46" t="s">
        <v>50</v>
      </c>
      <c r="J129" s="46" t="s">
        <v>51</v>
      </c>
      <c r="K129" s="49"/>
      <c r="L129" s="49"/>
      <c r="M129" s="49"/>
      <c r="N129" s="49">
        <v>-5469515.3092999998</v>
      </c>
      <c r="O129" s="49">
        <v>-2518279.2270999998</v>
      </c>
      <c r="P129" s="49">
        <v>2099068.395</v>
      </c>
      <c r="Q129" s="50"/>
      <c r="R129" s="50"/>
      <c r="S129" s="50"/>
      <c r="T129" s="50"/>
      <c r="U129" s="50"/>
      <c r="V129" s="50"/>
      <c r="W129" s="6"/>
      <c r="X129" s="6"/>
      <c r="Y129" s="6"/>
      <c r="Z129" s="51">
        <f t="shared" si="12"/>
        <v>-5469515.4182650549</v>
      </c>
      <c r="AA129" s="51">
        <f t="shared" si="12"/>
        <v>-2518279.2533582309</v>
      </c>
      <c r="AB129" s="51">
        <f t="shared" si="12"/>
        <v>2099068.4730368429</v>
      </c>
    </row>
    <row r="130" spans="1:28" s="33" customFormat="1" x14ac:dyDescent="0.35">
      <c r="A130" s="25" t="s">
        <v>115</v>
      </c>
      <c r="B130" s="36">
        <v>38568.621689814812</v>
      </c>
      <c r="C130" s="37"/>
      <c r="D130" s="37"/>
      <c r="E130" s="37"/>
      <c r="F130" s="38" t="s">
        <v>48</v>
      </c>
      <c r="G130" s="38" t="s">
        <v>49</v>
      </c>
      <c r="H130" s="38" t="s">
        <v>46</v>
      </c>
      <c r="I130" s="38" t="s">
        <v>50</v>
      </c>
      <c r="J130" s="38" t="s">
        <v>51</v>
      </c>
      <c r="K130" s="39">
        <v>-5469583.2070000004</v>
      </c>
      <c r="L130" s="39">
        <v>-2518210.6623999998</v>
      </c>
      <c r="M130" s="39">
        <v>2098963.9700000002</v>
      </c>
      <c r="N130" s="29">
        <f t="shared" si="10"/>
        <v>-5469583.2229000004</v>
      </c>
      <c r="O130" s="29">
        <f t="shared" si="10"/>
        <v>-2518210.5744999996</v>
      </c>
      <c r="P130" s="29">
        <f t="shared" si="10"/>
        <v>2098963.9758000001</v>
      </c>
      <c r="Q130" s="30">
        <f t="shared" si="11"/>
        <v>1250</v>
      </c>
      <c r="R130" s="30">
        <f t="shared" si="11"/>
        <v>555.55555555555554</v>
      </c>
      <c r="S130" s="30">
        <f t="shared" si="11"/>
        <v>500</v>
      </c>
      <c r="T130" s="40">
        <v>8.0000000000000004E-4</v>
      </c>
      <c r="U130" s="40">
        <v>1.8E-3</v>
      </c>
      <c r="V130" s="40">
        <v>2E-3</v>
      </c>
      <c r="W130" s="6"/>
      <c r="X130" s="6"/>
      <c r="Y130" s="6"/>
      <c r="Z130" s="51"/>
      <c r="AA130" s="51"/>
      <c r="AB130" s="51"/>
    </row>
    <row r="131" spans="1:28" s="46" customFormat="1" x14ac:dyDescent="0.35">
      <c r="A131" s="46" t="s">
        <v>115</v>
      </c>
      <c r="B131" s="47"/>
      <c r="C131" s="48">
        <v>2009</v>
      </c>
      <c r="D131" s="48">
        <v>8</v>
      </c>
      <c r="E131" s="48">
        <v>5</v>
      </c>
      <c r="F131" s="46" t="s">
        <v>48</v>
      </c>
      <c r="G131" s="46" t="s">
        <v>49</v>
      </c>
      <c r="H131" s="46" t="s">
        <v>53</v>
      </c>
      <c r="I131" s="46" t="s">
        <v>50</v>
      </c>
      <c r="J131" s="46" t="s">
        <v>51</v>
      </c>
      <c r="K131" s="49"/>
      <c r="L131" s="49"/>
      <c r="M131" s="49"/>
      <c r="N131" s="49">
        <v>-5469583.2229000004</v>
      </c>
      <c r="O131" s="49">
        <v>-2518210.5744999996</v>
      </c>
      <c r="P131" s="49">
        <v>2098963.9758000001</v>
      </c>
      <c r="Q131" s="50"/>
      <c r="R131" s="50"/>
      <c r="S131" s="50"/>
      <c r="T131" s="50"/>
      <c r="U131" s="50"/>
      <c r="V131" s="50"/>
      <c r="W131" s="50">
        <f>N132-N131</f>
        <v>-0.1531999995931983</v>
      </c>
      <c r="X131" s="50">
        <f t="shared" ref="X131:Y131" si="18">O132-O131</f>
        <v>0.1223999997600913</v>
      </c>
      <c r="Y131" s="50">
        <f t="shared" si="18"/>
        <v>0.17489999998360872</v>
      </c>
      <c r="Z131" s="51">
        <f t="shared" si="12"/>
        <v>-5469583.3318650555</v>
      </c>
      <c r="AA131" s="51">
        <f t="shared" si="12"/>
        <v>-2518210.6007582308</v>
      </c>
      <c r="AB131" s="51">
        <f t="shared" si="12"/>
        <v>2098964.053836843</v>
      </c>
    </row>
    <row r="132" spans="1:28" x14ac:dyDescent="0.35">
      <c r="A132" s="59" t="s">
        <v>115</v>
      </c>
      <c r="B132" s="60">
        <v>38562.663368055553</v>
      </c>
      <c r="C132" s="48">
        <v>2009</v>
      </c>
      <c r="D132" s="48">
        <v>7</v>
      </c>
      <c r="E132" s="48">
        <v>31</v>
      </c>
      <c r="F132" t="s">
        <v>48</v>
      </c>
      <c r="G132" t="s">
        <v>49</v>
      </c>
      <c r="H132" t="s">
        <v>46</v>
      </c>
      <c r="I132" t="s">
        <v>50</v>
      </c>
      <c r="J132" t="s">
        <v>51</v>
      </c>
      <c r="K132">
        <v>-5469583.3378999997</v>
      </c>
      <c r="L132">
        <v>-2518210.6403999999</v>
      </c>
      <c r="M132">
        <v>2098964.0274</v>
      </c>
      <c r="N132" s="46">
        <v>-5469583.3761</v>
      </c>
      <c r="O132" s="46">
        <v>-2518210.4520999999</v>
      </c>
      <c r="P132" s="46">
        <v>2098964.1507000001</v>
      </c>
      <c r="Q132" s="30">
        <f>1/T132</f>
        <v>10000</v>
      </c>
      <c r="R132" s="30">
        <f>1/U132</f>
        <v>5000</v>
      </c>
      <c r="S132" s="30">
        <f>1/V132</f>
        <v>3333.3333333333335</v>
      </c>
      <c r="T132" s="5">
        <v>1E-4</v>
      </c>
      <c r="U132" s="5">
        <v>2.0000000000000001E-4</v>
      </c>
      <c r="V132" s="5">
        <v>2.9999999999999997E-4</v>
      </c>
      <c r="W132" s="50"/>
      <c r="X132" s="50"/>
      <c r="Y132" s="50"/>
      <c r="Z132" s="51">
        <f>N132</f>
        <v>-5469583.3761</v>
      </c>
      <c r="AA132" s="51">
        <f>O132</f>
        <v>-2518210.4520999999</v>
      </c>
      <c r="AB132" s="51">
        <f>P132</f>
        <v>2098964.1507000001</v>
      </c>
    </row>
    <row r="133" spans="1:28" s="33" customFormat="1" x14ac:dyDescent="0.35">
      <c r="A133" s="25" t="s">
        <v>116</v>
      </c>
      <c r="B133" s="36">
        <v>38568.630497685182</v>
      </c>
      <c r="C133" s="37"/>
      <c r="D133" s="37"/>
      <c r="E133" s="37"/>
      <c r="F133" s="38" t="s">
        <v>48</v>
      </c>
      <c r="G133" s="38" t="s">
        <v>49</v>
      </c>
      <c r="H133" s="38" t="s">
        <v>46</v>
      </c>
      <c r="I133" s="38" t="s">
        <v>50</v>
      </c>
      <c r="J133" s="38" t="s">
        <v>51</v>
      </c>
      <c r="K133" s="39">
        <v>-5469620.8408000004</v>
      </c>
      <c r="L133" s="39">
        <v>-2518190.1932999999</v>
      </c>
      <c r="M133" s="39">
        <v>2098872.0477</v>
      </c>
      <c r="N133" s="29">
        <f t="shared" si="10"/>
        <v>-5469620.8567000004</v>
      </c>
      <c r="O133" s="29">
        <f t="shared" si="10"/>
        <v>-2518190.1053999998</v>
      </c>
      <c r="P133" s="29">
        <f t="shared" si="10"/>
        <v>2098872.0534999999</v>
      </c>
      <c r="Q133" s="30">
        <f t="shared" si="11"/>
        <v>1666.6666666666667</v>
      </c>
      <c r="R133" s="30">
        <f t="shared" si="11"/>
        <v>769.23076923076928</v>
      </c>
      <c r="S133" s="30">
        <f t="shared" si="11"/>
        <v>714.28571428571433</v>
      </c>
      <c r="T133" s="40">
        <v>5.9999999999999995E-4</v>
      </c>
      <c r="U133" s="40">
        <v>1.2999999999999999E-3</v>
      </c>
      <c r="V133" s="40">
        <v>1.4E-3</v>
      </c>
      <c r="W133" s="6"/>
      <c r="X133" s="6"/>
      <c r="Y133" s="6"/>
      <c r="Z133" s="51"/>
      <c r="AA133" s="51"/>
      <c r="AB133" s="51"/>
    </row>
    <row r="134" spans="1:28" s="46" customFormat="1" x14ac:dyDescent="0.35">
      <c r="A134" s="46" t="s">
        <v>116</v>
      </c>
      <c r="B134" s="47"/>
      <c r="C134" s="48">
        <v>2009</v>
      </c>
      <c r="D134" s="48">
        <v>8</v>
      </c>
      <c r="E134" s="48">
        <v>5</v>
      </c>
      <c r="F134" s="46" t="s">
        <v>48</v>
      </c>
      <c r="G134" s="46" t="s">
        <v>49</v>
      </c>
      <c r="H134" s="46" t="s">
        <v>53</v>
      </c>
      <c r="I134" s="46" t="s">
        <v>50</v>
      </c>
      <c r="J134" s="46" t="s">
        <v>51</v>
      </c>
      <c r="K134" s="49"/>
      <c r="L134" s="49"/>
      <c r="M134" s="49"/>
      <c r="N134" s="49">
        <v>-5469620.8567000004</v>
      </c>
      <c r="O134" s="49">
        <v>-2518190.1053999998</v>
      </c>
      <c r="P134" s="49">
        <v>2098872.0534999999</v>
      </c>
      <c r="Q134" s="50"/>
      <c r="R134" s="50"/>
      <c r="S134" s="50"/>
      <c r="T134" s="50"/>
      <c r="U134" s="50"/>
      <c r="V134" s="50"/>
      <c r="W134" s="6"/>
      <c r="X134" s="6"/>
      <c r="Y134" s="6"/>
      <c r="Z134" s="51">
        <f t="shared" si="12"/>
        <v>-5469620.9656650554</v>
      </c>
      <c r="AA134" s="51">
        <f t="shared" si="12"/>
        <v>-2518190.1316582309</v>
      </c>
      <c r="AB134" s="51">
        <f t="shared" si="12"/>
        <v>2098872.1315368428</v>
      </c>
    </row>
    <row r="135" spans="1:28" s="33" customFormat="1" x14ac:dyDescent="0.35">
      <c r="A135" s="25" t="s">
        <v>117</v>
      </c>
      <c r="B135" s="36">
        <v>38568.636944444443</v>
      </c>
      <c r="C135" s="37"/>
      <c r="D135" s="37"/>
      <c r="E135" s="37"/>
      <c r="F135" s="38" t="s">
        <v>48</v>
      </c>
      <c r="G135" s="38" t="s">
        <v>49</v>
      </c>
      <c r="H135" s="38" t="s">
        <v>46</v>
      </c>
      <c r="I135" s="38" t="s">
        <v>50</v>
      </c>
      <c r="J135" s="38" t="s">
        <v>51</v>
      </c>
      <c r="K135" s="39">
        <v>-5469661.7227999996</v>
      </c>
      <c r="L135" s="39">
        <v>-2518141.7292999998</v>
      </c>
      <c r="M135" s="39">
        <v>2098787.5041</v>
      </c>
      <c r="N135" s="29">
        <f t="shared" si="10"/>
        <v>-5469661.7386999996</v>
      </c>
      <c r="O135" s="29">
        <f t="shared" si="10"/>
        <v>-2518141.6413999996</v>
      </c>
      <c r="P135" s="29">
        <f t="shared" si="10"/>
        <v>2098787.5098999999</v>
      </c>
      <c r="Q135" s="30">
        <f t="shared" si="11"/>
        <v>2000</v>
      </c>
      <c r="R135" s="30">
        <f t="shared" si="11"/>
        <v>1111.1111111111111</v>
      </c>
      <c r="S135" s="30">
        <f t="shared" si="11"/>
        <v>1000</v>
      </c>
      <c r="T135" s="40">
        <v>5.0000000000000001E-4</v>
      </c>
      <c r="U135" s="40">
        <v>8.9999999999999998E-4</v>
      </c>
      <c r="V135" s="40">
        <v>1E-3</v>
      </c>
      <c r="W135" s="6"/>
      <c r="X135" s="6"/>
      <c r="Y135" s="6"/>
      <c r="Z135" s="51"/>
      <c r="AA135" s="51"/>
      <c r="AB135" s="51"/>
    </row>
    <row r="136" spans="1:28" s="46" customFormat="1" x14ac:dyDescent="0.35">
      <c r="A136" s="46" t="s">
        <v>117</v>
      </c>
      <c r="B136" s="47"/>
      <c r="C136" s="48">
        <v>2009</v>
      </c>
      <c r="D136" s="48">
        <v>8</v>
      </c>
      <c r="E136" s="48">
        <v>5</v>
      </c>
      <c r="F136" s="46" t="s">
        <v>48</v>
      </c>
      <c r="G136" s="46" t="s">
        <v>49</v>
      </c>
      <c r="H136" s="46" t="s">
        <v>53</v>
      </c>
      <c r="I136" s="46" t="s">
        <v>50</v>
      </c>
      <c r="J136" s="46" t="s">
        <v>51</v>
      </c>
      <c r="K136" s="49"/>
      <c r="L136" s="49"/>
      <c r="M136" s="49"/>
      <c r="N136" s="49">
        <v>-5469661.7386999996</v>
      </c>
      <c r="O136" s="49">
        <v>-2518141.6413999996</v>
      </c>
      <c r="P136" s="49">
        <v>2098787.5098999999</v>
      </c>
      <c r="Q136" s="50"/>
      <c r="R136" s="50"/>
      <c r="S136" s="50"/>
      <c r="T136" s="50"/>
      <c r="U136" s="50"/>
      <c r="V136" s="50"/>
      <c r="W136" s="50">
        <f>N137-N136</f>
        <v>-0.14440000057220459</v>
      </c>
      <c r="X136" s="50">
        <f t="shared" ref="X136:Y136" si="19">O137-O136</f>
        <v>0.16399999940767884</v>
      </c>
      <c r="Y136" s="50">
        <f t="shared" si="19"/>
        <v>0.20459999982267618</v>
      </c>
      <c r="Z136" s="51">
        <f t="shared" si="12"/>
        <v>-5469661.8476650547</v>
      </c>
      <c r="AA136" s="51">
        <f t="shared" si="12"/>
        <v>-2518141.6676582308</v>
      </c>
      <c r="AB136" s="51">
        <f t="shared" si="12"/>
        <v>2098787.5879368428</v>
      </c>
    </row>
    <row r="137" spans="1:28" x14ac:dyDescent="0.35">
      <c r="A137" s="59" t="s">
        <v>117</v>
      </c>
      <c r="B137" s="60">
        <v>38566.67690972222</v>
      </c>
      <c r="C137" s="48">
        <v>2009</v>
      </c>
      <c r="D137" s="48">
        <v>8</v>
      </c>
      <c r="E137" s="48">
        <v>4</v>
      </c>
      <c r="F137" t="s">
        <v>48</v>
      </c>
      <c r="G137" t="s">
        <v>49</v>
      </c>
      <c r="H137" t="s">
        <v>46</v>
      </c>
      <c r="I137" t="s">
        <v>50</v>
      </c>
      <c r="J137" t="s">
        <v>51</v>
      </c>
      <c r="K137">
        <v>-5469661.8372</v>
      </c>
      <c r="L137">
        <v>-2518141.7037</v>
      </c>
      <c r="M137">
        <v>2098787.5663000001</v>
      </c>
      <c r="N137" s="46">
        <v>-5469661.8831000002</v>
      </c>
      <c r="O137" s="46">
        <v>-2518141.4774000002</v>
      </c>
      <c r="P137" s="46">
        <v>2098787.7144999998</v>
      </c>
      <c r="Q137" s="30">
        <f>1/T137</f>
        <v>5000</v>
      </c>
      <c r="R137" s="30">
        <f>1/U137</f>
        <v>3333.3333333333335</v>
      </c>
      <c r="S137" s="30">
        <f>1/V137</f>
        <v>3333.3333333333335</v>
      </c>
      <c r="T137" s="5">
        <v>2.0000000000000001E-4</v>
      </c>
      <c r="U137" s="5">
        <v>2.9999999999999997E-4</v>
      </c>
      <c r="V137" s="5">
        <v>2.9999999999999997E-4</v>
      </c>
      <c r="W137" s="50"/>
      <c r="X137" s="50"/>
      <c r="Y137" s="50"/>
      <c r="Z137" s="51">
        <f>N137</f>
        <v>-5469661.8831000002</v>
      </c>
      <c r="AA137" s="51">
        <f>O137</f>
        <v>-2518141.4774000002</v>
      </c>
      <c r="AB137" s="51">
        <f>P137</f>
        <v>2098787.7144999998</v>
      </c>
    </row>
  </sheetData>
  <mergeCells count="5">
    <mergeCell ref="T1:V1"/>
    <mergeCell ref="A2:H2"/>
    <mergeCell ref="A3:H3"/>
    <mergeCell ref="A4:H4"/>
    <mergeCell ref="Q5:S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A10" workbookViewId="0">
      <selection activeCell="B21" sqref="B21:L21"/>
    </sheetView>
  </sheetViews>
  <sheetFormatPr baseColWidth="10" defaultRowHeight="14.5" x14ac:dyDescent="0.35"/>
  <cols>
    <col min="2" max="2" width="4.81640625" bestFit="1" customWidth="1"/>
    <col min="3" max="3" width="1.81640625" bestFit="1" customWidth="1"/>
    <col min="4" max="4" width="2.81640625" bestFit="1" customWidth="1"/>
    <col min="5" max="6" width="12.453125" bestFit="1" customWidth="1"/>
    <col min="7" max="7" width="11.81640625" bestFit="1" customWidth="1"/>
  </cols>
  <sheetData>
    <row r="1" spans="1:12" x14ac:dyDescent="0.35">
      <c r="A1">
        <v>1</v>
      </c>
      <c r="B1">
        <v>2009</v>
      </c>
      <c r="C1">
        <v>7</v>
      </c>
      <c r="D1">
        <v>31</v>
      </c>
      <c r="E1">
        <v>-5469242.8421984408</v>
      </c>
      <c r="F1">
        <v>-2518480.8789507076</v>
      </c>
      <c r="G1">
        <v>2099557.5307096229</v>
      </c>
      <c r="H1">
        <v>19.343183761763999</v>
      </c>
      <c r="I1">
        <v>-155.274841007822</v>
      </c>
      <c r="J1">
        <v>985.90714639611497</v>
      </c>
      <c r="K1">
        <v>261018.99814915599</v>
      </c>
      <c r="L1">
        <v>2140372.6632604101</v>
      </c>
    </row>
    <row r="2" spans="1:12" x14ac:dyDescent="0.35">
      <c r="A2">
        <v>2</v>
      </c>
      <c r="B2">
        <v>2009</v>
      </c>
      <c r="C2">
        <v>7</v>
      </c>
      <c r="D2">
        <v>31</v>
      </c>
      <c r="E2">
        <v>-5469283.5563545292</v>
      </c>
      <c r="F2">
        <v>-2518480.6711161258</v>
      </c>
      <c r="G2">
        <v>2099461.0042026327</v>
      </c>
      <c r="H2">
        <v>19.342250734923802</v>
      </c>
      <c r="I2">
        <v>-155.27500484855901</v>
      </c>
      <c r="J2">
        <v>988.74768379609998</v>
      </c>
      <c r="K2">
        <v>261000.41958541801</v>
      </c>
      <c r="L2">
        <v>2140269.5846387199</v>
      </c>
    </row>
    <row r="3" spans="1:12" x14ac:dyDescent="0.35">
      <c r="A3">
        <v>3</v>
      </c>
      <c r="B3">
        <v>2009</v>
      </c>
      <c r="C3">
        <v>8</v>
      </c>
      <c r="D3">
        <v>5</v>
      </c>
      <c r="E3">
        <v>-5469324.1355079124</v>
      </c>
      <c r="F3">
        <v>-2518494.9192439453</v>
      </c>
      <c r="G3">
        <v>2099346.9519868428</v>
      </c>
      <c r="H3">
        <v>19.341150627372802</v>
      </c>
      <c r="I3">
        <v>-155.27504320833299</v>
      </c>
      <c r="J3">
        <v>991.37608757428802</v>
      </c>
      <c r="K3">
        <v>260994.78534538401</v>
      </c>
      <c r="L3">
        <v>2140147.8332384299</v>
      </c>
    </row>
    <row r="4" spans="1:12" x14ac:dyDescent="0.35">
      <c r="A4">
        <v>4</v>
      </c>
      <c r="B4">
        <v>2009</v>
      </c>
      <c r="C4">
        <v>8</v>
      </c>
      <c r="D4">
        <v>5</v>
      </c>
      <c r="E4">
        <v>-5469345.468390055</v>
      </c>
      <c r="F4">
        <v>-2518520.1085165646</v>
      </c>
      <c r="G4">
        <v>2099255.010716843</v>
      </c>
      <c r="H4">
        <v>19.340277572280101</v>
      </c>
      <c r="I4">
        <v>-155.27491038855101</v>
      </c>
      <c r="J4">
        <v>989.15099268592905</v>
      </c>
      <c r="K4">
        <v>261007.47273884399</v>
      </c>
      <c r="L4">
        <v>2140050.9845006401</v>
      </c>
    </row>
    <row r="5" spans="1:12" x14ac:dyDescent="0.35">
      <c r="A5">
        <v>5</v>
      </c>
      <c r="B5">
        <v>2009</v>
      </c>
      <c r="C5">
        <v>8</v>
      </c>
      <c r="D5">
        <v>5</v>
      </c>
      <c r="E5">
        <v>-5469211.3354946859</v>
      </c>
      <c r="F5">
        <v>-2518466.8099878607</v>
      </c>
      <c r="G5">
        <v>2099657.2523968429</v>
      </c>
      <c r="H5">
        <v>19.344136855214899</v>
      </c>
      <c r="I5">
        <v>-155.27483721024501</v>
      </c>
      <c r="J5">
        <v>986.38265848159801</v>
      </c>
      <c r="K5">
        <v>261020.78580116501</v>
      </c>
      <c r="L5">
        <v>2140478.1849911502</v>
      </c>
    </row>
    <row r="6" spans="1:12" x14ac:dyDescent="0.35">
      <c r="A6">
        <v>6</v>
      </c>
      <c r="B6">
        <v>2009</v>
      </c>
      <c r="C6">
        <v>7</v>
      </c>
      <c r="D6">
        <v>31</v>
      </c>
      <c r="E6">
        <v>-5469178.4175650552</v>
      </c>
      <c r="F6">
        <v>-2518469.7753582308</v>
      </c>
      <c r="G6">
        <v>2099754.8694368429</v>
      </c>
      <c r="H6">
        <v>19.345054531932799</v>
      </c>
      <c r="I6">
        <v>-155.274680569861</v>
      </c>
      <c r="J6">
        <v>991.67704003024903</v>
      </c>
      <c r="K6">
        <v>261038.58509999601</v>
      </c>
      <c r="L6">
        <v>2140579.57400335</v>
      </c>
    </row>
    <row r="7" spans="1:12" x14ac:dyDescent="0.35">
      <c r="A7">
        <v>7</v>
      </c>
      <c r="B7">
        <v>2009</v>
      </c>
      <c r="C7">
        <v>7</v>
      </c>
      <c r="D7">
        <v>31</v>
      </c>
      <c r="E7">
        <v>-5469170.2220000001</v>
      </c>
      <c r="F7">
        <v>-2518419.9720000001</v>
      </c>
      <c r="G7">
        <v>2099831.9937</v>
      </c>
      <c r="H7">
        <v>19.3457964198575</v>
      </c>
      <c r="I7">
        <v>-155.275078414901</v>
      </c>
      <c r="J7">
        <v>990.54663837701105</v>
      </c>
      <c r="K7">
        <v>260997.85417217799</v>
      </c>
      <c r="L7">
        <v>2140662.2664439701</v>
      </c>
    </row>
    <row r="8" spans="1:12" x14ac:dyDescent="0.35">
      <c r="A8">
        <v>8</v>
      </c>
      <c r="B8" t="s">
        <v>118</v>
      </c>
      <c r="C8" t="s">
        <v>118</v>
      </c>
      <c r="D8" t="s">
        <v>118</v>
      </c>
      <c r="E8" t="s">
        <v>118</v>
      </c>
      <c r="F8" t="s">
        <v>118</v>
      </c>
      <c r="G8" t="s">
        <v>118</v>
      </c>
      <c r="H8" t="s">
        <v>119</v>
      </c>
      <c r="I8" t="s">
        <v>119</v>
      </c>
      <c r="J8" t="s">
        <v>119</v>
      </c>
      <c r="K8" t="s">
        <v>119</v>
      </c>
      <c r="L8" t="s">
        <v>119</v>
      </c>
    </row>
    <row r="9" spans="1:12" x14ac:dyDescent="0.35">
      <c r="A9">
        <v>9</v>
      </c>
      <c r="B9">
        <v>2009</v>
      </c>
      <c r="C9">
        <v>8</v>
      </c>
      <c r="D9">
        <v>5</v>
      </c>
      <c r="E9">
        <v>-5469158.3042000001</v>
      </c>
      <c r="F9">
        <v>-2518324.338</v>
      </c>
      <c r="G9">
        <v>2100028.8018</v>
      </c>
      <c r="H9">
        <v>19.347625750785799</v>
      </c>
      <c r="I9">
        <v>-155.27585759055501</v>
      </c>
      <c r="J9">
        <v>1007.79098801594</v>
      </c>
      <c r="K9">
        <v>260918.63287751001</v>
      </c>
      <c r="L9">
        <v>2140865.88895217</v>
      </c>
    </row>
    <row r="10" spans="1:12" x14ac:dyDescent="0.35">
      <c r="A10">
        <v>10</v>
      </c>
      <c r="B10">
        <v>2009</v>
      </c>
      <c r="C10">
        <v>7</v>
      </c>
      <c r="D10">
        <v>31</v>
      </c>
      <c r="E10">
        <v>-5469128.9621176869</v>
      </c>
      <c r="F10">
        <v>-2518299.1007529679</v>
      </c>
      <c r="G10">
        <v>2100135.3603721368</v>
      </c>
      <c r="H10">
        <v>19.348645199318</v>
      </c>
      <c r="I10">
        <v>-155.27595894704899</v>
      </c>
      <c r="J10">
        <v>1007.98815663904</v>
      </c>
      <c r="K10">
        <v>260909.467136458</v>
      </c>
      <c r="L10">
        <v>2140978.9031719002</v>
      </c>
    </row>
    <row r="11" spans="1:12" x14ac:dyDescent="0.35">
      <c r="A11">
        <v>11</v>
      </c>
      <c r="B11">
        <v>2009</v>
      </c>
      <c r="C11">
        <v>8</v>
      </c>
      <c r="D11">
        <v>5</v>
      </c>
      <c r="E11">
        <v>-5469115.7401591726</v>
      </c>
      <c r="F11">
        <v>-2518271.5967405839</v>
      </c>
      <c r="G11">
        <v>2100234.1548755527</v>
      </c>
      <c r="H11">
        <v>19.3495575083391</v>
      </c>
      <c r="I11">
        <v>-155.27614405759701</v>
      </c>
      <c r="J11">
        <v>1018.53587866481</v>
      </c>
      <c r="K11">
        <v>260891.34339301099</v>
      </c>
      <c r="L11">
        <v>2141080.1707825698</v>
      </c>
    </row>
    <row r="12" spans="1:12" x14ac:dyDescent="0.35">
      <c r="A12">
        <v>12</v>
      </c>
      <c r="B12">
        <v>2009</v>
      </c>
      <c r="C12">
        <v>8</v>
      </c>
      <c r="D12">
        <v>5</v>
      </c>
      <c r="E12">
        <v>-5469116.7860474084</v>
      </c>
      <c r="F12">
        <v>-2518209.8128699958</v>
      </c>
      <c r="G12">
        <v>2100318.7829930927</v>
      </c>
      <c r="H12">
        <v>19.350353203827598</v>
      </c>
      <c r="I12">
        <v>-155.27668226166799</v>
      </c>
      <c r="J12">
        <v>1023.09179747012</v>
      </c>
      <c r="K12">
        <v>260835.94226985899</v>
      </c>
      <c r="L12">
        <v>2141169.0157033098</v>
      </c>
    </row>
    <row r="13" spans="1:12" x14ac:dyDescent="0.35">
      <c r="A13">
        <v>13</v>
      </c>
      <c r="B13">
        <v>2009</v>
      </c>
      <c r="C13">
        <v>8</v>
      </c>
      <c r="D13">
        <v>4</v>
      </c>
      <c r="E13">
        <v>-5469110.4549000002</v>
      </c>
      <c r="F13">
        <v>-2518159.6921999999</v>
      </c>
      <c r="G13">
        <v>2100404.7089</v>
      </c>
      <c r="H13">
        <v>19.351165414199698</v>
      </c>
      <c r="I13">
        <v>-155.27709029819999</v>
      </c>
      <c r="J13">
        <v>1026.3595061516401</v>
      </c>
      <c r="K13">
        <v>260794.245431444</v>
      </c>
      <c r="L13">
        <v>2141259.5091496902</v>
      </c>
    </row>
    <row r="14" spans="1:12" x14ac:dyDescent="0.35">
      <c r="A14">
        <v>14</v>
      </c>
      <c r="B14">
        <v>2009</v>
      </c>
      <c r="C14">
        <v>8</v>
      </c>
      <c r="D14">
        <v>5</v>
      </c>
      <c r="E14">
        <v>-5469109.6317105098</v>
      </c>
      <c r="F14">
        <v>-2518145.2714400487</v>
      </c>
      <c r="G14">
        <v>2100420.2868987476</v>
      </c>
      <c r="H14">
        <v>19.351318458241199</v>
      </c>
      <c r="I14">
        <v>-155.27721167486899</v>
      </c>
      <c r="J14">
        <v>1025.1255272375399</v>
      </c>
      <c r="K14">
        <v>260781.71295687501</v>
      </c>
      <c r="L14">
        <v>2141276.6223714799</v>
      </c>
    </row>
    <row r="15" spans="1:12" x14ac:dyDescent="0.35">
      <c r="A15">
        <v>15</v>
      </c>
      <c r="B15">
        <v>2009</v>
      </c>
      <c r="C15">
        <v>8</v>
      </c>
      <c r="D15">
        <v>5</v>
      </c>
      <c r="E15">
        <v>-5469127.1641419781</v>
      </c>
      <c r="F15">
        <v>-2518100.9943043846</v>
      </c>
      <c r="G15">
        <v>2100423.5204168428</v>
      </c>
      <c r="H15">
        <v>19.351353769466101</v>
      </c>
      <c r="I15">
        <v>-155.27766417166899</v>
      </c>
      <c r="J15">
        <v>1023.75062752143</v>
      </c>
      <c r="K15">
        <v>260734.21057490399</v>
      </c>
      <c r="L15">
        <v>2141281.1587314499</v>
      </c>
    </row>
    <row r="16" spans="1:12" x14ac:dyDescent="0.35">
      <c r="A16">
        <v>16</v>
      </c>
      <c r="B16">
        <v>2009</v>
      </c>
      <c r="C16">
        <v>8</v>
      </c>
      <c r="D16">
        <v>5</v>
      </c>
      <c r="E16">
        <v>-5469096.2275317218</v>
      </c>
      <c r="F16">
        <v>-2518107.6889248979</v>
      </c>
      <c r="G16">
        <v>2100494.3773413883</v>
      </c>
      <c r="H16">
        <v>19.352033334527899</v>
      </c>
      <c r="I16">
        <v>-155.277483181241</v>
      </c>
      <c r="J16">
        <v>1023.3590868981599</v>
      </c>
      <c r="K16">
        <v>260754.22285596401</v>
      </c>
      <c r="L16">
        <v>2141356.1500045299</v>
      </c>
    </row>
    <row r="17" spans="1:12" x14ac:dyDescent="0.35">
      <c r="A17">
        <v>17</v>
      </c>
      <c r="B17">
        <v>2009</v>
      </c>
      <c r="C17">
        <v>8</v>
      </c>
      <c r="D17">
        <v>5</v>
      </c>
      <c r="E17">
        <v>-5469082.4801000003</v>
      </c>
      <c r="F17">
        <v>-2518111.0745000001</v>
      </c>
      <c r="G17">
        <v>2100514.2546000001</v>
      </c>
      <c r="H17">
        <v>19.352235872207899</v>
      </c>
      <c r="I17">
        <v>-155.277399198041</v>
      </c>
      <c r="J17">
        <v>1019.4998802170199</v>
      </c>
      <c r="K17">
        <v>260763.34433100701</v>
      </c>
      <c r="L17">
        <v>2141378.4588119802</v>
      </c>
    </row>
    <row r="18" spans="1:12" x14ac:dyDescent="0.35">
      <c r="A18">
        <v>18</v>
      </c>
      <c r="B18">
        <v>2009</v>
      </c>
      <c r="C18">
        <v>7</v>
      </c>
      <c r="D18">
        <v>31</v>
      </c>
      <c r="E18">
        <v>-5469068.7660812689</v>
      </c>
      <c r="F18">
        <v>-2518069.6359866317</v>
      </c>
      <c r="G18">
        <v>2100602.9006171897</v>
      </c>
      <c r="H18">
        <v>19.353080464903901</v>
      </c>
      <c r="I18">
        <v>-155.277702812927</v>
      </c>
      <c r="J18">
        <v>1020.77086608671</v>
      </c>
      <c r="K18">
        <v>260732.66950514101</v>
      </c>
      <c r="L18">
        <v>2141472.39328221</v>
      </c>
    </row>
    <row r="19" spans="1:12" x14ac:dyDescent="0.35">
      <c r="A19">
        <v>19</v>
      </c>
      <c r="B19">
        <v>2009</v>
      </c>
      <c r="C19">
        <v>8</v>
      </c>
      <c r="D19">
        <v>5</v>
      </c>
      <c r="E19">
        <v>-5469048.7414150545</v>
      </c>
      <c r="F19">
        <v>-2518034.193308231</v>
      </c>
      <c r="G19">
        <v>2100707.346452632</v>
      </c>
      <c r="H19">
        <v>19.354069346629899</v>
      </c>
      <c r="I19">
        <v>-155.27792948475999</v>
      </c>
      <c r="J19">
        <v>1024.2365272734301</v>
      </c>
      <c r="K19">
        <v>260710.29165344901</v>
      </c>
      <c r="L19">
        <v>2141582.1970449798</v>
      </c>
    </row>
    <row r="20" spans="1:12" x14ac:dyDescent="0.35">
      <c r="A20">
        <v>20</v>
      </c>
      <c r="B20">
        <v>2009</v>
      </c>
      <c r="C20">
        <v>8</v>
      </c>
      <c r="D20">
        <v>5</v>
      </c>
      <c r="E20">
        <v>-5469048.9152928321</v>
      </c>
      <c r="F20">
        <v>-2517966.6415082305</v>
      </c>
      <c r="G20">
        <v>2100793.1270422484</v>
      </c>
      <c r="H20">
        <v>19.3548844488102</v>
      </c>
      <c r="I20">
        <v>-155.27851409054301</v>
      </c>
      <c r="J20">
        <v>1026.16035384219</v>
      </c>
      <c r="K20">
        <v>260650.04518469301</v>
      </c>
      <c r="L20">
        <v>2141673.2558482401</v>
      </c>
    </row>
    <row r="21" spans="1:12" x14ac:dyDescent="0.35">
      <c r="A21">
        <v>21</v>
      </c>
      <c r="B21" t="s">
        <v>118</v>
      </c>
      <c r="C21" t="s">
        <v>118</v>
      </c>
      <c r="D21" t="s">
        <v>118</v>
      </c>
      <c r="E21" t="s">
        <v>118</v>
      </c>
      <c r="F21" t="s">
        <v>118</v>
      </c>
      <c r="G21" t="s">
        <v>118</v>
      </c>
      <c r="H21" t="s">
        <v>118</v>
      </c>
      <c r="I21" t="s">
        <v>118</v>
      </c>
      <c r="J21" t="s">
        <v>118</v>
      </c>
      <c r="K21" t="s">
        <v>118</v>
      </c>
      <c r="L21" t="s">
        <v>118</v>
      </c>
    </row>
    <row r="22" spans="1:12" x14ac:dyDescent="0.35">
      <c r="A22">
        <v>22</v>
      </c>
      <c r="B22">
        <v>2009</v>
      </c>
      <c r="C22">
        <v>8</v>
      </c>
      <c r="D22">
        <v>4</v>
      </c>
      <c r="E22">
        <v>-5469070.625</v>
      </c>
      <c r="F22">
        <v>-2518099.8996000001</v>
      </c>
      <c r="G22">
        <v>2100551.2168999999</v>
      </c>
      <c r="H22">
        <v>19.352597079528898</v>
      </c>
      <c r="I22">
        <v>-155.277448612077</v>
      </c>
      <c r="J22">
        <v>1017.17869109754</v>
      </c>
      <c r="K22">
        <v>260758.678396353</v>
      </c>
      <c r="L22">
        <v>2141418.5203930498</v>
      </c>
    </row>
    <row r="23" spans="1:12" x14ac:dyDescent="0.35">
      <c r="A23">
        <v>23</v>
      </c>
      <c r="B23">
        <v>2009</v>
      </c>
      <c r="C23">
        <v>8</v>
      </c>
      <c r="D23">
        <v>5</v>
      </c>
      <c r="E23">
        <v>-5469030.096965055</v>
      </c>
      <c r="F23">
        <v>-2517883.3114582309</v>
      </c>
      <c r="G23">
        <v>2100974.3055368429</v>
      </c>
      <c r="H23">
        <v>19.356583903591801</v>
      </c>
      <c r="I23">
        <v>-155.27915952456999</v>
      </c>
      <c r="J23">
        <v>1037.20213559642</v>
      </c>
      <c r="K23">
        <v>260584.69859086501</v>
      </c>
      <c r="L23">
        <v>2141862.3155502002</v>
      </c>
    </row>
    <row r="24" spans="1:12" x14ac:dyDescent="0.35">
      <c r="A24">
        <v>24</v>
      </c>
      <c r="B24">
        <v>2009</v>
      </c>
      <c r="C24">
        <v>8</v>
      </c>
      <c r="D24">
        <v>5</v>
      </c>
      <c r="E24">
        <v>-5469021.7647573622</v>
      </c>
      <c r="F24">
        <v>-2517836.8839197694</v>
      </c>
      <c r="G24">
        <v>2101073.6301146206</v>
      </c>
      <c r="H24">
        <v>19.357511092485801</v>
      </c>
      <c r="I24">
        <v>-155.27952769149101</v>
      </c>
      <c r="J24">
        <v>1044.66487746965</v>
      </c>
      <c r="K24">
        <v>260547.36279462799</v>
      </c>
      <c r="L24">
        <v>2141965.4851851398</v>
      </c>
    </row>
    <row r="25" spans="1:12" x14ac:dyDescent="0.35">
      <c r="A25">
        <v>25</v>
      </c>
      <c r="B25">
        <v>2009</v>
      </c>
      <c r="C25">
        <v>8</v>
      </c>
      <c r="D25">
        <v>5</v>
      </c>
      <c r="E25">
        <v>-5468997.9767650552</v>
      </c>
      <c r="F25">
        <v>-2517810.609658231</v>
      </c>
      <c r="G25">
        <v>2101172.6560368426</v>
      </c>
      <c r="H25">
        <v>19.3584525407705</v>
      </c>
      <c r="I25">
        <v>-155.279660143397</v>
      </c>
      <c r="J25">
        <v>1046.7361269611899</v>
      </c>
      <c r="K25">
        <v>260534.81910175801</v>
      </c>
      <c r="L25">
        <v>2142069.9068803601</v>
      </c>
    </row>
    <row r="26" spans="1:12" x14ac:dyDescent="0.35">
      <c r="A26">
        <v>26</v>
      </c>
      <c r="B26">
        <v>2009</v>
      </c>
      <c r="C26">
        <v>7</v>
      </c>
      <c r="D26">
        <v>31</v>
      </c>
      <c r="E26">
        <v>-5468987.8624</v>
      </c>
      <c r="F26">
        <v>-2517792.7752</v>
      </c>
      <c r="G26">
        <v>2101225.9737999998</v>
      </c>
      <c r="H26">
        <v>19.3589567330453</v>
      </c>
      <c r="I26">
        <v>-155.27977406083701</v>
      </c>
      <c r="J26">
        <v>1048.7047454128001</v>
      </c>
      <c r="K26">
        <v>260523.584461872</v>
      </c>
      <c r="L26">
        <v>2142125.8895028601</v>
      </c>
    </row>
    <row r="27" spans="1:12" x14ac:dyDescent="0.35">
      <c r="A27">
        <v>27</v>
      </c>
      <c r="B27">
        <v>2009</v>
      </c>
      <c r="C27">
        <v>7</v>
      </c>
      <c r="D27">
        <v>31</v>
      </c>
      <c r="E27">
        <v>-5468971.580585056</v>
      </c>
      <c r="F27">
        <v>-2517765.1010582307</v>
      </c>
      <c r="G27">
        <v>2101282.0452701761</v>
      </c>
      <c r="H27">
        <v>19.359513474078799</v>
      </c>
      <c r="I27">
        <v>-155.27994849255501</v>
      </c>
      <c r="J27">
        <v>1042.4203358171501</v>
      </c>
      <c r="K27">
        <v>260506.067429249</v>
      </c>
      <c r="L27">
        <v>2142187.7743213801</v>
      </c>
    </row>
    <row r="28" spans="1:12" x14ac:dyDescent="0.35">
      <c r="A28">
        <v>28</v>
      </c>
      <c r="B28">
        <v>2009</v>
      </c>
      <c r="C28">
        <v>8</v>
      </c>
      <c r="D28">
        <v>5</v>
      </c>
      <c r="E28">
        <v>-5468955.7750000004</v>
      </c>
      <c r="F28">
        <v>-2517712.5932</v>
      </c>
      <c r="G28">
        <v>2101353.9394</v>
      </c>
      <c r="H28">
        <v>19.360234855216</v>
      </c>
      <c r="I28">
        <v>-155.28033949271401</v>
      </c>
      <c r="J28">
        <v>1031.9912036713199</v>
      </c>
      <c r="K28">
        <v>260466.03269761501</v>
      </c>
      <c r="L28">
        <v>2142268.1887047798</v>
      </c>
    </row>
    <row r="29" spans="1:12" x14ac:dyDescent="0.35">
      <c r="A29">
        <v>29</v>
      </c>
      <c r="B29">
        <v>2009</v>
      </c>
      <c r="C29">
        <v>7</v>
      </c>
      <c r="D29">
        <v>31</v>
      </c>
      <c r="E29">
        <v>-5468931.9455189016</v>
      </c>
      <c r="F29">
        <v>-2517684.7125736158</v>
      </c>
      <c r="G29">
        <v>2101458.3044281472</v>
      </c>
      <c r="H29">
        <v>19.361223922142301</v>
      </c>
      <c r="I29">
        <v>-155.280485671436</v>
      </c>
      <c r="J29">
        <v>1035.16884378809</v>
      </c>
      <c r="K29">
        <v>260452.11701805401</v>
      </c>
      <c r="L29">
        <v>2142377.9019884998</v>
      </c>
    </row>
    <row r="30" spans="1:12" x14ac:dyDescent="0.35">
      <c r="A30">
        <v>30</v>
      </c>
      <c r="B30">
        <v>2009</v>
      </c>
      <c r="C30">
        <v>8</v>
      </c>
      <c r="D30">
        <v>4</v>
      </c>
      <c r="E30">
        <v>-5468913.2127999999</v>
      </c>
      <c r="F30">
        <v>-2517646.3278999999</v>
      </c>
      <c r="G30">
        <v>2101558.4158000001</v>
      </c>
      <c r="H30">
        <v>19.362176039291299</v>
      </c>
      <c r="I30">
        <v>-155.28074294331699</v>
      </c>
      <c r="J30">
        <v>1037.1611513728301</v>
      </c>
      <c r="K30">
        <v>260426.473299073</v>
      </c>
      <c r="L30">
        <v>2142483.6783438101</v>
      </c>
    </row>
    <row r="31" spans="1:12" x14ac:dyDescent="0.35">
      <c r="A31">
        <v>31</v>
      </c>
      <c r="B31">
        <v>2009</v>
      </c>
      <c r="C31">
        <v>7</v>
      </c>
      <c r="D31">
        <v>31</v>
      </c>
      <c r="E31">
        <v>-5468913.556158389</v>
      </c>
      <c r="F31">
        <v>-2517604.2914648978</v>
      </c>
      <c r="G31">
        <v>2101614.0410099197</v>
      </c>
      <c r="H31">
        <v>19.362701748084501</v>
      </c>
      <c r="I31">
        <v>-155.281107702453</v>
      </c>
      <c r="J31">
        <v>1039.31281309016</v>
      </c>
      <c r="K31">
        <v>260388.911135109</v>
      </c>
      <c r="L31">
        <v>2142542.3915627599</v>
      </c>
    </row>
    <row r="32" spans="1:12" x14ac:dyDescent="0.35">
      <c r="A32">
        <v>32</v>
      </c>
      <c r="B32">
        <v>2009</v>
      </c>
      <c r="C32">
        <v>7</v>
      </c>
      <c r="D32">
        <v>31</v>
      </c>
      <c r="E32">
        <v>-5468888.6624999996</v>
      </c>
      <c r="F32">
        <v>-2517620.9095000001</v>
      </c>
      <c r="G32">
        <v>2101677.0225999998</v>
      </c>
      <c r="H32">
        <v>19.3632853428206</v>
      </c>
      <c r="I32">
        <v>-155.280864973447</v>
      </c>
      <c r="J32">
        <v>1045.41803163383</v>
      </c>
      <c r="K32">
        <v>260415.271651419</v>
      </c>
      <c r="L32">
        <v>2142606.6709368899</v>
      </c>
    </row>
    <row r="33" spans="1:12" x14ac:dyDescent="0.35">
      <c r="A33">
        <v>33</v>
      </c>
      <c r="B33">
        <v>2009</v>
      </c>
      <c r="C33">
        <v>7</v>
      </c>
      <c r="D33">
        <v>31</v>
      </c>
      <c r="E33">
        <v>-5468890.9604750546</v>
      </c>
      <c r="F33">
        <v>-2517581.3102648975</v>
      </c>
      <c r="G33">
        <v>2101734.5933427247</v>
      </c>
      <c r="H33">
        <v>19.363819256682</v>
      </c>
      <c r="I33">
        <v>-155.28121644382901</v>
      </c>
      <c r="J33">
        <v>1050.8517650729</v>
      </c>
      <c r="K33">
        <v>260379.11826926901</v>
      </c>
      <c r="L33">
        <v>2142666.2742467402</v>
      </c>
    </row>
    <row r="34" spans="1:12" x14ac:dyDescent="0.35">
      <c r="A34">
        <v>34</v>
      </c>
      <c r="B34">
        <v>2009</v>
      </c>
      <c r="C34">
        <v>7</v>
      </c>
      <c r="D34">
        <v>31</v>
      </c>
      <c r="E34">
        <v>-5468867.7813650547</v>
      </c>
      <c r="F34">
        <v>-2517570.0922582308</v>
      </c>
      <c r="G34">
        <v>2101806.6872368427</v>
      </c>
      <c r="H34">
        <v>19.364510693849201</v>
      </c>
      <c r="I34">
        <v>-155.28122117806299</v>
      </c>
      <c r="J34">
        <v>1050.46639809106</v>
      </c>
      <c r="K34">
        <v>260379.63197677801</v>
      </c>
      <c r="L34">
        <v>2142742.8374971901</v>
      </c>
    </row>
    <row r="35" spans="1:12" x14ac:dyDescent="0.35">
      <c r="A35">
        <v>35</v>
      </c>
      <c r="B35" t="s">
        <v>118</v>
      </c>
      <c r="C35" t="s">
        <v>118</v>
      </c>
      <c r="D35" t="s">
        <v>118</v>
      </c>
      <c r="E35" t="s">
        <v>118</v>
      </c>
      <c r="F35" t="s">
        <v>118</v>
      </c>
      <c r="G35" t="s">
        <v>118</v>
      </c>
      <c r="H35" t="s">
        <v>119</v>
      </c>
      <c r="I35" t="s">
        <v>119</v>
      </c>
      <c r="J35" t="s">
        <v>119</v>
      </c>
      <c r="K35" t="s">
        <v>119</v>
      </c>
      <c r="L35" t="s">
        <v>119</v>
      </c>
    </row>
    <row r="36" spans="1:12" x14ac:dyDescent="0.35">
      <c r="A36">
        <v>36</v>
      </c>
      <c r="B36" t="s">
        <v>118</v>
      </c>
      <c r="C36" t="s">
        <v>118</v>
      </c>
      <c r="D36" t="s">
        <v>118</v>
      </c>
      <c r="E36" t="s">
        <v>118</v>
      </c>
      <c r="F36" t="s">
        <v>118</v>
      </c>
      <c r="G36" t="s">
        <v>118</v>
      </c>
      <c r="H36" t="s">
        <v>119</v>
      </c>
      <c r="I36" t="s">
        <v>119</v>
      </c>
      <c r="J36" t="s">
        <v>119</v>
      </c>
      <c r="K36" t="s">
        <v>119</v>
      </c>
      <c r="L36" t="s">
        <v>119</v>
      </c>
    </row>
    <row r="37" spans="1:12" x14ac:dyDescent="0.35">
      <c r="A37">
        <v>37</v>
      </c>
      <c r="B37" t="s">
        <v>118</v>
      </c>
      <c r="C37" t="s">
        <v>118</v>
      </c>
      <c r="D37" t="s">
        <v>118</v>
      </c>
      <c r="E37" t="s">
        <v>118</v>
      </c>
      <c r="F37" t="s">
        <v>118</v>
      </c>
      <c r="G37" t="s">
        <v>118</v>
      </c>
      <c r="H37" t="s">
        <v>119</v>
      </c>
      <c r="I37" t="s">
        <v>119</v>
      </c>
      <c r="J37" t="s">
        <v>119</v>
      </c>
      <c r="K37" t="s">
        <v>119</v>
      </c>
      <c r="L37" t="s">
        <v>119</v>
      </c>
    </row>
    <row r="38" spans="1:12" x14ac:dyDescent="0.35">
      <c r="A38">
        <v>38</v>
      </c>
      <c r="B38" t="s">
        <v>118</v>
      </c>
      <c r="C38" t="s">
        <v>118</v>
      </c>
      <c r="D38" t="s">
        <v>118</v>
      </c>
      <c r="E38" t="s">
        <v>118</v>
      </c>
      <c r="F38" t="s">
        <v>118</v>
      </c>
      <c r="G38" t="s">
        <v>118</v>
      </c>
      <c r="H38" t="s">
        <v>119</v>
      </c>
      <c r="I38" t="s">
        <v>119</v>
      </c>
      <c r="J38" t="s">
        <v>119</v>
      </c>
      <c r="K38" t="s">
        <v>119</v>
      </c>
      <c r="L38" t="s">
        <v>119</v>
      </c>
    </row>
    <row r="39" spans="1:12" x14ac:dyDescent="0.35">
      <c r="A39">
        <v>39</v>
      </c>
      <c r="B39" t="s">
        <v>118</v>
      </c>
      <c r="C39" t="s">
        <v>118</v>
      </c>
      <c r="D39" t="s">
        <v>118</v>
      </c>
      <c r="E39" t="s">
        <v>118</v>
      </c>
      <c r="F39" t="s">
        <v>118</v>
      </c>
      <c r="G39" t="s">
        <v>118</v>
      </c>
      <c r="H39" t="s">
        <v>119</v>
      </c>
      <c r="I39" t="s">
        <v>119</v>
      </c>
      <c r="J39" t="s">
        <v>119</v>
      </c>
      <c r="K39" t="s">
        <v>119</v>
      </c>
      <c r="L39" t="s">
        <v>119</v>
      </c>
    </row>
    <row r="40" spans="1:12" x14ac:dyDescent="0.35">
      <c r="A40">
        <v>40</v>
      </c>
      <c r="B40" t="s">
        <v>118</v>
      </c>
      <c r="C40" t="s">
        <v>118</v>
      </c>
      <c r="D40" t="s">
        <v>118</v>
      </c>
      <c r="E40" t="s">
        <v>118</v>
      </c>
      <c r="F40" t="s">
        <v>118</v>
      </c>
      <c r="G40" t="s">
        <v>118</v>
      </c>
      <c r="H40" t="s">
        <v>119</v>
      </c>
      <c r="I40" t="s">
        <v>119</v>
      </c>
      <c r="J40" t="s">
        <v>119</v>
      </c>
      <c r="K40" t="s">
        <v>119</v>
      </c>
      <c r="L40" t="s">
        <v>119</v>
      </c>
    </row>
    <row r="41" spans="1:12" x14ac:dyDescent="0.35">
      <c r="A41">
        <v>41</v>
      </c>
      <c r="B41" t="s">
        <v>118</v>
      </c>
      <c r="C41" t="s">
        <v>118</v>
      </c>
      <c r="D41" t="s">
        <v>118</v>
      </c>
      <c r="E41" t="s">
        <v>118</v>
      </c>
      <c r="F41" t="s">
        <v>118</v>
      </c>
      <c r="G41" t="s">
        <v>118</v>
      </c>
      <c r="H41" t="s">
        <v>119</v>
      </c>
      <c r="I41" t="s">
        <v>119</v>
      </c>
      <c r="J41" t="s">
        <v>119</v>
      </c>
      <c r="K41" t="s">
        <v>119</v>
      </c>
      <c r="L41" t="s">
        <v>119</v>
      </c>
    </row>
    <row r="42" spans="1:12" x14ac:dyDescent="0.35">
      <c r="A42">
        <v>42</v>
      </c>
      <c r="B42" t="s">
        <v>118</v>
      </c>
      <c r="C42" t="s">
        <v>118</v>
      </c>
      <c r="D42" t="s">
        <v>118</v>
      </c>
      <c r="E42" t="s">
        <v>118</v>
      </c>
      <c r="F42" t="s">
        <v>118</v>
      </c>
      <c r="G42" t="s">
        <v>118</v>
      </c>
      <c r="H42" t="s">
        <v>119</v>
      </c>
      <c r="I42" t="s">
        <v>119</v>
      </c>
      <c r="J42" t="s">
        <v>119</v>
      </c>
      <c r="K42" t="s">
        <v>119</v>
      </c>
      <c r="L42" t="s">
        <v>119</v>
      </c>
    </row>
    <row r="43" spans="1:12" x14ac:dyDescent="0.35">
      <c r="A43">
        <v>43</v>
      </c>
      <c r="B43" t="s">
        <v>118</v>
      </c>
      <c r="C43" t="s">
        <v>118</v>
      </c>
      <c r="D43" t="s">
        <v>118</v>
      </c>
      <c r="E43" t="s">
        <v>118</v>
      </c>
      <c r="F43" t="s">
        <v>118</v>
      </c>
      <c r="G43" t="s">
        <v>118</v>
      </c>
      <c r="H43" t="s">
        <v>119</v>
      </c>
      <c r="I43" t="s">
        <v>119</v>
      </c>
      <c r="J43" t="s">
        <v>119</v>
      </c>
      <c r="K43" t="s">
        <v>119</v>
      </c>
      <c r="L43" t="s">
        <v>119</v>
      </c>
    </row>
    <row r="44" spans="1:12" x14ac:dyDescent="0.35">
      <c r="A44">
        <v>44</v>
      </c>
      <c r="B44" t="s">
        <v>118</v>
      </c>
      <c r="C44" t="s">
        <v>118</v>
      </c>
      <c r="D44" t="s">
        <v>118</v>
      </c>
      <c r="E44" t="s">
        <v>118</v>
      </c>
      <c r="F44" t="s">
        <v>118</v>
      </c>
      <c r="G44" t="s">
        <v>118</v>
      </c>
      <c r="H44" t="s">
        <v>119</v>
      </c>
      <c r="I44" t="s">
        <v>119</v>
      </c>
      <c r="J44" t="s">
        <v>119</v>
      </c>
      <c r="K44" t="s">
        <v>119</v>
      </c>
      <c r="L44" t="s">
        <v>119</v>
      </c>
    </row>
    <row r="45" spans="1:12" x14ac:dyDescent="0.35">
      <c r="A45">
        <v>45</v>
      </c>
      <c r="B45" t="s">
        <v>118</v>
      </c>
      <c r="C45" t="s">
        <v>118</v>
      </c>
      <c r="D45" t="s">
        <v>118</v>
      </c>
      <c r="E45" t="s">
        <v>118</v>
      </c>
      <c r="F45" t="s">
        <v>118</v>
      </c>
      <c r="G45" t="s">
        <v>118</v>
      </c>
      <c r="H45" t="s">
        <v>119</v>
      </c>
      <c r="I45" t="s">
        <v>119</v>
      </c>
      <c r="J45" t="s">
        <v>119</v>
      </c>
      <c r="K45" t="s">
        <v>119</v>
      </c>
      <c r="L45" t="s">
        <v>119</v>
      </c>
    </row>
    <row r="46" spans="1:12" x14ac:dyDescent="0.35">
      <c r="A46">
        <v>46</v>
      </c>
      <c r="B46" t="s">
        <v>118</v>
      </c>
      <c r="C46" t="s">
        <v>118</v>
      </c>
      <c r="D46" t="s">
        <v>118</v>
      </c>
      <c r="E46" t="s">
        <v>118</v>
      </c>
      <c r="F46" t="s">
        <v>118</v>
      </c>
      <c r="G46" t="s">
        <v>118</v>
      </c>
      <c r="H46" t="s">
        <v>119</v>
      </c>
      <c r="I46" t="s">
        <v>119</v>
      </c>
      <c r="J46" t="s">
        <v>119</v>
      </c>
      <c r="K46" t="s">
        <v>119</v>
      </c>
      <c r="L46" t="s">
        <v>119</v>
      </c>
    </row>
    <row r="47" spans="1:12" x14ac:dyDescent="0.35">
      <c r="A47">
        <v>47</v>
      </c>
      <c r="B47">
        <v>2009</v>
      </c>
      <c r="C47">
        <v>8</v>
      </c>
      <c r="D47">
        <v>5</v>
      </c>
      <c r="E47">
        <v>-5469403.2198650548</v>
      </c>
      <c r="F47">
        <v>-2518445.2214582311</v>
      </c>
      <c r="G47">
        <v>2099193.622636843</v>
      </c>
      <c r="H47">
        <v>19.339691163616202</v>
      </c>
      <c r="I47">
        <v>-155.27578750183099</v>
      </c>
      <c r="J47">
        <v>988.76356313936401</v>
      </c>
      <c r="K47">
        <v>260914.434288444</v>
      </c>
      <c r="L47">
        <v>2139987.2700657202</v>
      </c>
    </row>
    <row r="48" spans="1:12" x14ac:dyDescent="0.35">
      <c r="A48">
        <v>48</v>
      </c>
      <c r="B48">
        <v>2009</v>
      </c>
      <c r="C48">
        <v>8</v>
      </c>
      <c r="D48">
        <v>5</v>
      </c>
      <c r="E48">
        <v>-5469456.3371000001</v>
      </c>
      <c r="F48">
        <v>-2518360.9662000001</v>
      </c>
      <c r="G48">
        <v>2099146.5588000002</v>
      </c>
      <c r="H48">
        <v>19.3392511408221</v>
      </c>
      <c r="I48">
        <v>-155.27672712378501</v>
      </c>
      <c r="J48">
        <v>985.45250310003803</v>
      </c>
      <c r="K48">
        <v>260815.03888924501</v>
      </c>
      <c r="L48">
        <v>2139939.8504629899</v>
      </c>
    </row>
    <row r="49" spans="1:12" x14ac:dyDescent="0.35">
      <c r="A49">
        <v>49</v>
      </c>
      <c r="B49">
        <v>2009</v>
      </c>
      <c r="C49">
        <v>8</v>
      </c>
      <c r="D49">
        <v>5</v>
      </c>
      <c r="E49">
        <v>-5469515.4182650549</v>
      </c>
      <c r="F49">
        <v>-2518279.2533582309</v>
      </c>
      <c r="G49">
        <v>2099068.4730368429</v>
      </c>
      <c r="H49">
        <v>19.338527337385901</v>
      </c>
      <c r="I49">
        <v>-155.27766850446901</v>
      </c>
      <c r="J49">
        <v>977.98521466180705</v>
      </c>
      <c r="K49">
        <v>260715.04423444299</v>
      </c>
      <c r="L49">
        <v>2139861.0134165501</v>
      </c>
    </row>
    <row r="50" spans="1:12" x14ac:dyDescent="0.35">
      <c r="A50">
        <v>50</v>
      </c>
      <c r="B50">
        <v>2009</v>
      </c>
      <c r="C50">
        <v>7</v>
      </c>
      <c r="D50">
        <v>31</v>
      </c>
      <c r="E50">
        <v>-5469583.3761</v>
      </c>
      <c r="F50">
        <v>-2518210.4520999999</v>
      </c>
      <c r="G50">
        <v>2098964.1507000001</v>
      </c>
      <c r="H50">
        <v>19.337539655853401</v>
      </c>
      <c r="I50">
        <v>-155.27853360228801</v>
      </c>
      <c r="J50">
        <v>974.53658916056202</v>
      </c>
      <c r="K50">
        <v>260622.68114923299</v>
      </c>
      <c r="L50">
        <v>2139752.85443926</v>
      </c>
    </row>
    <row r="51" spans="1:12" x14ac:dyDescent="0.35">
      <c r="A51">
        <v>51</v>
      </c>
      <c r="B51">
        <v>2009</v>
      </c>
      <c r="C51">
        <v>8</v>
      </c>
      <c r="D51">
        <v>5</v>
      </c>
      <c r="E51">
        <v>-5469620.9656650554</v>
      </c>
      <c r="F51">
        <v>-2518190.1316582309</v>
      </c>
      <c r="G51">
        <v>2098872.1315368428</v>
      </c>
      <c r="H51">
        <v>19.336678688954802</v>
      </c>
      <c r="I51">
        <v>-155.278858815874</v>
      </c>
      <c r="J51">
        <v>968.26696405373502</v>
      </c>
      <c r="K51">
        <v>260587.24468699601</v>
      </c>
      <c r="L51">
        <v>2139657.9779790598</v>
      </c>
    </row>
    <row r="52" spans="1:12" x14ac:dyDescent="0.35">
      <c r="A52">
        <v>52</v>
      </c>
      <c r="B52">
        <v>2009</v>
      </c>
      <c r="C52">
        <v>8</v>
      </c>
      <c r="D52">
        <v>4</v>
      </c>
      <c r="E52">
        <v>-5469661.8831000002</v>
      </c>
      <c r="F52">
        <v>-2518141.4774000002</v>
      </c>
      <c r="G52">
        <v>2098787.7144999998</v>
      </c>
      <c r="H52">
        <v>19.335908910686999</v>
      </c>
      <c r="I52">
        <v>-155.279442171239</v>
      </c>
      <c r="J52">
        <v>956.18648481368996</v>
      </c>
      <c r="K52">
        <v>260524.809683028</v>
      </c>
      <c r="L52">
        <v>2139573.5555863902</v>
      </c>
    </row>
    <row r="53" spans="1:12" x14ac:dyDescent="0.35">
      <c r="A53">
        <v>53</v>
      </c>
      <c r="B53" t="s">
        <v>118</v>
      </c>
      <c r="C53" t="s">
        <v>118</v>
      </c>
      <c r="D53" t="s">
        <v>118</v>
      </c>
      <c r="E53" t="s">
        <v>118</v>
      </c>
      <c r="F53" t="s">
        <v>118</v>
      </c>
      <c r="G53" t="s">
        <v>118</v>
      </c>
      <c r="H53" t="s">
        <v>119</v>
      </c>
      <c r="I53" t="s">
        <v>119</v>
      </c>
      <c r="J53" t="s">
        <v>119</v>
      </c>
      <c r="K53" t="s">
        <v>119</v>
      </c>
      <c r="L53" t="s">
        <v>119</v>
      </c>
    </row>
    <row r="54" spans="1:12" x14ac:dyDescent="0.35">
      <c r="A54">
        <v>54</v>
      </c>
      <c r="B54" t="s">
        <v>118</v>
      </c>
      <c r="C54" t="s">
        <v>118</v>
      </c>
      <c r="D54" t="s">
        <v>118</v>
      </c>
      <c r="E54" t="s">
        <v>118</v>
      </c>
      <c r="F54" t="s">
        <v>118</v>
      </c>
      <c r="G54" t="s">
        <v>118</v>
      </c>
      <c r="H54" t="s">
        <v>119</v>
      </c>
      <c r="I54" t="s">
        <v>119</v>
      </c>
      <c r="J54" t="s">
        <v>119</v>
      </c>
      <c r="K54" t="s">
        <v>119</v>
      </c>
      <c r="L54" t="s">
        <v>119</v>
      </c>
    </row>
    <row r="55" spans="1:12" x14ac:dyDescent="0.35">
      <c r="A55">
        <v>55</v>
      </c>
      <c r="B55" t="s">
        <v>118</v>
      </c>
      <c r="C55" t="s">
        <v>118</v>
      </c>
      <c r="D55" t="s">
        <v>118</v>
      </c>
      <c r="E55" t="s">
        <v>118</v>
      </c>
      <c r="F55" t="s">
        <v>118</v>
      </c>
      <c r="G55" t="s">
        <v>118</v>
      </c>
      <c r="H55" t="s">
        <v>119</v>
      </c>
      <c r="I55" t="s">
        <v>119</v>
      </c>
      <c r="J55" t="s">
        <v>119</v>
      </c>
      <c r="K55" t="s">
        <v>119</v>
      </c>
      <c r="L55" t="s">
        <v>119</v>
      </c>
    </row>
    <row r="56" spans="1:12" x14ac:dyDescent="0.35">
      <c r="A56">
        <v>56</v>
      </c>
      <c r="B56" t="s">
        <v>118</v>
      </c>
      <c r="C56" t="s">
        <v>118</v>
      </c>
      <c r="D56" t="s">
        <v>118</v>
      </c>
      <c r="E56" t="s">
        <v>118</v>
      </c>
      <c r="F56" t="s">
        <v>118</v>
      </c>
      <c r="G56" t="s">
        <v>118</v>
      </c>
      <c r="H56" t="s">
        <v>119</v>
      </c>
      <c r="I56" t="s">
        <v>119</v>
      </c>
      <c r="J56" t="s">
        <v>119</v>
      </c>
      <c r="K56" t="s">
        <v>119</v>
      </c>
      <c r="L56" t="s">
        <v>119</v>
      </c>
    </row>
    <row r="57" spans="1:12" x14ac:dyDescent="0.35">
      <c r="A57">
        <v>57</v>
      </c>
      <c r="B57" t="s">
        <v>118</v>
      </c>
      <c r="C57" t="s">
        <v>118</v>
      </c>
      <c r="D57" t="s">
        <v>118</v>
      </c>
      <c r="E57" t="s">
        <v>118</v>
      </c>
      <c r="F57" t="s">
        <v>118</v>
      </c>
      <c r="G57" t="s">
        <v>118</v>
      </c>
      <c r="H57" t="s">
        <v>119</v>
      </c>
      <c r="I57" t="s">
        <v>119</v>
      </c>
      <c r="J57" t="s">
        <v>119</v>
      </c>
      <c r="K57" t="s">
        <v>119</v>
      </c>
      <c r="L57" t="s">
        <v>119</v>
      </c>
    </row>
    <row r="58" spans="1:12" x14ac:dyDescent="0.35">
      <c r="A58">
        <v>58</v>
      </c>
      <c r="B58" t="s">
        <v>118</v>
      </c>
      <c r="C58" t="s">
        <v>118</v>
      </c>
      <c r="D58" t="s">
        <v>118</v>
      </c>
      <c r="E58" t="s">
        <v>118</v>
      </c>
      <c r="F58" t="s">
        <v>118</v>
      </c>
      <c r="G58" t="s">
        <v>118</v>
      </c>
      <c r="H58" t="s">
        <v>119</v>
      </c>
      <c r="I58" t="s">
        <v>119</v>
      </c>
      <c r="J58" t="s">
        <v>119</v>
      </c>
      <c r="K58" t="s">
        <v>119</v>
      </c>
      <c r="L58" t="s">
        <v>119</v>
      </c>
    </row>
    <row r="59" spans="1:12" x14ac:dyDescent="0.35">
      <c r="A59">
        <v>59</v>
      </c>
      <c r="B59" t="s">
        <v>118</v>
      </c>
      <c r="C59" t="s">
        <v>118</v>
      </c>
      <c r="D59" t="s">
        <v>118</v>
      </c>
      <c r="E59" t="s">
        <v>118</v>
      </c>
      <c r="F59" t="s">
        <v>118</v>
      </c>
      <c r="G59" t="s">
        <v>118</v>
      </c>
      <c r="H59" t="s">
        <v>119</v>
      </c>
      <c r="I59" t="s">
        <v>119</v>
      </c>
      <c r="J59" t="s">
        <v>119</v>
      </c>
      <c r="K59" t="s">
        <v>119</v>
      </c>
      <c r="L59" t="s">
        <v>119</v>
      </c>
    </row>
    <row r="60" spans="1:12" x14ac:dyDescent="0.35">
      <c r="A60">
        <v>60</v>
      </c>
      <c r="B60" t="s">
        <v>118</v>
      </c>
      <c r="C60" t="s">
        <v>118</v>
      </c>
      <c r="D60" t="s">
        <v>118</v>
      </c>
      <c r="E60" t="s">
        <v>118</v>
      </c>
      <c r="F60" t="s">
        <v>118</v>
      </c>
      <c r="G60" t="s">
        <v>118</v>
      </c>
      <c r="H60" t="s">
        <v>119</v>
      </c>
      <c r="I60" t="s">
        <v>119</v>
      </c>
      <c r="J60" t="s">
        <v>119</v>
      </c>
      <c r="K60" t="s">
        <v>119</v>
      </c>
      <c r="L60" t="s">
        <v>119</v>
      </c>
    </row>
    <row r="61" spans="1:12" x14ac:dyDescent="0.35">
      <c r="A61">
        <v>61</v>
      </c>
      <c r="B61" t="s">
        <v>118</v>
      </c>
      <c r="C61" t="s">
        <v>118</v>
      </c>
      <c r="D61" t="s">
        <v>118</v>
      </c>
      <c r="E61" t="s">
        <v>118</v>
      </c>
      <c r="F61" t="s">
        <v>118</v>
      </c>
      <c r="G61" t="s">
        <v>118</v>
      </c>
      <c r="H61" t="s">
        <v>119</v>
      </c>
      <c r="I61" t="s">
        <v>119</v>
      </c>
      <c r="J61" t="s">
        <v>119</v>
      </c>
      <c r="K61" t="s">
        <v>119</v>
      </c>
      <c r="L61" t="s">
        <v>119</v>
      </c>
    </row>
    <row r="62" spans="1:12" x14ac:dyDescent="0.35">
      <c r="A62">
        <v>62</v>
      </c>
      <c r="B62" t="s">
        <v>118</v>
      </c>
      <c r="C62" t="s">
        <v>118</v>
      </c>
      <c r="D62" t="s">
        <v>118</v>
      </c>
      <c r="E62" t="s">
        <v>118</v>
      </c>
      <c r="F62" t="s">
        <v>118</v>
      </c>
      <c r="G62" t="s">
        <v>118</v>
      </c>
      <c r="H62" t="s">
        <v>119</v>
      </c>
      <c r="I62" t="s">
        <v>119</v>
      </c>
      <c r="J62" t="s">
        <v>119</v>
      </c>
      <c r="K62" t="s">
        <v>119</v>
      </c>
      <c r="L62" t="s">
        <v>119</v>
      </c>
    </row>
    <row r="63" spans="1:12" x14ac:dyDescent="0.35">
      <c r="A63">
        <v>63</v>
      </c>
      <c r="B63" t="s">
        <v>118</v>
      </c>
      <c r="C63" t="s">
        <v>118</v>
      </c>
      <c r="D63" t="s">
        <v>118</v>
      </c>
      <c r="E63" t="s">
        <v>118</v>
      </c>
      <c r="F63" t="s">
        <v>118</v>
      </c>
      <c r="G63" t="s">
        <v>118</v>
      </c>
      <c r="H63" t="s">
        <v>119</v>
      </c>
      <c r="I63" t="s">
        <v>119</v>
      </c>
      <c r="J63" t="s">
        <v>119</v>
      </c>
      <c r="K63" t="s">
        <v>119</v>
      </c>
      <c r="L63" t="s">
        <v>119</v>
      </c>
    </row>
    <row r="64" spans="1:12" x14ac:dyDescent="0.35">
      <c r="A64">
        <v>64</v>
      </c>
      <c r="B64" t="s">
        <v>118</v>
      </c>
      <c r="C64" t="s">
        <v>118</v>
      </c>
      <c r="D64" t="s">
        <v>118</v>
      </c>
      <c r="E64" t="s">
        <v>118</v>
      </c>
      <c r="F64" t="s">
        <v>118</v>
      </c>
      <c r="G64" t="s">
        <v>118</v>
      </c>
      <c r="H64" t="s">
        <v>119</v>
      </c>
      <c r="I64" t="s">
        <v>119</v>
      </c>
      <c r="J64" t="s">
        <v>119</v>
      </c>
      <c r="K64" t="s">
        <v>119</v>
      </c>
      <c r="L64" t="s">
        <v>119</v>
      </c>
    </row>
    <row r="65" spans="1:12" x14ac:dyDescent="0.35">
      <c r="A65">
        <v>65</v>
      </c>
      <c r="B65" t="s">
        <v>118</v>
      </c>
      <c r="C65" t="s">
        <v>118</v>
      </c>
      <c r="D65" t="s">
        <v>118</v>
      </c>
      <c r="E65" t="s">
        <v>118</v>
      </c>
      <c r="F65" t="s">
        <v>118</v>
      </c>
      <c r="G65" t="s">
        <v>118</v>
      </c>
      <c r="H65" t="s">
        <v>119</v>
      </c>
      <c r="I65" t="s">
        <v>119</v>
      </c>
      <c r="J65" t="s">
        <v>119</v>
      </c>
      <c r="K65" t="s">
        <v>119</v>
      </c>
      <c r="L65" t="s">
        <v>119</v>
      </c>
    </row>
    <row r="66" spans="1:12" x14ac:dyDescent="0.35">
      <c r="A66">
        <v>66</v>
      </c>
      <c r="B66" t="s">
        <v>118</v>
      </c>
      <c r="C66" t="s">
        <v>118</v>
      </c>
      <c r="D66" t="s">
        <v>118</v>
      </c>
      <c r="E66" t="s">
        <v>118</v>
      </c>
      <c r="F66" t="s">
        <v>118</v>
      </c>
      <c r="G66" t="s">
        <v>118</v>
      </c>
      <c r="H66" t="s">
        <v>119</v>
      </c>
      <c r="I66" t="s">
        <v>119</v>
      </c>
      <c r="J66" t="s">
        <v>119</v>
      </c>
      <c r="K66" t="s">
        <v>119</v>
      </c>
      <c r="L66" t="s">
        <v>119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selection sqref="A1:L1"/>
    </sheetView>
  </sheetViews>
  <sheetFormatPr baseColWidth="10" defaultRowHeight="14.5" x14ac:dyDescent="0.35"/>
  <sheetData>
    <row r="1" spans="1:12" x14ac:dyDescent="0.35">
      <c r="A1">
        <v>21</v>
      </c>
      <c r="B1">
        <v>2009</v>
      </c>
      <c r="C1">
        <v>8</v>
      </c>
      <c r="D1">
        <v>5</v>
      </c>
      <c r="E1">
        <v>-5469040.161349671</v>
      </c>
      <c r="F1">
        <v>-2517956.9803736154</v>
      </c>
      <c r="G1">
        <v>2100830.6932463669</v>
      </c>
      <c r="H1">
        <v>19.3552404772141</v>
      </c>
      <c r="I1">
        <v>-155.27856277090001</v>
      </c>
      <c r="J1">
        <v>1027.2958728969099</v>
      </c>
      <c r="K1">
        <v>260645.449199564</v>
      </c>
      <c r="L1">
        <v>2141712.74307406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</vt:lpstr>
      <vt:lpstr>2009rawLGO+GAMIT</vt:lpstr>
      <vt:lpstr>2009use</vt:lpstr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Thomas</dc:creator>
  <cp:lastModifiedBy>Bruce Thomas</cp:lastModifiedBy>
  <dcterms:created xsi:type="dcterms:W3CDTF">2017-08-19T04:48:05Z</dcterms:created>
  <dcterms:modified xsi:type="dcterms:W3CDTF">2017-08-22T01:29:14Z</dcterms:modified>
</cp:coreProperties>
</file>