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2C8C99F4-8ACF-4BF4-8C8C-BA8DE41AE2C0}" xr6:coauthVersionLast="47" xr6:coauthVersionMax="47" xr10:uidLastSave="{00000000-0000-0000-0000-000000000000}"/>
  <bookViews>
    <workbookView xWindow="28680" yWindow="-120" windowWidth="29040" windowHeight="16440" tabRatio="695" firstSheet="8" activeTab="16"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tate Matrix" sheetId="11" r:id="rId8"/>
    <sheet name="Sensor types" sheetId="8"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7" i="22" l="1"/>
  <c r="C28" i="22"/>
  <c r="C29" i="22"/>
  <c r="C30" i="22"/>
  <c r="C31" i="22"/>
  <c r="C32" i="22"/>
  <c r="C33" i="22"/>
  <c r="C35" i="22"/>
  <c r="C36" i="22"/>
  <c r="C37" i="22"/>
  <c r="C38" i="22"/>
  <c r="C39" i="22"/>
  <c r="C40" i="22"/>
  <c r="C26"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<sst xmlns="http://schemas.openxmlformats.org/spreadsheetml/2006/main" count="1159" uniqueCount="656">
  <si>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</si>
  <si>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</si>
  <si>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</si>
  <si>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</si>
  <si>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</si>
  <si>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</si>
  <si>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</si>
  <si>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</si>
  <si>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</si>
  <si>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</si>
  <si>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</si>
  <si>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</si>
  <si>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</si>
  <si>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</si>
  <si>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</si>
  <si>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</si>
  <si>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</si>
  <si>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</si>
  <si>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</si>
  <si>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</si>
  <si>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</si>
  <si>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</si>
  <si>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</si>
  <si>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</si>
  <si>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</si>
  <si>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</si>
  <si>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</si>
  <si>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</si>
  <si>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</si>
  <si>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</si>
  <si>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</si>
  <si>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</si>
  <si>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</si>
  <si>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</si>
  <si>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</si>
  <si>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</si>
  <si>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</si>
  <si>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</si>
  <si>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</si>
  <si>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</si>
  <si>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</si>
  <si>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</si>
  <si>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</si>
  <si>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</si>
  <si>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</si>
  <si>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</si>
  <si>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</si>
  <si>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</si>
  <si>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</si>
  <si>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</si>
  <si>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</si>
  <si>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</si>
  <si>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</si>
  <si>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</si>
  <si>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</si>
  <si>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</si>
  <si>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</si>
  <si>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</si>
  <si>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</si>
  <si>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</si>
  <si>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</si>
  <si>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</si>
  <si>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</si>
  <si>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</si>
  <si>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</si>
  <si>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</si>
  <si>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</si>
  <si>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</si>
  <si>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</si>
  <si>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</si>
  <si>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</si>
  <si>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</si>
  <si>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</si>
  <si>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</si>
  <si>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</si>
  <si>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</si>
  <si>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</si>
  <si>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</si>
  <si>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</si>
  <si>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</si>
  <si>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</si>
  <si>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</si>
  <si>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</si>
  <si>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</si>
  <si>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</si>
  <si>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</si>
  <si>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</si>
  <si>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</si>
  <si>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</si>
  <si>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</si>
  <si>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</si>
  <si>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</si>
  <si>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</si>
  <si>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</si>
  <si>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</si>
  <si>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</si>
  <si>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</si>
  <si>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</si>
  <si>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</si>
  <si>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</si>
  <si>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</si>
  <si>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</si>
  <si>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</si>
  <si>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</si>
  <si>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</si>
  <si>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</si>
  <si>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</si>
  <si>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</si>
  <si>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</si>
  <si>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</si>
  <si>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</si>
  <si>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</si>
  <si>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</si>
  <si>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</si>
  <si>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</si>
  <si>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</si>
  <si>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</si>
  <si>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</si>
  <si>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</si>
  <si>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</si>
  <si>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</si>
  <si>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</si>
  <si>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</si>
  <si>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</si>
  <si>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</si>
  <si>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</si>
  <si>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</si>
  <si>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</si>
  <si>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</si>
  <si>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</si>
  <si>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</si>
  <si>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</si>
  <si>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</si>
  <si>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</si>
  <si>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</si>
  <si>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</si>
  <si>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</si>
  <si>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</si>
  <si>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</si>
  <si>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</si>
  <si>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</si>
  <si>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</si>
  <si>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</si>
  <si>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</si>
  <si>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</si>
  <si>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</si>
  <si>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</si>
  <si>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</si>
  <si>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</si>
  <si>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</si>
  <si>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</si>
  <si>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</si>
  <si>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</si>
  <si>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</si>
  <si>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</si>
  <si>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</si>
  <si>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</si>
  <si>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</si>
  <si>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</si>
  <si>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</si>
  <si>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</si>
  <si>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</si>
  <si>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</si>
  <si>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</si>
  <si>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</si>
  <si>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</si>
  <si>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</si>
  <si>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</si>
  <si>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</si>
  <si>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</si>
  <si>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</si>
  <si>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</si>
  <si>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</si>
  <si>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</si>
  <si>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</si>
  <si>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</si>
  <si>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</si>
  <si>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</si>
  <si>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</si>
  <si>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</si>
  <si>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</si>
  <si>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</si>
  <si>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</si>
  <si>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</si>
  <si>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</si>
  <si>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</si>
  <si>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</si>
  <si>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</si>
  <si>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</si>
  <si>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</si>
  <si>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</si>
  <si>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</si>
  <si>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</si>
  <si>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</si>
  <si>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</si>
  <si>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</si>
  <si>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</si>
  <si>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</si>
  <si>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</si>
  <si>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</si>
  <si>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</si>
  <si>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</si>
  <si>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</si>
  <si>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</si>
  <si>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</si>
  <si>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</si>
  <si>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</si>
  <si>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</si>
  <si>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</si>
  <si>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</si>
  <si>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</si>
  <si>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</si>
  <si>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</si>
  <si>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</si>
  <si>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</si>
  <si>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</si>
  <si>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</si>
  <si>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</si>
  <si>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</si>
  <si>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</si>
  <si>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</si>
  <si>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</si>
  <si>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</si>
  <si>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</si>
  <si>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</si>
  <si>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</si>
  <si>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</si>
  <si>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</si>
  <si>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</si>
  <si>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</si>
  <si>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</si>
  <si>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</si>
  <si>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</si>
  <si>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</si>
  <si>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</si>
  <si>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</si>
  <si>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</si>
  <si>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</si>
  <si>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</si>
  <si>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</si>
  <si>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</si>
  <si>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</si>
  <si>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</si>
  <si>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</si>
  <si>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</si>
  <si>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</si>
  <si>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</si>
  <si>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</si>
  <si>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</si>
  <si>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</si>
  <si>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</si>
  <si>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</si>
  <si>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</si>
  <si>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</si>
  <si>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</si>
  <si>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</si>
  <si>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</si>
  <si>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</si>
  <si>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</si>
  <si>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</si>
  <si>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</si>
  <si>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</si>
  <si>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</si>
  <si>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</si>
  <si>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</si>
  <si>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</si>
  <si>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</si>
  <si>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</si>
  <si>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</si>
  <si>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</si>
  <si>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</si>
  <si>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</si>
  <si>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</si>
  <si>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</si>
  <si>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</si>
  <si>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</si>
  <si>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</si>
  <si>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</si>
  <si>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</si>
  <si>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</si>
  <si>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</si>
  <si>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</si>
  <si>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</si>
  <si>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</si>
  <si>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</si>
  <si>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</si>
  <si>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</si>
  <si>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</si>
  <si>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</si>
  <si>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</si>
  <si>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</si>
  <si>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</si>
  <si>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</si>
  <si>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</si>
  <si>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</si>
  <si>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</si>
  <si>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</si>
  <si>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</si>
  <si>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</si>
  <si>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</si>
  <si>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</si>
  <si>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</si>
  <si>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</si>
  <si>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</si>
  <si>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</si>
  <si>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</si>
  <si>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</si>
  <si>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</si>
  <si>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</si>
  <si>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</si>
  <si>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</si>
  <si>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</si>
  <si>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</si>
  <si>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</si>
  <si>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</si>
  <si>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</si>
  <si>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</si>
  <si>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</si>
  <si>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</si>
  <si>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</si>
  <si>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</si>
  <si>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</si>
  <si>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</si>
  <si>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</si>
  <si>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</si>
  <si>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</si>
  <si>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</si>
  <si>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</si>
  <si>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</si>
  <si>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</si>
  <si>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</si>
  <si>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</si>
  <si>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</si>
  <si>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</si>
  <si>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</si>
  <si>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</si>
  <si>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</si>
  <si>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</si>
  <si>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</si>
  <si>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</si>
  <si>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</si>
  <si>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</si>
  <si>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</si>
  <si>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</si>
  <si>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</si>
  <si>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</si>
  <si>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</si>
  <si>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</si>
  <si>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</si>
  <si>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</si>
  <si>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</si>
  <si>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</si>
  <si>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</si>
  <si>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</si>
  <si>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</si>
  <si>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</si>
  <si>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</si>
  <si>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</si>
  <si>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</si>
  <si>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</si>
  <si>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</si>
  <si>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</si>
  <si>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</si>
  <si>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</si>
  <si>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</si>
  <si>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</si>
  <si>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</si>
  <si>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</si>
  <si>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</si>
  <si>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</si>
  <si>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</si>
  <si>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</si>
  <si>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</si>
  <si>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</si>
  <si>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</si>
  <si>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</si>
  <si>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</si>
  <si>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</si>
  <si>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</si>
  <si>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</si>
  <si>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</si>
  <si>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</si>
  <si>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</si>
  <si>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</si>
  <si>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</si>
  <si>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</si>
  <si>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</si>
  <si>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</si>
  <si>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</si>
  <si>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</si>
  <si>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</si>
  <si>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</si>
  <si>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</si>
  <si>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</si>
  <si>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</si>
  <si>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</si>
  <si>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</si>
  <si>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</si>
  <si>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</si>
  <si>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</si>
  <si>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</si>
  <si>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</si>
  <si>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</si>
  <si>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</si>
  <si>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</si>
  <si>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</si>
  <si>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</si>
  <si>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</si>
  <si>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</si>
  <si>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</si>
  <si>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</si>
  <si>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</si>
  <si>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</si>
  <si>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</si>
  <si>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</si>
  <si>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</si>
  <si>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</si>
  <si>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</si>
  <si>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</si>
  <si>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</si>
  <si>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</si>
  <si>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</si>
  <si>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</si>
  <si>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</si>
  <si>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</si>
  <si>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</si>
  <si>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</si>
  <si>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</si>
  <si>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</si>
  <si>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</si>
  <si>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</si>
  <si>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</si>
  <si>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</si>
  <si>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</si>
  <si>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</si>
  <si>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</si>
  <si>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</si>
  <si>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</si>
  <si>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</si>
  <si>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</si>
  <si>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</si>
  <si>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</si>
  <si>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</si>
  <si>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</si>
  <si>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</si>
  <si>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</si>
  <si>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</si>
  <si>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</si>
  <si>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</si>
  <si>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</si>
  <si>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</si>
  <si>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</si>
  <si>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</si>
  <si>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</si>
  <si>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</si>
  <si>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</si>
  <si>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</si>
  <si>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</si>
  <si>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</si>
  <si>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</si>
  <si>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</si>
  <si>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</si>
  <si>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</si>
  <si>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</si>
  <si>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</si>
  <si>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</si>
  <si>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</si>
  <si>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</si>
  <si>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</si>
  <si>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</si>
  <si>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</si>
  <si>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</si>
  <si>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</si>
  <si>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</si>
  <si>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</si>
  <si>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</si>
  <si>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</si>
  <si>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</si>
  <si>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</si>
  <si>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</si>
  <si>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</si>
  <si>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</si>
  <si>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</si>
  <si>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</si>
  <si>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</si>
  <si>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</si>
  <si>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</si>
  <si>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</si>
  <si>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</si>
  <si>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</si>
  <si>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</si>
  <si>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</si>
  <si>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</si>
  <si>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</si>
  <si>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</si>
  <si>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</si>
  <si>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</si>
  <si>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</si>
  <si>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</si>
  <si>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</si>
  <si>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</si>
  <si>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</si>
  <si>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</si>
  <si>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</si>
  <si>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</si>
  <si>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</si>
  <si>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</si>
  <si>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</si>
  <si>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</si>
  <si>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</si>
  <si>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</si>
  <si>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</si>
  <si>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</si>
  <si>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</si>
  <si>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</si>
  <si>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</si>
  <si>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</si>
  <si>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</si>
  <si>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</si>
  <si>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</si>
  <si>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</si>
  <si>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</si>
  <si>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</si>
  <si>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</si>
  <si>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</si>
  <si>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</si>
  <si>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</si>
  <si>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</si>
  <si>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</si>
  <si>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</si>
  <si>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</si>
  <si>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</si>
  <si>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</si>
  <si>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</si>
  <si>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</si>
  <si>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</si>
  <si>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</si>
  <si>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</si>
  <si>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</si>
  <si>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</si>
  <si>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</si>
  <si>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</si>
  <si>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</si>
  <si>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</si>
  <si>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</si>
  <si>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</si>
  <si>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</si>
  <si>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</si>
  <si>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</si>
  <si>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</si>
  <si>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</si>
  <si>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</si>
  <si>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</si>
  <si>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</si>
  <si>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</si>
  <si>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</si>
  <si>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</si>
  <si>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</si>
  <si>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</si>
  <si>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</si>
  <si>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</si>
  <si>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</si>
  <si>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</si>
  <si>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</si>
  <si>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</si>
  <si>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</si>
  <si>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</si>
  <si>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</si>
  <si>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</si>
  <si>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</si>
  <si>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</si>
  <si>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</si>
  <si>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</si>
  <si>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</si>
  <si>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</si>
  <si>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</si>
  <si>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</si>
  <si>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</si>
  <si>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</si>
  <si>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</si>
  <si>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</si>
  <si>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</si>
  <si>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</si>
  <si>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</si>
  <si>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</si>
  <si>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</si>
  <si>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</si>
  <si>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</si>
  <si>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</si>
  <si>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</si>
  <si>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</si>
  <si>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</si>
  <si>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</si>
  <si>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</si>
  <si>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</si>
  <si>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</si>
  <si>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</si>
  <si>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</si>
  <si>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</si>
  <si>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</si>
  <si>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</si>
  <si>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</si>
  <si>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</si>
  <si>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</si>
  <si>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</si>
  <si>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</si>
  <si>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</si>
  <si>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</si>
  <si>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</si>
  <si>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</si>
  <si>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</si>
  <si>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</si>
  <si>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</si>
  <si>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</si>
  <si>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</si>
  <si>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</si>
  <si>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</si>
  <si>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</si>
  <si>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</si>
  <si>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</si>
  <si>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</si>
  <si>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</si>
  <si>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</si>
  <si>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</si>
  <si>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</si>
  <si>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</si>
  <si>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</si>
  <si>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</si>
  <si>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</si>
  <si>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</si>
  <si>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</si>
  <si>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</si>
  <si>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</si>
  <si>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</si>
  <si>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</si>
  <si>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</si>
  <si>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</si>
  <si>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</si>
  <si>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</si>
  <si>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</si>
  <si>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</si>
  <si>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</si>
  <si>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</si>
  <si>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</si>
  <si>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</si>
  <si>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</si>
  <si>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</si>
  <si>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</si>
  <si>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</si>
  <si>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</si>
  <si>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</si>
  <si>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</si>
  <si>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</si>
  <si>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</si>
  <si>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</si>
  <si>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Sensor Converted value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</si>
</sst>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13" zoomScale="119" workbookViewId="0">
      <selection activeCell="D11" sqref="D11"/>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7</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56</v>
      </c>
      <c r="E18" s="14" t="s">
        <v>27</v>
      </c>
      <c r="F18" s="15">
        <v>2</v>
      </c>
    </row>
    <row r="19" spans="1:6">
      <c r="B19" s="14" t="s">
        <v>12</v>
      </c>
      <c r="C19" s="15">
        <v>15</v>
      </c>
      <c r="E19" s="14" t="s">
        <v>10</v>
      </c>
      <c r="F19" s="15">
        <v>4</v>
      </c>
    </row>
    <row r="20" spans="1:6">
      <c r="B20" s="14" t="s">
        <v>13</v>
      </c>
      <c r="C20" s="15">
        <v>1</v>
      </c>
      <c r="E20" s="14" t="s">
        <v>11</v>
      </c>
      <c r="F20" s="18">
        <f>D10*8</f>
        <v>56</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22</v>
      </c>
      <c r="E24" s="14" t="s">
        <v>15</v>
      </c>
      <c r="F24" s="15">
        <v>1</v>
      </c>
    </row>
    <row r="25" spans="1:6">
      <c r="E25" s="14" t="s">
        <v>16</v>
      </c>
      <c r="F25" s="15">
        <v>7</v>
      </c>
    </row>
    <row r="26" spans="1:6" ht="15.75" thickBot="1">
      <c r="E26" s="16" t="s">
        <v>18</v>
      </c>
      <c r="F26" s="17">
        <f>MROUND(((((54+(8*D10))-1)/4)), 1)</f>
        <v>27</v>
      </c>
    </row>
    <row r="27" spans="1:6">
      <c r="A27" t="s">
        <v>23</v>
      </c>
      <c r="B27" t="s">
        <v>17</v>
      </c>
      <c r="C27">
        <f>SUM(C12:C24)</f>
        <v>122</v>
      </c>
      <c r="D27" t="s">
        <v>22</v>
      </c>
      <c r="E27" t="s">
        <v>17</v>
      </c>
      <c r="F27">
        <f>SUM(F12:F26)</f>
        <v>147</v>
      </c>
    </row>
    <row r="28" spans="1:6">
      <c r="B28" t="s">
        <v>300</v>
      </c>
      <c r="C28">
        <f>SUM(C12:C17)+SUM(C19:C24)</f>
        <v>66</v>
      </c>
    </row>
    <row r="29" spans="1:6">
      <c r="B29" t="s">
        <v>301</v>
      </c>
      <c r="C29">
        <f>C18</f>
        <v>56</v>
      </c>
    </row>
    <row r="32" spans="1:6">
      <c r="B32" s="58" t="s">
        <v>135</v>
      </c>
      <c r="C32" s="58"/>
      <c r="D32" s="58"/>
      <c r="E32" s="58"/>
      <c r="F32" s="58"/>
    </row>
    <row r="33" spans="1:8">
      <c r="B33" s="25"/>
      <c r="C33" s="26" t="s">
        <v>61</v>
      </c>
      <c r="D33" s="26" t="s">
        <v>62</v>
      </c>
      <c r="E33" s="26" t="s">
        <v>63</v>
      </c>
      <c r="F33" s="26" t="s">
        <v>64</v>
      </c>
    </row>
    <row r="34" spans="1:8">
      <c r="A34" t="s">
        <v>91</v>
      </c>
      <c r="B34" s="23" t="s">
        <v>138</v>
      </c>
      <c r="C34" s="23">
        <f>$C4/$F$27</f>
        <v>3401.3605442176872</v>
      </c>
      <c r="D34" s="23">
        <f>$C5/$F$27</f>
        <v>3401.3605442176872</v>
      </c>
      <c r="E34" s="23">
        <f>$C6/$F$27</f>
        <v>1700.6802721088436</v>
      </c>
      <c r="F34" s="23">
        <f>$C7/$F$27</f>
        <v>1700.6802721088436</v>
      </c>
    </row>
    <row r="35" spans="1:8">
      <c r="B35" s="23" t="s">
        <v>136</v>
      </c>
      <c r="C35" s="23">
        <f>C34*3</f>
        <v>10204.081632653062</v>
      </c>
      <c r="D35" s="23">
        <f>D34*4</f>
        <v>13605.442176870749</v>
      </c>
      <c r="E35" s="23">
        <f>E34*4</f>
        <v>6802.7210884353744</v>
      </c>
      <c r="F35" s="23">
        <f>F34*4</f>
        <v>6802.7210884353744</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3050</v>
      </c>
      <c r="D39" s="23">
        <f>((D36*D37)+D38)*$C$27</f>
        <v>3050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561209</v>
      </c>
      <c r="D42" s="23">
        <f>(D41*$F$27)+D39</f>
        <v>4887.5</v>
      </c>
      <c r="E42" s="23">
        <f>(E41*$F$27)+E39</f>
        <v>367.5</v>
      </c>
      <c r="F42" s="23">
        <f>(F41*$F$27)+F39</f>
        <v>0</v>
      </c>
    </row>
    <row r="43" spans="1:8">
      <c r="B43" s="23" t="s">
        <v>302</v>
      </c>
      <c r="C43" s="23">
        <f>(C42/C4)*100</f>
        <v>112.2418</v>
      </c>
      <c r="D43" s="23">
        <f>(D42/C5)*100</f>
        <v>0.97750000000000004</v>
      </c>
      <c r="E43" s="23">
        <f>(E42/C6)*100</f>
        <v>0.14699999999999999</v>
      </c>
      <c r="F43" s="23">
        <f>(F42/C7)*100</f>
        <v>0</v>
      </c>
    </row>
    <row r="46" spans="1:8">
      <c r="B46" t="s">
        <v>316</v>
      </c>
      <c r="C46" s="23">
        <f>C40/8</f>
        <v>474.625</v>
      </c>
    </row>
    <row r="47" spans="1:8">
      <c r="B47" s="38" t="s">
        <v>303</v>
      </c>
      <c r="C47">
        <f>((C46*C28)/C4)*100</f>
        <v>6.2650499999999996</v>
      </c>
    </row>
    <row r="48" spans="1:8">
      <c r="B48" s="38" t="s">
        <v>304</v>
      </c>
      <c r="C48">
        <f>((C46*C29)/D4)*100</f>
        <v>5.3157999999999994</v>
      </c>
    </row>
    <row r="49" spans="2:3">
      <c r="B49" s="38" t="s">
        <v>305</v>
      </c>
      <c r="C49">
        <f>SUM(C47:C48)</f>
        <v>11.580849999999998</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97" t="s">
        <v>541</v>
      </c>
      <c r="L1" s="97"/>
      <c r="M1" s="97"/>
      <c r="N1" s="97"/>
      <c r="O1" s="97"/>
    </row>
    <row r="2" spans="1:15" ht="15" customHeight="1">
      <c r="K2" s="97"/>
      <c r="L2" s="97"/>
      <c r="M2" s="97"/>
      <c r="N2" s="97"/>
      <c r="O2" s="97"/>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96" t="s">
        <v>531</v>
      </c>
      <c r="D78" s="96"/>
      <c r="E78" s="96"/>
      <c r="F78" s="50">
        <v>7</v>
      </c>
      <c r="G78" s="50" t="s">
        <v>526</v>
      </c>
    </row>
    <row r="79" spans="1:7" ht="15" customHeight="1">
      <c r="A79" s="53"/>
      <c r="B79" s="50"/>
      <c r="C79" s="96"/>
      <c r="D79" s="96"/>
      <c r="E79" s="96"/>
      <c r="F79" s="50">
        <v>8</v>
      </c>
      <c r="G79" s="50" t="s">
        <v>527</v>
      </c>
    </row>
    <row r="80" spans="1:7" ht="15" customHeight="1">
      <c r="A80" s="53"/>
      <c r="B80" s="50"/>
      <c r="C80" s="96"/>
      <c r="D80" s="96"/>
      <c r="E80" s="96"/>
      <c r="F80" s="50">
        <v>9</v>
      </c>
      <c r="G80" s="50" t="s">
        <v>518</v>
      </c>
    </row>
    <row r="81" spans="1:7" ht="15" customHeight="1">
      <c r="A81" s="53"/>
      <c r="B81" s="50"/>
      <c r="C81" s="96"/>
      <c r="D81" s="96"/>
      <c r="E81" s="96"/>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96" t="s">
        <v>531</v>
      </c>
      <c r="D164" s="96"/>
      <c r="E164" s="96"/>
      <c r="F164" s="50">
        <v>7</v>
      </c>
      <c r="G164" s="50" t="s">
        <v>526</v>
      </c>
    </row>
    <row r="165" spans="1:7">
      <c r="A165" s="52"/>
      <c r="B165" s="50"/>
      <c r="C165" s="96"/>
      <c r="D165" s="96"/>
      <c r="E165" s="96"/>
      <c r="F165" s="50">
        <v>8</v>
      </c>
      <c r="G165" s="50" t="s">
        <v>527</v>
      </c>
    </row>
    <row r="166" spans="1:7">
      <c r="A166" s="52"/>
      <c r="B166" s="50"/>
      <c r="C166" s="96"/>
      <c r="D166" s="96"/>
      <c r="E166" s="96"/>
      <c r="F166" s="50">
        <v>9</v>
      </c>
      <c r="G166" s="50" t="s">
        <v>518</v>
      </c>
    </row>
    <row r="167" spans="1:7">
      <c r="A167" s="52"/>
      <c r="B167" s="50"/>
      <c r="C167" s="96"/>
      <c r="D167" s="96"/>
      <c r="E167" s="96"/>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1:M5"/>
  <sheetViews>
    <sheetView workbookViewId="0">
      <selection activeCell="E9" sqref="E9"/>
    </sheetView>
  </sheetViews>
  <sheetFormatPr defaultRowHeight="15"/>
  <cols>
    <col min="4" max="4" width="14.5703125" customWidth="1"/>
    <col min="5" max="5" width="21" customWidth="1"/>
    <col min="6" max="13" width="15.28515625" customWidth="1"/>
  </cols>
  <sheetData>
    <row r="1" spans="1:13">
      <c r="A1" t="s">
        <v>611</v>
      </c>
    </row>
    <row r="2" spans="1:13">
      <c r="A2" t="s">
        <v>650</v>
      </c>
    </row>
    <row r="3" spans="1:13">
      <c r="D3" s="98" t="s">
        <v>307</v>
      </c>
      <c r="E3" s="98"/>
      <c r="F3" s="98" t="s">
        <v>612</v>
      </c>
      <c r="G3" s="98"/>
      <c r="H3" s="98"/>
      <c r="I3" s="98"/>
      <c r="J3" s="98"/>
      <c r="K3" s="98"/>
      <c r="L3" s="98"/>
      <c r="M3" s="98"/>
    </row>
    <row r="4" spans="1:13">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98" t="s">
        <v>652</v>
      </c>
      <c r="J5" s="98"/>
      <c r="K5" s="98"/>
      <c r="L5" s="98"/>
      <c r="M5" s="23" t="s">
        <v>651</v>
      </c>
    </row>
  </sheetData>
  <mergeCells count="3">
    <mergeCell ref="I5:L5"/>
    <mergeCell ref="F3:M3"/>
    <mergeCell ref="D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
  <sheetViews>
    <sheetView workbookViewId="0"/>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C43"/>
  <sheetViews>
    <sheetView tabSelected="1" workbookViewId="0">
      <selection activeCell="G33" sqref="G33"/>
    </sheetView>
  </sheetViews>
  <sheetFormatPr defaultRowHeight="15"/>
  <cols>
    <col min="1" max="1" width="13.85546875" customWidth="1"/>
    <col min="2" max="2" width="35.7109375" customWidth="1"/>
    <col min="3" max="3" width="26.85546875" customWidth="1"/>
  </cols>
  <sheetData>
    <row r="1" spans="1:3">
      <c r="A1" t="s">
        <v>616</v>
      </c>
      <c r="B1" t="s">
        <v>654</v>
      </c>
      <c r="C1" t="s">
        <v>655</v>
      </c>
    </row>
    <row r="2" spans="1:3">
      <c r="A2">
        <v>0</v>
      </c>
      <c r="B2" t="s">
        <v>653</v>
      </c>
    </row>
    <row r="3" spans="1:3">
      <c r="A3">
        <v>1</v>
      </c>
      <c r="B3" t="s">
        <v>618</v>
      </c>
    </row>
    <row r="4" spans="1:3">
      <c r="A4">
        <v>2</v>
      </c>
      <c r="B4" t="s">
        <v>619</v>
      </c>
    </row>
    <row r="5" spans="1:3">
      <c r="A5">
        <v>3</v>
      </c>
      <c r="B5" t="s">
        <v>621</v>
      </c>
    </row>
    <row r="6" spans="1:3">
      <c r="A6">
        <v>4</v>
      </c>
      <c r="B6" t="s">
        <v>620</v>
      </c>
    </row>
    <row r="7" spans="1:3">
      <c r="A7">
        <v>5</v>
      </c>
      <c r="B7" t="s">
        <v>622</v>
      </c>
    </row>
    <row r="9" spans="1:3">
      <c r="B9" t="s">
        <v>623</v>
      </c>
    </row>
    <row r="11" spans="1:3">
      <c r="A11">
        <v>10</v>
      </c>
      <c r="B11" t="s">
        <v>645</v>
      </c>
    </row>
    <row r="12" spans="1:3">
      <c r="A12">
        <v>11</v>
      </c>
      <c r="B12" t="s">
        <v>646</v>
      </c>
    </row>
    <row r="14" spans="1:3">
      <c r="A14">
        <v>17</v>
      </c>
      <c r="B14" t="s">
        <v>624</v>
      </c>
    </row>
    <row r="15" spans="1:3">
      <c r="A15">
        <v>24</v>
      </c>
      <c r="B15" t="s">
        <v>625</v>
      </c>
    </row>
    <row r="16" spans="1:3">
      <c r="A16">
        <v>25</v>
      </c>
      <c r="B16" t="s">
        <v>626</v>
      </c>
    </row>
    <row r="17" spans="1:3">
      <c r="A17">
        <v>18</v>
      </c>
      <c r="B17" t="s">
        <v>627</v>
      </c>
    </row>
    <row r="18" spans="1:3">
      <c r="A18">
        <v>19</v>
      </c>
      <c r="B18" t="s">
        <v>628</v>
      </c>
    </row>
    <row r="19" spans="1:3">
      <c r="A19">
        <v>21</v>
      </c>
      <c r="B19" t="s">
        <v>629</v>
      </c>
    </row>
    <row r="20" spans="1:3">
      <c r="A20">
        <v>22</v>
      </c>
      <c r="B20" t="s">
        <v>630</v>
      </c>
    </row>
    <row r="22" spans="1:3">
      <c r="A22">
        <v>26</v>
      </c>
      <c r="B22" t="s">
        <v>631</v>
      </c>
    </row>
    <row r="23" spans="1:3">
      <c r="A23">
        <v>27</v>
      </c>
      <c r="B23" t="s">
        <v>632</v>
      </c>
    </row>
    <row r="26" spans="1:3">
      <c r="A26">
        <v>56</v>
      </c>
      <c r="B26" t="s">
        <v>70</v>
      </c>
      <c r="C26">
        <f>A26+1</f>
        <v>57</v>
      </c>
    </row>
    <row r="27" spans="1:3">
      <c r="A27">
        <v>58</v>
      </c>
      <c r="B27" t="s">
        <v>633</v>
      </c>
      <c r="C27">
        <f t="shared" ref="C27:C40" si="0">A27+1</f>
        <v>59</v>
      </c>
    </row>
    <row r="28" spans="1:3">
      <c r="A28">
        <v>60</v>
      </c>
      <c r="B28" t="s">
        <v>634</v>
      </c>
      <c r="C28">
        <f t="shared" si="0"/>
        <v>61</v>
      </c>
    </row>
    <row r="29" spans="1:3">
      <c r="A29">
        <v>62</v>
      </c>
      <c r="B29" t="s">
        <v>78</v>
      </c>
      <c r="C29">
        <f t="shared" si="0"/>
        <v>63</v>
      </c>
    </row>
    <row r="30" spans="1:3">
      <c r="A30">
        <v>64</v>
      </c>
      <c r="B30" t="s">
        <v>635</v>
      </c>
      <c r="C30">
        <f t="shared" si="0"/>
        <v>65</v>
      </c>
    </row>
    <row r="31" spans="1:3">
      <c r="A31">
        <v>66</v>
      </c>
      <c r="B31" t="s">
        <v>636</v>
      </c>
      <c r="C31">
        <f t="shared" si="0"/>
        <v>67</v>
      </c>
    </row>
    <row r="32" spans="1:3">
      <c r="A32">
        <v>68</v>
      </c>
      <c r="B32" t="s">
        <v>637</v>
      </c>
      <c r="C32">
        <f t="shared" si="0"/>
        <v>69</v>
      </c>
    </row>
    <row r="33" spans="1:3">
      <c r="A33">
        <v>70</v>
      </c>
      <c r="B33" t="s">
        <v>638</v>
      </c>
      <c r="C33">
        <f t="shared" si="0"/>
        <v>71</v>
      </c>
    </row>
    <row r="35" spans="1:3">
      <c r="A35">
        <v>156</v>
      </c>
      <c r="B35" t="s">
        <v>639</v>
      </c>
      <c r="C35">
        <f t="shared" si="0"/>
        <v>157</v>
      </c>
    </row>
    <row r="36" spans="1:3">
      <c r="A36">
        <v>158</v>
      </c>
      <c r="B36" t="s">
        <v>640</v>
      </c>
      <c r="C36">
        <f t="shared" si="0"/>
        <v>159</v>
      </c>
    </row>
    <row r="37" spans="1:3">
      <c r="A37">
        <v>160</v>
      </c>
      <c r="B37" t="s">
        <v>641</v>
      </c>
      <c r="C37">
        <f t="shared" si="0"/>
        <v>161</v>
      </c>
    </row>
    <row r="38" spans="1:3">
      <c r="A38">
        <v>162</v>
      </c>
      <c r="B38" t="s">
        <v>642</v>
      </c>
      <c r="C38">
        <f t="shared" si="0"/>
        <v>163</v>
      </c>
    </row>
    <row r="39" spans="1:3">
      <c r="A39">
        <v>166</v>
      </c>
      <c r="B39" t="s">
        <v>643</v>
      </c>
      <c r="C39">
        <f t="shared" si="0"/>
        <v>167</v>
      </c>
    </row>
    <row r="40" spans="1:3">
      <c r="A40">
        <v>170</v>
      </c>
      <c r="B40" t="s">
        <v>644</v>
      </c>
      <c r="C40">
        <f t="shared" si="0"/>
        <v>171</v>
      </c>
    </row>
    <row r="43" spans="1:3">
      <c r="A43">
        <v>255</v>
      </c>
      <c r="B43" t="s">
        <v>647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75" t="s">
        <v>579</v>
      </c>
      <c r="I3" s="76"/>
      <c r="J3" s="76"/>
      <c r="K3" s="76"/>
      <c r="L3" s="76"/>
      <c r="M3" s="79" t="s">
        <v>580</v>
      </c>
      <c r="N3" s="79"/>
      <c r="O3" s="79"/>
      <c r="P3" s="79"/>
      <c r="Q3" s="79"/>
      <c r="R3" s="80"/>
    </row>
    <row r="4" spans="1:18" ht="15.75" thickBot="1">
      <c r="A4" t="s">
        <v>39</v>
      </c>
      <c r="B4" t="s">
        <v>128</v>
      </c>
      <c r="H4" s="77"/>
      <c r="I4" s="78"/>
      <c r="J4" s="78"/>
      <c r="K4" s="78"/>
      <c r="L4" s="78"/>
      <c r="M4" s="81"/>
      <c r="N4" s="81"/>
      <c r="O4" s="81"/>
      <c r="P4" s="81"/>
      <c r="Q4" s="81"/>
      <c r="R4" s="82"/>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3" t="s">
        <v>133</v>
      </c>
      <c r="C9" s="84"/>
      <c r="D9" s="85"/>
      <c r="E9" s="84" t="s">
        <v>32</v>
      </c>
      <c r="F9" s="84"/>
      <c r="G9" s="85"/>
      <c r="H9" s="89" t="s">
        <v>41</v>
      </c>
      <c r="I9" s="90"/>
      <c r="J9" s="90"/>
      <c r="K9" s="90"/>
      <c r="L9" s="91"/>
      <c r="N9" t="s">
        <v>286</v>
      </c>
    </row>
    <row r="10" spans="1:18" ht="15.75" thickBot="1">
      <c r="A10" s="6" t="s">
        <v>38</v>
      </c>
      <c r="B10" s="86" t="s">
        <v>134</v>
      </c>
      <c r="C10" s="87"/>
      <c r="D10" s="88"/>
      <c r="E10" s="86" t="s">
        <v>32</v>
      </c>
      <c r="F10" s="87"/>
      <c r="G10" s="87"/>
      <c r="H10" s="88"/>
      <c r="I10" s="86" t="s">
        <v>35</v>
      </c>
      <c r="J10" s="87"/>
      <c r="K10" s="87"/>
      <c r="L10" s="88"/>
    </row>
    <row r="11" spans="1:18" ht="15.75" thickBot="1">
      <c r="A11" s="6" t="s">
        <v>39</v>
      </c>
      <c r="B11" s="83" t="s">
        <v>134</v>
      </c>
      <c r="C11" s="84"/>
      <c r="D11" s="85"/>
      <c r="E11" s="83" t="s">
        <v>32</v>
      </c>
      <c r="F11" s="84"/>
      <c r="G11" s="85"/>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2" t="s">
        <v>123</v>
      </c>
      <c r="C18" s="63"/>
      <c r="D18" s="63"/>
      <c r="E18" s="63"/>
      <c r="F18" s="63"/>
      <c r="G18" s="63"/>
      <c r="H18" s="63"/>
      <c r="I18" s="63"/>
      <c r="J18" s="63"/>
      <c r="K18" s="63"/>
      <c r="L18" s="63"/>
      <c r="M18" s="63"/>
      <c r="N18" s="63"/>
      <c r="O18" s="63"/>
      <c r="P18" s="63"/>
      <c r="Q18" s="63"/>
      <c r="R18" s="63"/>
      <c r="S18" s="61"/>
    </row>
    <row r="19" spans="1:19" ht="15.75" thickBot="1">
      <c r="A19" s="6" t="s">
        <v>37</v>
      </c>
      <c r="B19" s="62" t="s">
        <v>42</v>
      </c>
      <c r="C19" s="63"/>
      <c r="D19" s="63"/>
      <c r="E19" s="63"/>
      <c r="F19" s="61"/>
      <c r="G19" s="62" t="s">
        <v>43</v>
      </c>
      <c r="H19" s="63"/>
      <c r="I19" s="63"/>
      <c r="J19" s="63"/>
      <c r="K19" s="61"/>
      <c r="L19" s="62" t="s">
        <v>44</v>
      </c>
      <c r="M19" s="63"/>
      <c r="N19" s="63"/>
      <c r="O19" s="63"/>
      <c r="P19" s="61"/>
      <c r="Q19" s="62" t="s">
        <v>132</v>
      </c>
      <c r="R19" s="63"/>
      <c r="S19" s="61"/>
    </row>
    <row r="20" spans="1:19" ht="15.75" thickBot="1">
      <c r="A20" s="6" t="s">
        <v>39</v>
      </c>
      <c r="B20" s="62" t="s">
        <v>123</v>
      </c>
      <c r="C20" s="63"/>
      <c r="D20" s="63"/>
      <c r="E20" s="63"/>
      <c r="F20" s="63"/>
      <c r="G20" s="63"/>
      <c r="H20" s="63"/>
      <c r="I20" s="63"/>
      <c r="J20" s="63"/>
      <c r="K20" s="63"/>
      <c r="L20" s="63"/>
      <c r="M20" s="63"/>
      <c r="N20" s="63"/>
      <c r="O20" s="63"/>
      <c r="P20" s="63"/>
      <c r="Q20" s="63"/>
      <c r="R20" s="63"/>
      <c r="S20" s="61"/>
    </row>
    <row r="23" spans="1:19">
      <c r="A23" s="20" t="s">
        <v>116</v>
      </c>
      <c r="B23" s="70" t="s">
        <v>130</v>
      </c>
      <c r="C23" s="64"/>
      <c r="D23" s="64"/>
      <c r="E23" s="64"/>
      <c r="F23" s="64"/>
      <c r="G23" s="64"/>
      <c r="H23" s="64"/>
      <c r="I23" s="65"/>
      <c r="J23" s="71" t="s">
        <v>131</v>
      </c>
      <c r="K23" s="72"/>
      <c r="L23" s="72"/>
      <c r="M23" s="72"/>
      <c r="N23" s="72"/>
      <c r="O23" s="72"/>
      <c r="P23" s="72"/>
      <c r="Q23" s="73"/>
    </row>
    <row r="24" spans="1:19">
      <c r="B24" s="2">
        <v>0</v>
      </c>
      <c r="C24" s="3">
        <v>1</v>
      </c>
      <c r="D24" s="3">
        <v>2</v>
      </c>
      <c r="E24" s="3">
        <v>3</v>
      </c>
      <c r="F24" s="3">
        <v>4</v>
      </c>
      <c r="G24" s="3">
        <v>5</v>
      </c>
      <c r="H24" s="3">
        <v>6</v>
      </c>
      <c r="I24" s="19">
        <v>7</v>
      </c>
      <c r="J24" s="72"/>
      <c r="K24" s="72"/>
      <c r="L24" s="72"/>
      <c r="M24" s="72"/>
      <c r="N24" s="72"/>
      <c r="O24" s="72"/>
      <c r="P24" s="72"/>
      <c r="Q24" s="73"/>
    </row>
    <row r="25" spans="1:19" ht="15.75" thickBot="1">
      <c r="A25" s="6" t="s">
        <v>38</v>
      </c>
      <c r="B25" s="59" t="s">
        <v>117</v>
      </c>
      <c r="C25" s="60"/>
      <c r="D25" s="60"/>
      <c r="E25" s="60"/>
      <c r="F25" s="60"/>
      <c r="G25" s="60"/>
      <c r="H25" s="74"/>
      <c r="I25" s="21" t="s">
        <v>118</v>
      </c>
      <c r="J25" s="64" t="s">
        <v>126</v>
      </c>
      <c r="K25" s="64"/>
      <c r="L25" s="64"/>
      <c r="M25" s="64"/>
      <c r="N25" s="64"/>
      <c r="O25" s="64"/>
      <c r="P25" s="64"/>
      <c r="Q25" s="65"/>
    </row>
    <row r="26" spans="1:19" ht="15.75" thickBot="1">
      <c r="A26" s="6" t="s">
        <v>119</v>
      </c>
      <c r="B26" s="59" t="s">
        <v>120</v>
      </c>
      <c r="C26" s="60"/>
      <c r="D26" s="60"/>
      <c r="E26" s="60"/>
      <c r="F26" s="60"/>
      <c r="G26" s="60"/>
      <c r="H26" s="60"/>
      <c r="I26" s="61"/>
      <c r="J26" s="66" t="s">
        <v>124</v>
      </c>
      <c r="K26" s="66"/>
      <c r="L26" s="66"/>
      <c r="M26" s="66"/>
      <c r="N26" s="66"/>
      <c r="O26" s="66"/>
      <c r="P26" s="66"/>
      <c r="Q26" s="67"/>
    </row>
    <row r="27" spans="1:19" ht="15.75" thickBot="1">
      <c r="A27" s="6" t="s">
        <v>121</v>
      </c>
      <c r="B27" s="62" t="s">
        <v>122</v>
      </c>
      <c r="C27" s="63"/>
      <c r="D27" s="63"/>
      <c r="E27" s="63"/>
      <c r="F27" s="63"/>
      <c r="G27" s="63"/>
      <c r="H27" s="63"/>
      <c r="I27" s="61"/>
      <c r="J27" s="68" t="s">
        <v>125</v>
      </c>
      <c r="K27" s="68"/>
      <c r="L27" s="68"/>
      <c r="M27" s="68"/>
      <c r="N27" s="68"/>
      <c r="O27" s="68"/>
      <c r="P27" s="68"/>
      <c r="Q27" s="69"/>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66" t="s">
        <v>130</v>
      </c>
      <c r="C3" s="66"/>
      <c r="D3" s="66"/>
      <c r="E3" s="66"/>
      <c r="F3" s="66"/>
      <c r="G3" s="66"/>
      <c r="H3" s="66"/>
      <c r="I3" s="66"/>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2" t="s">
        <v>584</v>
      </c>
      <c r="G6" s="92"/>
      <c r="H6" s="92"/>
      <c r="I6" s="92"/>
    </row>
    <row r="7" spans="1:9">
      <c r="A7" t="s">
        <v>593</v>
      </c>
      <c r="B7" s="50" t="s">
        <v>589</v>
      </c>
      <c r="C7" s="50" t="s">
        <v>588</v>
      </c>
      <c r="D7" s="50" t="s">
        <v>587</v>
      </c>
      <c r="E7" s="50" t="s">
        <v>294</v>
      </c>
      <c r="F7" s="92" t="s">
        <v>584</v>
      </c>
      <c r="G7" s="92"/>
      <c r="H7" s="92"/>
      <c r="I7" s="92"/>
    </row>
    <row r="11" spans="1:9">
      <c r="B11" s="66" t="s">
        <v>131</v>
      </c>
      <c r="C11" s="66"/>
      <c r="D11" s="66"/>
      <c r="E11" s="66"/>
      <c r="F11" s="66"/>
      <c r="G11" s="66"/>
      <c r="H11" s="66"/>
      <c r="I11" s="66"/>
    </row>
    <row r="12" spans="1:9">
      <c r="A12" t="s">
        <v>594</v>
      </c>
      <c r="B12" s="94" t="s">
        <v>590</v>
      </c>
      <c r="C12" s="94"/>
      <c r="D12" s="94"/>
      <c r="E12" s="93" t="s">
        <v>591</v>
      </c>
      <c r="F12" s="93"/>
      <c r="G12" s="93"/>
      <c r="H12" s="93"/>
      <c r="I12" s="93"/>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95" t="s">
        <v>455</v>
      </c>
      <c r="E1" s="95"/>
      <c r="F1" s="95"/>
      <c r="G1" s="95"/>
      <c r="H1" s="95"/>
      <c r="I1" s="95"/>
      <c r="J1" s="95"/>
      <c r="K1" s="95"/>
      <c r="L1" s="95"/>
      <c r="M1" s="95"/>
      <c r="N1" s="95"/>
      <c r="O1" s="95"/>
      <c r="P1" s="95"/>
      <c r="Q1" s="95"/>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66" t="s">
        <v>81</v>
      </c>
      <c r="E1" s="66"/>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436AC3-DE41-427A-9D30-730EC6B10947}">
  <ds:schemaRefs>
    <ds:schemaRef ds:uri="http://schemas.microsoft.com/DataMashup"/>
  </ds:schemaRefs>
</ds:datastoreItem>
</file>

<file path=customXml/itemProps2.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3.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State Matrix</vt:lpstr>
      <vt:lpstr>Sensor types</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2022-08-08T10:34:34Z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