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8_{1B7C2620-AA2E-408B-B47A-2A128CAA78E2}" xr6:coauthVersionLast="47" xr6:coauthVersionMax="47" xr10:uidLastSave="{00000000-0000-0000-0000-000000000000}"/>
  <bookViews>
    <workbookView xWindow="-120" yWindow="-120" windowWidth="29040" windowHeight="15840" firstSheet="1" activeTab="4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tate Table" sheetId="9" r:id="rId4"/>
    <sheet name="State Matrix" sheetId="11" r:id="rId5"/>
    <sheet name="Sensor types" sheetId="8" r:id="rId6"/>
    <sheet name="Lookup Table" sheetId="7" r:id="rId7"/>
    <sheet name="Pinouts" sheetId="10" r:id="rId8"/>
    <sheet name="PinoutsPASA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9" i="9" l="1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D36" i="1"/>
  <c r="E36" i="1"/>
  <c r="F36" i="1"/>
  <c r="C36" i="1"/>
  <c r="F37" i="1"/>
  <c r="F38" i="1" s="1"/>
  <c r="F39" i="1" s="1"/>
  <c r="E37" i="1"/>
  <c r="E38" i="1" s="1"/>
  <c r="E39" i="1" s="1"/>
  <c r="D37" i="1"/>
  <c r="D38" i="1" s="1"/>
  <c r="D39" i="1" s="1"/>
  <c r="C37" i="1"/>
  <c r="C38" i="1" s="1"/>
  <c r="C39" i="1" l="1"/>
  <c r="C18" i="1"/>
  <c r="C24" i="1"/>
  <c r="F20" i="1"/>
  <c r="F26" i="1"/>
  <c r="F27" i="1" l="1"/>
  <c r="D40" i="1" s="1"/>
  <c r="C27" i="1"/>
  <c r="E40" i="1" l="1"/>
  <c r="C40" i="1"/>
  <c r="F40" i="1"/>
  <c r="C31" i="1"/>
  <c r="C32" i="1" s="1"/>
  <c r="D31" i="1"/>
  <c r="D32" i="1" s="1"/>
  <c r="E31" i="1"/>
  <c r="E32" i="1" s="1"/>
  <c r="F31" i="1"/>
  <c r="F32" i="1" s="1"/>
</calcChain>
</file>

<file path=xl/sharedStrings.xml><?xml version="1.0" encoding="utf-8"?>
<sst xmlns="http://schemas.openxmlformats.org/spreadsheetml/2006/main" count="559" uniqueCount="373">
  <si>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</si>
  <si>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</si>
  <si>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</si>
  <si>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</si>
  <si>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</si>
  <si>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</si>
  <si>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</si>
  <si>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</si>
  <si>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</si>
  <si>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</si>
  <si>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</si>
  <si>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</si>
  <si>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</si>
  <si>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</si>
  <si>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</si>
  <si>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</si>
  <si>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</si>
  <si>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</si>
  <si>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</si>
  <si>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</si>
  <si>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</si>
  <si>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</si>
  <si>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</si>
  <si>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</si>
  <si>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</si>
  <si>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</si>
  <si>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</si>
  <si>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</si>
  <si>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</si>
  <si>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</si>
  <si>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</si>
  <si>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</si>
  <si>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</si>
  <si>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</si>
  <si>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</si>
  <si>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</si>
  <si>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</si>
  <si>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</si>
  <si>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</si>
  <si>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</si>
  <si>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</si>
  <si>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</si>
  <si>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</si>
  <si>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</si>
  <si>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</si>
  <si>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</si>
  <si>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</si>
  <si>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</si>
  <si>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</si>
  <si>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</si>
  <si>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</si>
  <si>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</si>
  <si>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</si>
  <si>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</si>
  <si>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</si>
  <si>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</si>
  <si>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</si>
  <si>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</si>
  <si>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</si>
  <si>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</si>
  <si>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</si>
  <si>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</si>
  <si>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</si>
  <si>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</si>
  <si>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</si>
  <si>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</si>
  <si>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</si>
  <si>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</si>
  <si>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</si>
  <si>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</si>
  <si>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</si>
  <si>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</si>
  <si>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</si>
  <si>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</si>
  <si>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</si>
  <si>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</si>
  <si>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</si>
  <si>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</si>
  <si>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</si>
  <si>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</si>
  <si>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</si>
  <si>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</si>
  <si>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</si>
  <si>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</si>
  <si>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</si>
  <si>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</si>
  <si>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</si>
  <si>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</si>
  <si>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</si>
  <si>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</si>
  <si>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</si>
  <si>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</si>
  <si>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</si>
  <si>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</si>
  <si>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</si>
  <si>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</si>
  <si>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</si>
  <si>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</si>
  <si>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</si>
  <si>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</si>
  <si>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</si>
  <si>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</si>
  <si>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</si>
  <si>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</si>
  <si>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</si>
  <si>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</si>
  <si>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</si>
  <si>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</si>
  <si>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</si>
  <si>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</si>
  <si>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</si>
  <si>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</si>
  <si>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</si>
  <si>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</si>
  <si>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</si>
  <si>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</si>
  <si>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</si>
  <si>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</si>
  <si>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</si>
  <si>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</si>
  <si>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</si>
  <si>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</si>
  <si>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</si>
  <si>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</si>
  <si>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</si>
  <si>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</si>
  <si>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</si>
  <si>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</si>
  <si>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</si>
  <si>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</si>
  <si>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</si>
  <si>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</si>
  <si>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</si>
  <si>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</si>
  <si>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</si>
  <si>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</si>
  <si>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</si>
  <si>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</si>
  <si>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</si>
  <si>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</si>
  <si>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</si>
  <si>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</si>
  <si>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</si>
  <si>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</si>
  <si>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</si>
  <si>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</si>
  <si>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</si>
  <si>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</si>
  <si>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</si>
  <si>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</si>
  <si>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</si>
  <si>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</si>
  <si>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</si>
  <si>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</si>
  <si>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</si>
  <si>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</si>
  <si>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</si>
  <si>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</si>
  <si>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</si>
  <si>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</si>
  <si>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</si>
  <si>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</si>
  <si>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</si>
  <si>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</si>
  <si>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</si>
  <si>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</si>
  <si>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</si>
  <si>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</si>
  <si>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</si>
  <si>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</si>
  <si>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</si>
  <si>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</si>
  <si>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</si>
  <si>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</si>
  <si>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</si>
  <si>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</si>
  <si>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</si>
  <si>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</si>
  <si>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</si>
  <si>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</si>
  <si>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</si>
  <si>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</si>
  <si>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</si>
  <si>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</si>
  <si>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</si>
  <si>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</si>
  <si>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</si>
  <si>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</si>
  <si>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</si>
  <si>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</si>
  <si>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</si>
  <si>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</si>
  <si>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</si>
  <si>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</si>
  <si>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</si>
  <si>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</si>
  <si>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</si>
  <si>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</si>
  <si>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</si>
  <si>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</si>
  <si>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</si>
  <si>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</si>
  <si>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</si>
  <si>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</si>
  <si>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</si>
  <si>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</si>
  <si>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</si>
  <si>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</si>
  <si>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</si>
  <si>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</si>
  <si>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</si>
  <si>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</si>
  <si>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</si>
  <si>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</si>
  <si>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</si>
  <si>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</si>
  <si>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</si>
  <si>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</si>
  <si>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</si>
  <si>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</si>
  <si>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</si>
  <si>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</si>
  <si>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</si>
  <si>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</si>
  <si>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</si>
  <si>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</si>
  <si>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</si>
  <si>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</si>
  <si>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</si>
  <si>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</si>
  <si>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</si>
  <si>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</si>
  <si>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</si>
  <si>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</si>
  <si>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</si>
  <si>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</si>
  <si>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</si>
  <si>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</si>
  <si>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</si>
  <si>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</si>
  <si>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</si>
  <si>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</si>
  <si>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</si>
  <si>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</si>
  <si>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</si>
  <si>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</si>
  <si>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</si>
  <si>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</si>
  <si>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</si>
  <si>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</si>
  <si>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</si>
  <si>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</si>
  <si>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</si>
  <si>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</si>
  <si>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</si>
  <si>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</si>
  <si>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</si>
  <si>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</si>
  <si>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</si>
  <si>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</si>
  <si>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TeensyMCUTemp0</t>
  </si>
  <si>
    <t>TeensyMCUTemp1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</si>
  <si>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</si>
  <si>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</si>
  <si>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</si>
  <si>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</si>
  <si>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</si>
  <si>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</si>
  <si>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</si>
  <si>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</si>
  <si>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</si>
  <si>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</si>
  <si>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</si>
  <si>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</si>
  <si>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</si>
  <si>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</si>
  <si>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</si>
  <si>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</si>
  <si>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</si>
  <si>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</si>
  <si>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Commanded when igniter smoke spotted. Triggers the firing valve sequence.</t>
  </si>
  <si>
    <t>Vent State</t>
  </si>
  <si>
    <t>Vents both tanks</t>
  </si>
  <si>
    <t>Lox Vent SV</t>
  </si>
  <si>
    <t>Fuel Vent SV</t>
  </si>
  <si>
    <t>Fuel ISO SV</t>
  </si>
  <si>
    <t>MV Fuel</t>
  </si>
  <si>
    <t>MV Lox</t>
  </si>
  <si>
    <t>Safety Enable 3</t>
  </si>
  <si>
    <t>LOX Vent Only</t>
  </si>
  <si>
    <t>Safety Enable 4</t>
  </si>
  <si>
    <t>MVs (Fuel and Lox) - hardwired to bunker switch</t>
  </si>
  <si>
    <t>Blue is for inverted values NO Lox valve, tan is typical NC devices, Red is for manual bunker control only</t>
  </si>
  <si>
    <t>ISOs Safety Enable (1)</t>
  </si>
  <si>
    <t>Fuel Vent Safety Enable (2)</t>
  </si>
  <si>
    <t>Lox Vent Safety Enable (3)</t>
  </si>
  <si>
    <t>Function Type</t>
  </si>
  <si>
    <t>Cable</t>
  </si>
  <si>
    <t>wire color</t>
  </si>
  <si>
    <t>Teensy 3.5(1)</t>
  </si>
  <si>
    <t>LOX Vent SV</t>
  </si>
  <si>
    <t>PWM</t>
  </si>
  <si>
    <t>CAN TX</t>
  </si>
  <si>
    <t>CAN RX</t>
  </si>
  <si>
    <t>LOX ISO SV</t>
  </si>
  <si>
    <t>LOX MV SV</t>
  </si>
  <si>
    <t>Fuel MV SV</t>
  </si>
  <si>
    <t>Logic Level Out</t>
  </si>
  <si>
    <t>A14</t>
  </si>
  <si>
    <t>ADC input</t>
  </si>
  <si>
    <t>A15</t>
  </si>
  <si>
    <t>A16</t>
  </si>
  <si>
    <t>A17</t>
  </si>
  <si>
    <t>FuelRegPT</t>
  </si>
  <si>
    <t>A18</t>
  </si>
  <si>
    <t>LOXRegPT</t>
  </si>
  <si>
    <t>A19</t>
  </si>
  <si>
    <t>FuelLinePT</t>
  </si>
  <si>
    <t>A20</t>
  </si>
  <si>
    <t>LOXLinePT</t>
  </si>
  <si>
    <t>A21</t>
  </si>
  <si>
    <t>Pneumatic PT</t>
  </si>
  <si>
    <t>A22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</si>
  <si>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</si>
  <si>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</si>
  <si>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</si>
  <si>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</si>
  <si>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</si>
  <si>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</si>
  <si>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</si>
  <si>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</si>
  <si>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</si>
  <si>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</si>
  <si>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</si>
  <si>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</si>
  <si>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</si>
  <si>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</si>
  <si>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</si>
  <si>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</si>
  <si>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</si>
  <si>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</si>
  <si>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</si>
  <si>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</si>
  <si>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</si>
  <si>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</si>
  <si>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</si>
  <si>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</si>
  <si>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</si>
  <si>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</si>
  <si>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</si>
  <si>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</si>
  <si>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COPV Press Arm State</t>
  </si>
  <si>
    <t>COPV Pressurize State</t>
  </si>
  <si>
    <t>Tank Press State</t>
  </si>
  <si>
    <t>Tank Press Arm State</t>
  </si>
  <si>
    <t>Safety Enable 5</t>
  </si>
  <si>
    <t>Safety Enable 6</t>
  </si>
  <si>
    <t>Tank Purge State</t>
  </si>
  <si>
    <t>Tank Vents both closed, open Dome Regs to press tanks</t>
  </si>
  <si>
    <t>Vents both tanks with Dome Regs open to full drain whole system including K bottle</t>
  </si>
  <si>
    <t>Dome Reg Enables (Fuel and Lox)</t>
  </si>
  <si>
    <t>Dome Vent Enables (Fuel and Lox)</t>
  </si>
  <si>
    <t>Fuel and Hi-Press Vent</t>
  </si>
  <si>
    <t>Hi-Press Enable</t>
  </si>
  <si>
    <t>Dome Vents Enable (2)</t>
  </si>
  <si>
    <t>Dome Regs Enable (1)</t>
  </si>
  <si>
    <t>Hi-Press Enable (3)</t>
  </si>
  <si>
    <t>Fuel&amp;Hi-Press Vent Enable (4)</t>
  </si>
  <si>
    <t>Lox Vent Safety Enable (5)</t>
  </si>
  <si>
    <t>MV Safety Enable (6)</t>
  </si>
  <si>
    <t>Hi-Press SV</t>
  </si>
  <si>
    <t>Hi-Press Vent SV</t>
  </si>
  <si>
    <t>STATE MATRIX VALUES NOT ACCURATE YET!!!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</si>
</sst>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4" borderId="11" xfId="0" applyFill="1" applyBorder="1"/>
    <xf numFmtId="0" fontId="0" fillId="3" borderId="11" xfId="0" applyFill="1" applyBorder="1"/>
    <xf numFmtId="0" fontId="0" fillId="4" borderId="0" xfId="0" applyFill="1"/>
    <xf numFmtId="0" fontId="0" fillId="0" borderId="0" xfId="0" applyAlignment="1">
      <alignment wrapText="1"/>
    </xf>
    <xf numFmtId="0" fontId="10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zoomScale="119" workbookViewId="0">
      <selection activeCell="H30" sqref="H30"/>
    </sheetView>
  </sheetViews>
  <sheetFormatPr defaultColWidth="8.85546875" defaultRowHeight="15"/>
  <cols>
    <col min="1" max="1" width="18.42578125" customWidth="1"/>
    <col min="2" max="2" width="33" customWidth="1"/>
    <col min="3" max="3" width="15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L3" t="s">
        <v>3</v>
      </c>
    </row>
    <row r="4" spans="1:17">
      <c r="B4" t="s">
        <v>92</v>
      </c>
      <c r="C4">
        <v>500000</v>
      </c>
      <c r="L4" t="s">
        <v>4</v>
      </c>
    </row>
    <row r="5" spans="1:17">
      <c r="B5" t="s">
        <v>93</v>
      </c>
      <c r="C5">
        <v>500000</v>
      </c>
    </row>
    <row r="6" spans="1:17">
      <c r="A6" t="s">
        <v>96</v>
      </c>
      <c r="B6" t="s">
        <v>94</v>
      </c>
      <c r="C6">
        <v>250000</v>
      </c>
    </row>
    <row r="7" spans="1:17">
      <c r="A7" t="s">
        <v>96</v>
      </c>
      <c r="B7" t="s">
        <v>95</v>
      </c>
      <c r="C7">
        <v>250000</v>
      </c>
    </row>
    <row r="9" spans="1:17" ht="15.75" thickBot="1">
      <c r="N9" s="6"/>
      <c r="O9" s="6"/>
      <c r="P9" s="6"/>
      <c r="Q9" s="6"/>
    </row>
    <row r="10" spans="1:17" ht="15.75" thickBot="1">
      <c r="B10" s="1" t="s">
        <v>2</v>
      </c>
      <c r="C10" t="s">
        <v>19</v>
      </c>
      <c r="D10" s="37">
        <v>8</v>
      </c>
      <c r="E10" t="s">
        <v>162</v>
      </c>
      <c r="N10" s="6"/>
      <c r="O10" s="6"/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11">
      <c r="B17" s="19" t="s">
        <v>10</v>
      </c>
      <c r="C17" s="20">
        <v>4</v>
      </c>
      <c r="E17" s="19" t="s">
        <v>8</v>
      </c>
      <c r="F17" s="20">
        <v>1</v>
      </c>
    </row>
    <row r="18" spans="1:11">
      <c r="B18" s="19" t="s">
        <v>11</v>
      </c>
      <c r="C18" s="23">
        <f>D10*8</f>
        <v>64</v>
      </c>
      <c r="E18" s="19" t="s">
        <v>27</v>
      </c>
      <c r="F18" s="20">
        <v>2</v>
      </c>
    </row>
    <row r="19" spans="1:11">
      <c r="B19" s="19" t="s">
        <v>12</v>
      </c>
      <c r="C19" s="20">
        <v>15</v>
      </c>
      <c r="E19" s="19" t="s">
        <v>10</v>
      </c>
      <c r="F19" s="20">
        <v>4</v>
      </c>
    </row>
    <row r="20" spans="1:11">
      <c r="B20" s="19" t="s">
        <v>13</v>
      </c>
      <c r="C20" s="20">
        <v>1</v>
      </c>
      <c r="E20" s="19" t="s">
        <v>11</v>
      </c>
      <c r="F20" s="23">
        <f>D10*8</f>
        <v>64</v>
      </c>
    </row>
    <row r="21" spans="1:11">
      <c r="B21" s="19" t="s">
        <v>14</v>
      </c>
      <c r="C21" s="20">
        <v>1</v>
      </c>
      <c r="E21" s="19" t="s">
        <v>12</v>
      </c>
      <c r="F21" s="20">
        <v>15</v>
      </c>
    </row>
    <row r="22" spans="1:11">
      <c r="B22" s="19" t="s">
        <v>15</v>
      </c>
      <c r="C22" s="20">
        <v>1</v>
      </c>
      <c r="E22" s="19" t="s">
        <v>13</v>
      </c>
      <c r="F22" s="20">
        <v>1</v>
      </c>
    </row>
    <row r="23" spans="1:11">
      <c r="B23" s="19" t="s">
        <v>16</v>
      </c>
      <c r="C23" s="20">
        <v>7</v>
      </c>
      <c r="E23" s="19" t="s">
        <v>14</v>
      </c>
      <c r="F23" s="20">
        <v>1</v>
      </c>
    </row>
    <row r="24" spans="1:11" ht="15.75" thickBot="1">
      <c r="B24" s="21" t="s">
        <v>18</v>
      </c>
      <c r="C24" s="22">
        <f>MROUND(((((34+(8*D10))-1)/4)), 1)</f>
        <v>24</v>
      </c>
      <c r="E24" s="19" t="s">
        <v>15</v>
      </c>
      <c r="F24" s="20">
        <v>1</v>
      </c>
    </row>
    <row r="25" spans="1:11">
      <c r="E25" s="19" t="s">
        <v>16</v>
      </c>
      <c r="F25" s="20">
        <v>7</v>
      </c>
    </row>
    <row r="26" spans="1:11" ht="15.75" thickBot="1">
      <c r="E26" s="21" t="s">
        <v>18</v>
      </c>
      <c r="F26" s="22">
        <f>MROUND(((((54+(8*D10))-1)/4)), 1)</f>
        <v>29</v>
      </c>
    </row>
    <row r="27" spans="1:11">
      <c r="A27" t="s">
        <v>23</v>
      </c>
      <c r="B27" t="s">
        <v>17</v>
      </c>
      <c r="C27">
        <f>SUM(C12:C24)</f>
        <v>132</v>
      </c>
      <c r="D27" t="s">
        <v>22</v>
      </c>
      <c r="E27" t="s">
        <v>17</v>
      </c>
      <c r="F27">
        <f>SUM(F12:F26)</f>
        <v>157</v>
      </c>
    </row>
    <row r="29" spans="1:11">
      <c r="B29" s="44" t="s">
        <v>184</v>
      </c>
      <c r="C29" s="44"/>
      <c r="D29" s="44"/>
      <c r="E29" s="44"/>
      <c r="F29" s="44"/>
    </row>
    <row r="30" spans="1:11">
      <c r="B30" s="33"/>
      <c r="C30" s="35" t="s">
        <v>61</v>
      </c>
      <c r="D30" s="35" t="s">
        <v>62</v>
      </c>
      <c r="E30" s="35" t="s">
        <v>63</v>
      </c>
      <c r="F30" s="35" t="s">
        <v>64</v>
      </c>
    </row>
    <row r="31" spans="1:11">
      <c r="A31" t="s">
        <v>91</v>
      </c>
      <c r="B31" s="36" t="s">
        <v>187</v>
      </c>
      <c r="C31" s="31">
        <f>$C4/$F$27</f>
        <v>3184.7133757961783</v>
      </c>
      <c r="D31" s="31">
        <f>$C5/$F$27</f>
        <v>3184.7133757961783</v>
      </c>
      <c r="E31" s="31">
        <f>$C6/$F$27</f>
        <v>1592.3566878980891</v>
      </c>
      <c r="F31" s="31">
        <f>$C7/$F$27</f>
        <v>1592.3566878980891</v>
      </c>
      <c r="G31" s="10"/>
      <c r="H31" s="10"/>
      <c r="I31" s="10"/>
      <c r="J31" s="10"/>
      <c r="K31" s="10"/>
    </row>
    <row r="32" spans="1:11">
      <c r="B32" s="31" t="s">
        <v>185</v>
      </c>
      <c r="C32" s="31">
        <f>C31*4</f>
        <v>12738.853503184713</v>
      </c>
      <c r="D32" s="31">
        <f t="shared" ref="D32:F32" si="0">D31*4</f>
        <v>12738.853503184713</v>
      </c>
      <c r="E32" s="31">
        <f t="shared" si="0"/>
        <v>6369.4267515923566</v>
      </c>
      <c r="F32" s="31">
        <f t="shared" si="0"/>
        <v>6369.4267515923566</v>
      </c>
    </row>
    <row r="33" spans="1:8">
      <c r="A33" t="s">
        <v>190</v>
      </c>
      <c r="B33" s="31" t="s">
        <v>191</v>
      </c>
      <c r="C33" s="31">
        <v>2</v>
      </c>
      <c r="D33" s="31">
        <v>2</v>
      </c>
      <c r="E33" s="31">
        <v>0</v>
      </c>
      <c r="F33" s="31">
        <v>0</v>
      </c>
    </row>
    <row r="34" spans="1:8">
      <c r="B34" s="31" t="s">
        <v>192</v>
      </c>
      <c r="C34" s="31">
        <v>10</v>
      </c>
      <c r="D34" s="31">
        <v>10</v>
      </c>
      <c r="E34" s="31">
        <v>10</v>
      </c>
      <c r="F34" s="31">
        <v>10</v>
      </c>
    </row>
    <row r="35" spans="1:8">
      <c r="A35" t="s">
        <v>193</v>
      </c>
      <c r="B35" s="31" t="s">
        <v>195</v>
      </c>
      <c r="C35" s="31">
        <v>5</v>
      </c>
      <c r="D35" s="31">
        <v>5</v>
      </c>
      <c r="E35" s="31">
        <v>0</v>
      </c>
      <c r="F35" s="31">
        <v>0</v>
      </c>
      <c r="H35" t="s">
        <v>196</v>
      </c>
    </row>
    <row r="36" spans="1:8">
      <c r="B36" s="31" t="s">
        <v>194</v>
      </c>
      <c r="C36" s="31">
        <f>((C33*C34)+C35)*$C$27</f>
        <v>3300</v>
      </c>
      <c r="D36" s="31">
        <f t="shared" ref="D36:F36" si="1">((D33*D34)+D35)*$C$27</f>
        <v>3300</v>
      </c>
      <c r="E36" s="31">
        <f t="shared" si="1"/>
        <v>0</v>
      </c>
      <c r="F36" s="31">
        <f t="shared" si="1"/>
        <v>0</v>
      </c>
    </row>
    <row r="37" spans="1:8">
      <c r="A37" t="s">
        <v>90</v>
      </c>
      <c r="B37" s="31" t="s">
        <v>186</v>
      </c>
      <c r="C37" s="31">
        <f>SUMIF('Sensor Table'!A2:A454,'Lookup Table'!$A$2,'Sensor Table'!F2:F454)</f>
        <v>6074</v>
      </c>
      <c r="D37" s="31">
        <f>SUMIF('Sensor Table'!A2:A454,'Lookup Table'!$A$3,'Sensor Table'!F2:F454)</f>
        <v>0</v>
      </c>
      <c r="E37" s="31">
        <f>SUMIF('Sensor Table'!A2:A454,'Lookup Table'!$A$4,'Sensor Table'!F2:F454)</f>
        <v>0</v>
      </c>
      <c r="F37" s="31">
        <f>SUMIF('Sensor Table'!A2:A454,'Lookup Table'!$A$5,'Sensor Table'!F2:F454)</f>
        <v>0</v>
      </c>
    </row>
    <row r="38" spans="1:8">
      <c r="B38" s="32" t="s">
        <v>89</v>
      </c>
      <c r="C38" s="31">
        <f>C37/4</f>
        <v>1518.5</v>
      </c>
      <c r="D38" s="31">
        <f t="shared" ref="D38:F38" si="2">D37/4</f>
        <v>0</v>
      </c>
      <c r="E38" s="31">
        <f t="shared" si="2"/>
        <v>0</v>
      </c>
      <c r="F38" s="31">
        <f t="shared" si="2"/>
        <v>0</v>
      </c>
    </row>
    <row r="39" spans="1:8">
      <c r="A39" t="s">
        <v>197</v>
      </c>
      <c r="B39" s="31" t="s">
        <v>88</v>
      </c>
      <c r="C39" s="31">
        <f>(C38*$F$27)+C36</f>
        <v>241704.5</v>
      </c>
      <c r="D39" s="31">
        <f>(D38*$F$27)+D36</f>
        <v>3300</v>
      </c>
      <c r="E39" s="31">
        <f t="shared" ref="E39:F39" si="3">(E38*$F$27)+E36</f>
        <v>0</v>
      </c>
      <c r="F39" s="31">
        <f t="shared" si="3"/>
        <v>0</v>
      </c>
    </row>
    <row r="40" spans="1:8">
      <c r="B40" s="34" t="s">
        <v>188</v>
      </c>
      <c r="C40" s="31">
        <f>(C39/C4)*100</f>
        <v>48.340899999999998</v>
      </c>
      <c r="D40" s="31">
        <f>(D39/C5)*100</f>
        <v>0.66</v>
      </c>
      <c r="E40" s="31">
        <f>(E39/C6)*100</f>
        <v>0</v>
      </c>
      <c r="F40" s="31">
        <f>(F39/C7)*100</f>
        <v>0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topLeftCell="A50" zoomScale="173" workbookViewId="0">
      <selection activeCell="A65" sqref="A65"/>
    </sheetView>
  </sheetViews>
  <sheetFormatPr defaultColWidth="11.85546875" defaultRowHeight="15"/>
  <cols>
    <col min="1" max="1" width="24.42578125" customWidth="1"/>
    <col min="2" max="2" width="24.7109375" customWidth="1"/>
    <col min="3" max="3" width="18.85546875" customWidth="1"/>
    <col min="4" max="4" width="20.28515625" customWidth="1"/>
    <col min="5" max="5" width="19.85546875" customWidth="1"/>
    <col min="6" max="19" width="12.28515625" customWidth="1"/>
  </cols>
  <sheetData>
    <row r="1" spans="1:13">
      <c r="A1" t="s">
        <v>36</v>
      </c>
    </row>
    <row r="2" spans="1:13">
      <c r="A2" t="s">
        <v>37</v>
      </c>
      <c r="B2" t="s">
        <v>176</v>
      </c>
    </row>
    <row r="3" spans="1:13">
      <c r="A3" t="s">
        <v>38</v>
      </c>
      <c r="B3" t="s">
        <v>178</v>
      </c>
    </row>
    <row r="4" spans="1:13">
      <c r="A4" t="s">
        <v>39</v>
      </c>
      <c r="B4" t="s">
        <v>177</v>
      </c>
    </row>
    <row r="6" spans="1:13">
      <c r="A6" s="27" t="s">
        <v>33</v>
      </c>
      <c r="B6" t="s">
        <v>29</v>
      </c>
    </row>
    <row r="7" spans="1:13">
      <c r="B7" t="s">
        <v>30</v>
      </c>
    </row>
    <row r="8" spans="1:13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3" ht="15.75" thickBot="1">
      <c r="A9" s="9" t="s">
        <v>37</v>
      </c>
      <c r="B9" s="58" t="s">
        <v>182</v>
      </c>
      <c r="C9" s="59"/>
      <c r="D9" s="60"/>
      <c r="E9" s="54" t="s">
        <v>32</v>
      </c>
      <c r="F9" s="54"/>
      <c r="G9" s="55"/>
      <c r="H9" s="48" t="s">
        <v>41</v>
      </c>
      <c r="I9" s="49"/>
      <c r="J9" s="49"/>
      <c r="K9" s="49"/>
      <c r="L9" s="50"/>
      <c r="M9" s="5"/>
    </row>
    <row r="10" spans="1:13" ht="15.75" thickBot="1">
      <c r="A10" s="9" t="s">
        <v>38</v>
      </c>
      <c r="B10" s="58" t="s">
        <v>183</v>
      </c>
      <c r="C10" s="59"/>
      <c r="D10" s="60"/>
      <c r="E10" s="56" t="s">
        <v>32</v>
      </c>
      <c r="F10" s="54"/>
      <c r="G10" s="55"/>
      <c r="H10" s="56" t="s">
        <v>165</v>
      </c>
      <c r="I10" s="55"/>
      <c r="J10" s="57" t="s">
        <v>35</v>
      </c>
      <c r="K10" s="54"/>
      <c r="L10" s="55"/>
    </row>
    <row r="11" spans="1:13" ht="15.75" thickBot="1">
      <c r="A11" s="9" t="s">
        <v>39</v>
      </c>
      <c r="B11" s="58" t="s">
        <v>183</v>
      </c>
      <c r="C11" s="59"/>
      <c r="D11" s="60"/>
      <c r="E11" s="56" t="s">
        <v>32</v>
      </c>
      <c r="F11" s="54"/>
      <c r="G11" s="55"/>
      <c r="H11" s="29"/>
      <c r="I11" s="29"/>
      <c r="J11" s="29"/>
      <c r="K11" s="29"/>
      <c r="L11" s="30"/>
    </row>
    <row r="15" spans="1:13">
      <c r="A15" s="27" t="s">
        <v>34</v>
      </c>
      <c r="B15" t="s">
        <v>31</v>
      </c>
    </row>
    <row r="16" spans="1:13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51" t="s">
        <v>172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3"/>
    </row>
    <row r="19" spans="1:20" ht="15.75" thickBot="1">
      <c r="A19" s="9" t="s">
        <v>37</v>
      </c>
      <c r="B19" s="45" t="s">
        <v>42</v>
      </c>
      <c r="C19" s="46"/>
      <c r="D19" s="46"/>
      <c r="E19" s="46"/>
      <c r="F19" s="47"/>
      <c r="G19" s="45" t="s">
        <v>43</v>
      </c>
      <c r="H19" s="46"/>
      <c r="I19" s="46"/>
      <c r="J19" s="46"/>
      <c r="K19" s="47"/>
      <c r="L19" s="45" t="s">
        <v>44</v>
      </c>
      <c r="M19" s="46"/>
      <c r="N19" s="46"/>
      <c r="O19" s="46"/>
      <c r="P19" s="47"/>
      <c r="Q19" s="51" t="s">
        <v>181</v>
      </c>
      <c r="R19" s="52"/>
      <c r="S19" s="53"/>
    </row>
    <row r="20" spans="1:20" ht="15.75" thickBot="1">
      <c r="A20" s="9" t="s">
        <v>39</v>
      </c>
      <c r="B20" s="51" t="s">
        <v>172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3"/>
    </row>
    <row r="23" spans="1:20">
      <c r="A23" s="26" t="s">
        <v>164</v>
      </c>
      <c r="B23" s="69" t="s">
        <v>179</v>
      </c>
      <c r="C23" s="63"/>
      <c r="D23" s="63"/>
      <c r="E23" s="63"/>
      <c r="F23" s="63"/>
      <c r="G23" s="63"/>
      <c r="H23" s="63"/>
      <c r="I23" s="64"/>
      <c r="J23" s="70" t="s">
        <v>180</v>
      </c>
      <c r="K23" s="71"/>
      <c r="L23" s="71"/>
      <c r="M23" s="71"/>
      <c r="N23" s="71"/>
      <c r="O23" s="71"/>
      <c r="P23" s="71"/>
      <c r="Q23" s="72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71"/>
      <c r="K24" s="71"/>
      <c r="L24" s="71"/>
      <c r="M24" s="71"/>
      <c r="N24" s="71"/>
      <c r="O24" s="71"/>
      <c r="P24" s="71"/>
      <c r="Q24" s="72"/>
    </row>
    <row r="25" spans="1:20" ht="15.75" thickBot="1">
      <c r="A25" s="24" t="s">
        <v>38</v>
      </c>
      <c r="B25" s="61" t="s">
        <v>166</v>
      </c>
      <c r="C25" s="62"/>
      <c r="D25" s="62"/>
      <c r="E25" s="62"/>
      <c r="F25" s="62"/>
      <c r="G25" s="62"/>
      <c r="H25" s="73"/>
      <c r="I25" s="28" t="s">
        <v>167</v>
      </c>
      <c r="J25" s="63" t="s">
        <v>175</v>
      </c>
      <c r="K25" s="63"/>
      <c r="L25" s="63"/>
      <c r="M25" s="63"/>
      <c r="N25" s="63"/>
      <c r="O25" s="63"/>
      <c r="P25" s="63"/>
      <c r="Q25" s="64"/>
    </row>
    <row r="26" spans="1:20" ht="15.75" thickBot="1">
      <c r="A26" s="24" t="s">
        <v>168</v>
      </c>
      <c r="B26" s="61" t="s">
        <v>169</v>
      </c>
      <c r="C26" s="62"/>
      <c r="D26" s="62"/>
      <c r="E26" s="62"/>
      <c r="F26" s="62"/>
      <c r="G26" s="62"/>
      <c r="H26" s="62"/>
      <c r="I26" s="53"/>
      <c r="J26" s="65" t="s">
        <v>173</v>
      </c>
      <c r="K26" s="65"/>
      <c r="L26" s="65"/>
      <c r="M26" s="65"/>
      <c r="N26" s="65"/>
      <c r="O26" s="65"/>
      <c r="P26" s="65"/>
      <c r="Q26" s="66"/>
    </row>
    <row r="27" spans="1:20" ht="15.75" thickBot="1">
      <c r="A27" s="24" t="s">
        <v>170</v>
      </c>
      <c r="B27" s="51" t="s">
        <v>171</v>
      </c>
      <c r="C27" s="52"/>
      <c r="D27" s="52"/>
      <c r="E27" s="52"/>
      <c r="F27" s="52"/>
      <c r="G27" s="52"/>
      <c r="H27" s="52"/>
      <c r="I27" s="53"/>
      <c r="J27" s="67" t="s">
        <v>174</v>
      </c>
      <c r="K27" s="67"/>
      <c r="L27" s="67"/>
      <c r="M27" s="67"/>
      <c r="N27" s="67"/>
      <c r="O27" s="67"/>
      <c r="P27" s="67"/>
      <c r="Q27" s="68"/>
    </row>
    <row r="30" spans="1:20">
      <c r="B30" t="s">
        <v>160</v>
      </c>
    </row>
    <row r="31" spans="1:20">
      <c r="B31" t="s">
        <v>161</v>
      </c>
    </row>
    <row r="34" spans="1:5">
      <c r="A34" t="s">
        <v>198</v>
      </c>
    </row>
    <row r="38" spans="1:5" ht="19.5">
      <c r="A38" s="42" t="s">
        <v>37</v>
      </c>
    </row>
    <row r="39" spans="1:5" ht="19.5">
      <c r="A39" s="42" t="s">
        <v>203</v>
      </c>
      <c r="B39" s="43" t="str">
        <f>(29 + 8*8) &amp; " bit CAN Frame"</f>
        <v>93 bit CAN Frame</v>
      </c>
      <c r="C39" s="43" t="s">
        <v>201</v>
      </c>
      <c r="D39" s="43" t="s">
        <v>218</v>
      </c>
      <c r="E39" s="43" t="s">
        <v>242</v>
      </c>
    </row>
    <row r="40" spans="1:5">
      <c r="A40" s="9" t="s">
        <v>202</v>
      </c>
      <c r="C40" t="s">
        <v>245</v>
      </c>
      <c r="D40" s="40" t="s">
        <v>246</v>
      </c>
      <c r="E40" s="41" t="s">
        <v>247</v>
      </c>
    </row>
    <row r="41" spans="1:5">
      <c r="A41" s="9" t="s">
        <v>204</v>
      </c>
      <c r="C41" t="s">
        <v>199</v>
      </c>
      <c r="D41" t="s">
        <v>200</v>
      </c>
      <c r="E41" t="s">
        <v>205</v>
      </c>
    </row>
    <row r="43" spans="1:5" ht="19.5">
      <c r="A43" s="42" t="s">
        <v>206</v>
      </c>
    </row>
    <row r="44" spans="1:5">
      <c r="A44" s="9" t="s">
        <v>207</v>
      </c>
      <c r="B44" t="s">
        <v>209</v>
      </c>
      <c r="C44" t="s">
        <v>208</v>
      </c>
      <c r="D44" t="s">
        <v>210</v>
      </c>
    </row>
    <row r="47" spans="1:5" ht="19.5">
      <c r="A47" s="42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244</v>
      </c>
    </row>
    <row r="48" spans="1:5">
      <c r="A48" t="s">
        <v>243</v>
      </c>
      <c r="C48" t="str">
        <f>C40</f>
        <v>[0,2]</v>
      </c>
      <c r="D48" s="38" t="str">
        <f>D40</f>
        <v>[3,5]</v>
      </c>
      <c r="E48" s="41" t="s">
        <v>248</v>
      </c>
    </row>
    <row r="50" spans="1:5" ht="19.5">
      <c r="A50" s="42" t="s">
        <v>38</v>
      </c>
    </row>
    <row r="51" spans="1:5" ht="19.5">
      <c r="A51" s="42" t="s">
        <v>213</v>
      </c>
      <c r="B51" s="43" t="str">
        <f xml:space="preserve"> B39</f>
        <v>93 bit CAN Frame</v>
      </c>
      <c r="C51" s="43" t="str">
        <f xml:space="preserve"> C39</f>
        <v>3 bit Priority</v>
      </c>
      <c r="D51" s="43" t="str">
        <f xml:space="preserve"> D39</f>
        <v>3 bit nodeID</v>
      </c>
      <c r="E51" s="43" t="s">
        <v>219</v>
      </c>
    </row>
    <row r="52" spans="1:5">
      <c r="A52" s="9" t="s">
        <v>212</v>
      </c>
      <c r="C52" t="str">
        <f xml:space="preserve"> C40</f>
        <v>[0,2]</v>
      </c>
      <c r="D52" t="str">
        <f xml:space="preserve"> D40</f>
        <v>[3,5]</v>
      </c>
      <c r="E52" s="39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211</v>
      </c>
    </row>
    <row r="55" spans="1:5" ht="19.5">
      <c r="A55" s="42" t="s">
        <v>214</v>
      </c>
    </row>
    <row r="56" spans="1:5">
      <c r="A56" s="9" t="s">
        <v>207</v>
      </c>
      <c r="B56" t="s">
        <v>215</v>
      </c>
      <c r="C56" t="s">
        <v>216</v>
      </c>
      <c r="D56" t="s">
        <v>217</v>
      </c>
    </row>
    <row r="60" spans="1:5" ht="19.5">
      <c r="A60" s="42" t="s">
        <v>220</v>
      </c>
      <c r="B60" s="43" t="s">
        <v>221</v>
      </c>
      <c r="C60" t="s">
        <v>222</v>
      </c>
    </row>
    <row r="61" spans="1:5">
      <c r="A61" t="s">
        <v>223</v>
      </c>
      <c r="B61">
        <v>0</v>
      </c>
    </row>
    <row r="62" spans="1:5">
      <c r="A62" t="s">
        <v>224</v>
      </c>
      <c r="B62">
        <f>B61+1</f>
        <v>1</v>
      </c>
    </row>
    <row r="63" spans="1:5">
      <c r="A63" s="9" t="s">
        <v>239</v>
      </c>
      <c r="B63">
        <f t="shared" ref="B63:B68" si="0">B62+1</f>
        <v>2</v>
      </c>
    </row>
    <row r="64" spans="1:5">
      <c r="A64" t="s">
        <v>240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241</v>
      </c>
      <c r="B68">
        <f t="shared" si="0"/>
        <v>7</v>
      </c>
    </row>
    <row r="70" spans="1:3">
      <c r="A70" s="9" t="s">
        <v>237</v>
      </c>
    </row>
    <row r="72" spans="1:3" ht="19.5">
      <c r="A72" s="42" t="s">
        <v>225</v>
      </c>
    </row>
    <row r="73" spans="1:3">
      <c r="A73" t="s">
        <v>231</v>
      </c>
      <c r="B73">
        <v>5</v>
      </c>
      <c r="C73" t="s">
        <v>238</v>
      </c>
    </row>
    <row r="75" spans="1:3">
      <c r="A75" t="s">
        <v>232</v>
      </c>
      <c r="B75" t="s">
        <v>236</v>
      </c>
    </row>
    <row r="76" spans="1:3">
      <c r="A76" t="s">
        <v>226</v>
      </c>
      <c r="B76">
        <v>0</v>
      </c>
    </row>
    <row r="77" spans="1:3">
      <c r="A77" t="s">
        <v>230</v>
      </c>
      <c r="B77">
        <f>B76+1</f>
        <v>1</v>
      </c>
    </row>
    <row r="78" spans="1:3">
      <c r="A78" t="s">
        <v>228</v>
      </c>
      <c r="B78">
        <f>B77+1</f>
        <v>2</v>
      </c>
    </row>
    <row r="79" spans="1:3">
      <c r="A79" t="s">
        <v>229</v>
      </c>
      <c r="B79">
        <f>B78+1</f>
        <v>3</v>
      </c>
    </row>
    <row r="80" spans="1:3">
      <c r="A80" t="s">
        <v>233</v>
      </c>
      <c r="B80">
        <f>B79+1</f>
        <v>4</v>
      </c>
    </row>
    <row r="81" spans="1:2" ht="19.5">
      <c r="A81" t="s">
        <v>227</v>
      </c>
      <c r="B81" s="42" t="s">
        <v>227</v>
      </c>
    </row>
    <row r="82" spans="1:2">
      <c r="A82" t="s">
        <v>234</v>
      </c>
      <c r="B82" t="s">
        <v>235</v>
      </c>
    </row>
    <row r="90" spans="1:2" ht="19.5">
      <c r="A90" s="42"/>
    </row>
  </sheetData>
  <mergeCells count="24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0:G10"/>
    <mergeCell ref="E11:G11"/>
    <mergeCell ref="H10:I10"/>
    <mergeCell ref="J10:L1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J27"/>
  <sheetViews>
    <sheetView workbookViewId="0">
      <selection activeCell="J26" sqref="J26"/>
    </sheetView>
  </sheetViews>
  <sheetFormatPr defaultColWidth="8.85546875" defaultRowHeight="1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10" s="13" customFormat="1">
      <c r="A1" s="13" t="s">
        <v>60</v>
      </c>
      <c r="B1" s="13" t="s">
        <v>56</v>
      </c>
      <c r="C1" s="13" t="s">
        <v>55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</row>
    <row r="2" spans="1:10">
      <c r="A2" t="s">
        <v>61</v>
      </c>
      <c r="B2">
        <v>1</v>
      </c>
      <c r="C2">
        <v>1</v>
      </c>
      <c r="D2" t="s">
        <v>67</v>
      </c>
      <c r="E2" t="s">
        <v>48</v>
      </c>
      <c r="F2">
        <v>10</v>
      </c>
      <c r="G2">
        <v>16</v>
      </c>
      <c r="H2">
        <v>10</v>
      </c>
    </row>
    <row r="3" spans="1:10">
      <c r="A3" t="s">
        <v>61</v>
      </c>
      <c r="B3">
        <v>1</v>
      </c>
      <c r="C3">
        <v>2</v>
      </c>
      <c r="D3" t="s">
        <v>66</v>
      </c>
      <c r="E3" t="s">
        <v>48</v>
      </c>
      <c r="F3">
        <v>10</v>
      </c>
      <c r="G3">
        <v>16</v>
      </c>
      <c r="H3">
        <v>10</v>
      </c>
    </row>
    <row r="4" spans="1:10">
      <c r="A4" t="s">
        <v>61</v>
      </c>
      <c r="B4">
        <v>0</v>
      </c>
      <c r="C4">
        <v>3</v>
      </c>
      <c r="D4" t="s">
        <v>68</v>
      </c>
      <c r="E4" t="s">
        <v>48</v>
      </c>
      <c r="F4">
        <v>10</v>
      </c>
      <c r="G4">
        <v>16</v>
      </c>
      <c r="H4">
        <v>10</v>
      </c>
    </row>
    <row r="5" spans="1:10">
      <c r="A5" t="s">
        <v>61</v>
      </c>
      <c r="B5">
        <v>0</v>
      </c>
      <c r="C5">
        <v>4</v>
      </c>
      <c r="D5" t="s">
        <v>69</v>
      </c>
      <c r="E5" t="s">
        <v>48</v>
      </c>
      <c r="F5">
        <v>100</v>
      </c>
      <c r="G5">
        <v>16</v>
      </c>
      <c r="H5">
        <v>11</v>
      </c>
    </row>
    <row r="6" spans="1:10">
      <c r="A6" t="s">
        <v>61</v>
      </c>
      <c r="B6">
        <v>0</v>
      </c>
      <c r="C6">
        <v>5</v>
      </c>
      <c r="D6" t="s">
        <v>70</v>
      </c>
      <c r="E6" t="s">
        <v>50</v>
      </c>
      <c r="F6">
        <v>1000</v>
      </c>
      <c r="G6">
        <v>16</v>
      </c>
      <c r="H6">
        <v>14</v>
      </c>
    </row>
    <row r="7" spans="1:10">
      <c r="A7" t="s">
        <v>61</v>
      </c>
      <c r="B7">
        <v>0</v>
      </c>
      <c r="C7">
        <v>6</v>
      </c>
      <c r="D7" t="s">
        <v>250</v>
      </c>
      <c r="E7" t="s">
        <v>50</v>
      </c>
      <c r="F7">
        <v>1000</v>
      </c>
      <c r="G7">
        <v>16</v>
      </c>
      <c r="H7">
        <v>14</v>
      </c>
    </row>
    <row r="8" spans="1:10">
      <c r="A8" t="s">
        <v>61</v>
      </c>
      <c r="B8">
        <v>0</v>
      </c>
      <c r="C8">
        <v>7</v>
      </c>
      <c r="D8" t="s">
        <v>251</v>
      </c>
      <c r="E8" t="s">
        <v>51</v>
      </c>
      <c r="F8">
        <v>0</v>
      </c>
      <c r="G8">
        <v>16</v>
      </c>
      <c r="H8">
        <v>14</v>
      </c>
      <c r="J8" t="s">
        <v>249</v>
      </c>
    </row>
    <row r="9" spans="1:10">
      <c r="A9" t="s">
        <v>61</v>
      </c>
      <c r="B9">
        <v>0</v>
      </c>
      <c r="C9">
        <v>8</v>
      </c>
      <c r="D9" t="s">
        <v>255</v>
      </c>
      <c r="E9" t="s">
        <v>50</v>
      </c>
      <c r="F9">
        <v>1000</v>
      </c>
      <c r="G9">
        <v>16</v>
      </c>
      <c r="H9">
        <v>14</v>
      </c>
    </row>
    <row r="10" spans="1:10">
      <c r="A10" t="s">
        <v>61</v>
      </c>
      <c r="B10">
        <v>0</v>
      </c>
      <c r="C10">
        <v>9</v>
      </c>
      <c r="D10" t="s">
        <v>256</v>
      </c>
      <c r="E10" t="s">
        <v>50</v>
      </c>
      <c r="F10">
        <v>0</v>
      </c>
      <c r="G10">
        <v>16</v>
      </c>
      <c r="H10">
        <v>14</v>
      </c>
      <c r="J10" t="s">
        <v>249</v>
      </c>
    </row>
    <row r="11" spans="1:10">
      <c r="A11" t="s">
        <v>61</v>
      </c>
      <c r="B11">
        <v>0</v>
      </c>
      <c r="C11">
        <v>10</v>
      </c>
      <c r="D11" t="s">
        <v>252</v>
      </c>
      <c r="E11" t="s">
        <v>50</v>
      </c>
      <c r="F11">
        <v>1000</v>
      </c>
      <c r="G11">
        <v>16</v>
      </c>
      <c r="H11">
        <v>14</v>
      </c>
    </row>
    <row r="12" spans="1:10">
      <c r="A12" t="s">
        <v>61</v>
      </c>
      <c r="B12">
        <v>0</v>
      </c>
      <c r="C12">
        <v>11</v>
      </c>
      <c r="D12" t="s">
        <v>253</v>
      </c>
      <c r="E12" t="s">
        <v>50</v>
      </c>
      <c r="F12">
        <v>0</v>
      </c>
      <c r="G12">
        <v>16</v>
      </c>
      <c r="H12">
        <v>14</v>
      </c>
      <c r="J12" t="s">
        <v>249</v>
      </c>
    </row>
    <row r="13" spans="1:10">
      <c r="A13" t="s">
        <v>61</v>
      </c>
      <c r="B13">
        <v>0</v>
      </c>
      <c r="C13">
        <v>12</v>
      </c>
      <c r="D13" t="s">
        <v>254</v>
      </c>
      <c r="E13" t="s">
        <v>50</v>
      </c>
      <c r="F13">
        <v>1000</v>
      </c>
      <c r="G13">
        <v>16</v>
      </c>
      <c r="H13">
        <v>14</v>
      </c>
    </row>
    <row r="14" spans="1:10">
      <c r="A14" t="s">
        <v>61</v>
      </c>
      <c r="B14">
        <v>0</v>
      </c>
      <c r="C14">
        <v>13</v>
      </c>
      <c r="D14" t="s">
        <v>72</v>
      </c>
      <c r="E14" t="s">
        <v>52</v>
      </c>
      <c r="F14">
        <v>100</v>
      </c>
      <c r="G14">
        <v>16</v>
      </c>
      <c r="H14">
        <v>14</v>
      </c>
    </row>
    <row r="15" spans="1:10">
      <c r="A15" t="s">
        <v>61</v>
      </c>
      <c r="B15">
        <v>0</v>
      </c>
      <c r="C15">
        <v>14</v>
      </c>
      <c r="D15" t="s">
        <v>73</v>
      </c>
      <c r="E15" t="s">
        <v>52</v>
      </c>
      <c r="F15">
        <v>100</v>
      </c>
      <c r="G15">
        <v>16</v>
      </c>
      <c r="H15">
        <v>14</v>
      </c>
    </row>
    <row r="16" spans="1:10">
      <c r="A16" t="s">
        <v>61</v>
      </c>
      <c r="B16">
        <v>0</v>
      </c>
      <c r="C16">
        <v>15</v>
      </c>
      <c r="D16" t="s">
        <v>74</v>
      </c>
      <c r="E16" t="s">
        <v>52</v>
      </c>
      <c r="F16">
        <v>100</v>
      </c>
      <c r="G16">
        <v>16</v>
      </c>
      <c r="H16">
        <v>14</v>
      </c>
    </row>
    <row r="17" spans="1:8">
      <c r="A17" t="s">
        <v>61</v>
      </c>
      <c r="B17">
        <v>0</v>
      </c>
      <c r="C17">
        <v>16</v>
      </c>
      <c r="D17" t="s">
        <v>75</v>
      </c>
      <c r="E17" t="s">
        <v>53</v>
      </c>
      <c r="F17">
        <v>7</v>
      </c>
      <c r="G17">
        <v>13</v>
      </c>
      <c r="H17">
        <v>10</v>
      </c>
    </row>
    <row r="18" spans="1:8">
      <c r="A18" t="s">
        <v>61</v>
      </c>
      <c r="B18">
        <v>1</v>
      </c>
      <c r="C18">
        <v>17</v>
      </c>
      <c r="D18" t="s">
        <v>80</v>
      </c>
      <c r="E18" t="s">
        <v>53</v>
      </c>
      <c r="F18">
        <v>7</v>
      </c>
      <c r="G18">
        <v>13</v>
      </c>
      <c r="H18">
        <v>10</v>
      </c>
    </row>
    <row r="19" spans="1:8">
      <c r="A19" t="s">
        <v>61</v>
      </c>
      <c r="B19">
        <v>1</v>
      </c>
      <c r="C19">
        <v>18</v>
      </c>
      <c r="D19" t="s">
        <v>76</v>
      </c>
      <c r="E19" t="s">
        <v>50</v>
      </c>
      <c r="F19">
        <v>100</v>
      </c>
      <c r="G19">
        <v>16</v>
      </c>
      <c r="H19">
        <v>14</v>
      </c>
    </row>
    <row r="20" spans="1:8">
      <c r="A20" t="s">
        <v>61</v>
      </c>
      <c r="B20">
        <v>1</v>
      </c>
      <c r="C20">
        <v>19</v>
      </c>
      <c r="D20" t="s">
        <v>77</v>
      </c>
      <c r="E20" t="s">
        <v>50</v>
      </c>
      <c r="F20">
        <v>100</v>
      </c>
      <c r="G20">
        <v>16</v>
      </c>
      <c r="H20">
        <v>14</v>
      </c>
    </row>
    <row r="21" spans="1:8">
      <c r="A21" t="s">
        <v>61</v>
      </c>
      <c r="B21">
        <v>1</v>
      </c>
      <c r="C21">
        <v>20</v>
      </c>
      <c r="D21" t="s">
        <v>78</v>
      </c>
      <c r="E21" t="s">
        <v>50</v>
      </c>
      <c r="F21">
        <v>100</v>
      </c>
      <c r="G21">
        <v>16</v>
      </c>
      <c r="H21">
        <v>14</v>
      </c>
    </row>
    <row r="22" spans="1:8">
      <c r="A22" t="s">
        <v>61</v>
      </c>
      <c r="B22">
        <v>1</v>
      </c>
      <c r="C22">
        <v>21</v>
      </c>
      <c r="D22" t="s">
        <v>79</v>
      </c>
      <c r="E22" t="s">
        <v>50</v>
      </c>
      <c r="F22">
        <v>100</v>
      </c>
      <c r="G22">
        <v>16</v>
      </c>
      <c r="H22">
        <v>14</v>
      </c>
    </row>
    <row r="23" spans="1:8">
      <c r="A23" t="s">
        <v>61</v>
      </c>
      <c r="B23">
        <v>1</v>
      </c>
      <c r="C23">
        <v>22</v>
      </c>
      <c r="D23" t="s">
        <v>258</v>
      </c>
      <c r="E23" t="s">
        <v>51</v>
      </c>
      <c r="F23">
        <v>100</v>
      </c>
      <c r="G23">
        <v>16</v>
      </c>
      <c r="H23">
        <v>14</v>
      </c>
    </row>
    <row r="24" spans="1:8">
      <c r="A24" t="s">
        <v>61</v>
      </c>
      <c r="B24">
        <v>1</v>
      </c>
      <c r="C24">
        <v>23</v>
      </c>
      <c r="D24" t="s">
        <v>259</v>
      </c>
      <c r="E24" t="s">
        <v>51</v>
      </c>
      <c r="F24">
        <v>100</v>
      </c>
      <c r="G24">
        <v>16</v>
      </c>
      <c r="H24">
        <v>14</v>
      </c>
    </row>
    <row r="25" spans="1:8">
      <c r="A25" t="s">
        <v>61</v>
      </c>
      <c r="B25">
        <v>1</v>
      </c>
      <c r="C25">
        <v>24</v>
      </c>
      <c r="D25" t="s">
        <v>257</v>
      </c>
      <c r="E25" t="s">
        <v>50</v>
      </c>
      <c r="F25">
        <v>10</v>
      </c>
      <c r="G25">
        <v>16</v>
      </c>
      <c r="H25">
        <v>14</v>
      </c>
    </row>
    <row r="26" spans="1:8">
      <c r="A26" t="s">
        <v>61</v>
      </c>
      <c r="B26">
        <v>0</v>
      </c>
      <c r="C26">
        <v>25</v>
      </c>
      <c r="D26" t="s">
        <v>260</v>
      </c>
      <c r="E26" t="s">
        <v>262</v>
      </c>
      <c r="F26">
        <v>10</v>
      </c>
      <c r="G26">
        <v>16</v>
      </c>
    </row>
    <row r="27" spans="1:8">
      <c r="A27" t="s">
        <v>61</v>
      </c>
      <c r="B27">
        <v>1</v>
      </c>
      <c r="C27">
        <v>26</v>
      </c>
      <c r="D27" t="s">
        <v>261</v>
      </c>
      <c r="E27" t="s">
        <v>262</v>
      </c>
      <c r="F27">
        <v>10</v>
      </c>
      <c r="G27">
        <v>16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9FB729-2BF4-4925-9855-676CCD965BDA}">
          <x14:formula1>
            <xm:f>'Lookup Table'!$D$2:$D$33</xm:f>
          </x14:formula1>
          <xm:sqref>C2:C1048576</xm:sqref>
        </x14:dataValidation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workbookViewId="0">
      <selection activeCell="B5" sqref="B5"/>
    </sheetView>
  </sheetViews>
  <sheetFormatPr defaultColWidth="8.85546875" defaultRowHeight="15"/>
  <cols>
    <col min="2" max="2" width="44.7109375" customWidth="1"/>
    <col min="3" max="3" width="16.28515625" customWidth="1"/>
    <col min="4" max="4" width="14.42578125" customWidth="1"/>
    <col min="5" max="5" width="16" customWidth="1"/>
    <col min="6" max="6" width="15.7109375" customWidth="1"/>
    <col min="7" max="7" width="17.140625" customWidth="1"/>
    <col min="8" max="8" width="16.85546875" customWidth="1"/>
    <col min="9" max="9" width="22.7109375" customWidth="1"/>
  </cols>
  <sheetData>
    <row r="1" spans="1:10">
      <c r="A1" t="s">
        <v>97</v>
      </c>
      <c r="B1" t="s">
        <v>98</v>
      </c>
      <c r="C1" t="s">
        <v>99</v>
      </c>
      <c r="D1" t="s">
        <v>100</v>
      </c>
      <c r="E1" s="75" t="s">
        <v>264</v>
      </c>
      <c r="F1" s="75" t="s">
        <v>265</v>
      </c>
      <c r="G1" t="s">
        <v>266</v>
      </c>
      <c r="H1" t="s">
        <v>267</v>
      </c>
      <c r="I1" t="s">
        <v>268</v>
      </c>
      <c r="J1" t="s">
        <v>107</v>
      </c>
    </row>
    <row r="2" spans="1:10">
      <c r="A2">
        <v>0</v>
      </c>
      <c r="B2" t="s">
        <v>269</v>
      </c>
      <c r="F2" t="s">
        <v>270</v>
      </c>
      <c r="H2">
        <f t="shared" ref="H2:H65" si="0">(A2*2)</f>
        <v>0</v>
      </c>
      <c r="I2">
        <f t="shared" ref="I2:I65" si="1">(A2*2)+1</f>
        <v>1</v>
      </c>
      <c r="J2" t="s">
        <v>271</v>
      </c>
    </row>
    <row r="3" spans="1:10">
      <c r="A3">
        <v>1</v>
      </c>
      <c r="B3" t="s">
        <v>272</v>
      </c>
      <c r="G3">
        <v>1</v>
      </c>
      <c r="H3">
        <f t="shared" si="0"/>
        <v>2</v>
      </c>
      <c r="I3">
        <f t="shared" si="1"/>
        <v>3</v>
      </c>
      <c r="J3" t="s">
        <v>273</v>
      </c>
    </row>
    <row r="4" spans="1:10">
      <c r="A4">
        <v>2</v>
      </c>
      <c r="B4" t="s">
        <v>274</v>
      </c>
      <c r="G4">
        <v>1</v>
      </c>
      <c r="H4">
        <f t="shared" si="0"/>
        <v>4</v>
      </c>
      <c r="I4">
        <f t="shared" si="1"/>
        <v>5</v>
      </c>
      <c r="J4" t="s">
        <v>275</v>
      </c>
    </row>
    <row r="5" spans="1:10">
      <c r="A5">
        <v>3</v>
      </c>
      <c r="B5" t="s">
        <v>357</v>
      </c>
      <c r="G5">
        <v>1</v>
      </c>
      <c r="H5">
        <f t="shared" si="0"/>
        <v>6</v>
      </c>
      <c r="I5">
        <f t="shared" si="1"/>
        <v>7</v>
      </c>
    </row>
    <row r="6" spans="1:10">
      <c r="A6">
        <v>4</v>
      </c>
      <c r="B6" t="s">
        <v>351</v>
      </c>
      <c r="G6">
        <v>1</v>
      </c>
      <c r="H6">
        <f t="shared" si="0"/>
        <v>8</v>
      </c>
      <c r="I6">
        <f t="shared" si="1"/>
        <v>9</v>
      </c>
    </row>
    <row r="7" spans="1:10">
      <c r="A7">
        <v>5</v>
      </c>
      <c r="B7" t="s">
        <v>352</v>
      </c>
      <c r="G7">
        <v>1</v>
      </c>
      <c r="H7">
        <f t="shared" si="0"/>
        <v>10</v>
      </c>
      <c r="I7">
        <f t="shared" si="1"/>
        <v>11</v>
      </c>
    </row>
    <row r="8" spans="1:10">
      <c r="A8">
        <v>6</v>
      </c>
      <c r="B8" t="s">
        <v>354</v>
      </c>
      <c r="G8">
        <v>1</v>
      </c>
      <c r="H8">
        <f t="shared" si="0"/>
        <v>12</v>
      </c>
      <c r="I8">
        <f t="shared" si="1"/>
        <v>13</v>
      </c>
    </row>
    <row r="9" spans="1:10">
      <c r="A9">
        <v>7</v>
      </c>
      <c r="B9" t="s">
        <v>353</v>
      </c>
      <c r="G9">
        <v>1</v>
      </c>
      <c r="H9">
        <f t="shared" si="0"/>
        <v>14</v>
      </c>
      <c r="I9">
        <f t="shared" si="1"/>
        <v>15</v>
      </c>
      <c r="J9" t="s">
        <v>358</v>
      </c>
    </row>
    <row r="10" spans="1:10">
      <c r="A10">
        <v>8</v>
      </c>
      <c r="B10" t="s">
        <v>277</v>
      </c>
      <c r="G10">
        <v>1</v>
      </c>
      <c r="H10">
        <f t="shared" si="0"/>
        <v>16</v>
      </c>
      <c r="I10">
        <f t="shared" si="1"/>
        <v>17</v>
      </c>
      <c r="J10" t="s">
        <v>278</v>
      </c>
    </row>
    <row r="11" spans="1:10">
      <c r="A11">
        <v>9</v>
      </c>
      <c r="B11" t="s">
        <v>279</v>
      </c>
      <c r="G11">
        <v>1</v>
      </c>
      <c r="H11">
        <f t="shared" si="0"/>
        <v>18</v>
      </c>
      <c r="I11">
        <f t="shared" si="1"/>
        <v>19</v>
      </c>
      <c r="J11" t="s">
        <v>280</v>
      </c>
    </row>
    <row r="12" spans="1:10">
      <c r="A12">
        <v>10</v>
      </c>
      <c r="B12" t="s">
        <v>281</v>
      </c>
      <c r="G12">
        <v>1</v>
      </c>
      <c r="H12">
        <f t="shared" si="0"/>
        <v>20</v>
      </c>
      <c r="I12">
        <f t="shared" si="1"/>
        <v>21</v>
      </c>
      <c r="J12" t="s">
        <v>282</v>
      </c>
    </row>
    <row r="13" spans="1:10">
      <c r="A13">
        <v>11</v>
      </c>
      <c r="B13" t="s">
        <v>276</v>
      </c>
      <c r="G13">
        <v>1</v>
      </c>
      <c r="H13">
        <f t="shared" si="0"/>
        <v>22</v>
      </c>
      <c r="I13">
        <f t="shared" si="1"/>
        <v>23</v>
      </c>
      <c r="J13" t="s">
        <v>359</v>
      </c>
    </row>
    <row r="14" spans="1:10">
      <c r="A14">
        <v>12</v>
      </c>
      <c r="H14">
        <f t="shared" si="0"/>
        <v>24</v>
      </c>
      <c r="I14">
        <f t="shared" si="1"/>
        <v>25</v>
      </c>
    </row>
    <row r="15" spans="1:10">
      <c r="A15">
        <v>13</v>
      </c>
      <c r="H15">
        <f t="shared" si="0"/>
        <v>26</v>
      </c>
      <c r="I15">
        <f t="shared" si="1"/>
        <v>27</v>
      </c>
    </row>
    <row r="16" spans="1:10">
      <c r="A16">
        <v>14</v>
      </c>
      <c r="H16">
        <f t="shared" si="0"/>
        <v>28</v>
      </c>
      <c r="I16">
        <f t="shared" si="1"/>
        <v>29</v>
      </c>
    </row>
    <row r="17" spans="1:10">
      <c r="A17">
        <v>15</v>
      </c>
      <c r="H17">
        <f t="shared" si="0"/>
        <v>30</v>
      </c>
      <c r="I17">
        <f t="shared" si="1"/>
        <v>31</v>
      </c>
    </row>
    <row r="18" spans="1:10">
      <c r="A18">
        <v>16</v>
      </c>
      <c r="B18" t="s">
        <v>349</v>
      </c>
      <c r="C18" t="s">
        <v>101</v>
      </c>
      <c r="D18" t="s">
        <v>102</v>
      </c>
      <c r="E18">
        <v>50</v>
      </c>
      <c r="F18">
        <v>65</v>
      </c>
      <c r="G18">
        <v>1</v>
      </c>
      <c r="H18">
        <f t="shared" si="0"/>
        <v>32</v>
      </c>
      <c r="I18">
        <f t="shared" si="1"/>
        <v>33</v>
      </c>
    </row>
    <row r="19" spans="1:10">
      <c r="A19">
        <v>17</v>
      </c>
      <c r="B19" t="s">
        <v>350</v>
      </c>
      <c r="C19" t="s">
        <v>101</v>
      </c>
      <c r="D19" t="s">
        <v>102</v>
      </c>
      <c r="E19">
        <v>50</v>
      </c>
      <c r="F19">
        <v>25</v>
      </c>
      <c r="G19">
        <v>1</v>
      </c>
      <c r="H19">
        <f t="shared" si="0"/>
        <v>34</v>
      </c>
      <c r="I19">
        <f t="shared" si="1"/>
        <v>35</v>
      </c>
    </row>
    <row r="20" spans="1:10">
      <c r="A20">
        <v>18</v>
      </c>
      <c r="B20" t="s">
        <v>283</v>
      </c>
      <c r="C20" t="s">
        <v>101</v>
      </c>
      <c r="D20" t="s">
        <v>102</v>
      </c>
      <c r="E20">
        <v>50</v>
      </c>
      <c r="F20">
        <v>25</v>
      </c>
      <c r="G20">
        <v>1</v>
      </c>
      <c r="H20">
        <f t="shared" si="0"/>
        <v>36</v>
      </c>
      <c r="I20">
        <f t="shared" si="1"/>
        <v>37</v>
      </c>
    </row>
    <row r="21" spans="1:10">
      <c r="A21">
        <v>19</v>
      </c>
      <c r="B21" t="s">
        <v>345</v>
      </c>
      <c r="C21" t="s">
        <v>101</v>
      </c>
      <c r="D21" t="s">
        <v>102</v>
      </c>
      <c r="E21">
        <v>50</v>
      </c>
      <c r="F21">
        <v>25</v>
      </c>
      <c r="G21">
        <v>1</v>
      </c>
      <c r="H21">
        <f t="shared" si="0"/>
        <v>38</v>
      </c>
      <c r="I21">
        <f t="shared" si="1"/>
        <v>39</v>
      </c>
    </row>
    <row r="22" spans="1:10">
      <c r="A22">
        <v>20</v>
      </c>
      <c r="B22" t="s">
        <v>347</v>
      </c>
      <c r="C22" t="s">
        <v>101</v>
      </c>
      <c r="D22" t="s">
        <v>102</v>
      </c>
      <c r="E22">
        <v>50</v>
      </c>
      <c r="F22">
        <v>25</v>
      </c>
      <c r="G22">
        <v>1</v>
      </c>
      <c r="H22">
        <f t="shared" si="0"/>
        <v>40</v>
      </c>
      <c r="I22">
        <f t="shared" si="1"/>
        <v>41</v>
      </c>
    </row>
    <row r="23" spans="1:10">
      <c r="A23">
        <v>21</v>
      </c>
      <c r="B23" t="s">
        <v>284</v>
      </c>
      <c r="C23" t="s">
        <v>101</v>
      </c>
      <c r="D23" t="s">
        <v>102</v>
      </c>
      <c r="E23">
        <v>50</v>
      </c>
      <c r="F23">
        <v>25</v>
      </c>
      <c r="G23">
        <v>1</v>
      </c>
      <c r="H23">
        <f t="shared" si="0"/>
        <v>42</v>
      </c>
      <c r="I23">
        <f t="shared" si="1"/>
        <v>43</v>
      </c>
    </row>
    <row r="24" spans="1:10">
      <c r="A24">
        <v>22</v>
      </c>
      <c r="B24" t="s">
        <v>346</v>
      </c>
      <c r="C24" t="s">
        <v>101</v>
      </c>
      <c r="D24" t="s">
        <v>102</v>
      </c>
      <c r="E24">
        <v>50</v>
      </c>
      <c r="F24">
        <v>25</v>
      </c>
      <c r="G24">
        <v>1</v>
      </c>
      <c r="H24">
        <f t="shared" si="0"/>
        <v>44</v>
      </c>
      <c r="I24">
        <f t="shared" si="1"/>
        <v>45</v>
      </c>
    </row>
    <row r="25" spans="1:10">
      <c r="A25">
        <v>23</v>
      </c>
      <c r="B25" t="s">
        <v>348</v>
      </c>
      <c r="C25" t="s">
        <v>101</v>
      </c>
      <c r="D25" t="s">
        <v>102</v>
      </c>
      <c r="E25">
        <v>50</v>
      </c>
      <c r="F25">
        <v>25</v>
      </c>
      <c r="G25">
        <v>1</v>
      </c>
      <c r="H25">
        <f t="shared" si="0"/>
        <v>46</v>
      </c>
      <c r="I25">
        <f t="shared" si="1"/>
        <v>47</v>
      </c>
    </row>
    <row r="26" spans="1:10">
      <c r="A26">
        <v>24</v>
      </c>
      <c r="B26" t="s">
        <v>286</v>
      </c>
      <c r="C26" t="s">
        <v>101</v>
      </c>
      <c r="D26" t="s">
        <v>102</v>
      </c>
      <c r="E26">
        <v>50</v>
      </c>
      <c r="F26">
        <v>25</v>
      </c>
      <c r="G26">
        <v>1</v>
      </c>
      <c r="H26">
        <f t="shared" si="0"/>
        <v>48</v>
      </c>
      <c r="I26">
        <f t="shared" si="1"/>
        <v>49</v>
      </c>
    </row>
    <row r="27" spans="1:10">
      <c r="A27">
        <v>25</v>
      </c>
      <c r="B27" t="s">
        <v>287</v>
      </c>
      <c r="C27" t="s">
        <v>101</v>
      </c>
      <c r="D27" t="s">
        <v>102</v>
      </c>
      <c r="E27">
        <v>50</v>
      </c>
      <c r="F27">
        <v>25</v>
      </c>
      <c r="G27">
        <v>1</v>
      </c>
      <c r="H27">
        <f t="shared" si="0"/>
        <v>50</v>
      </c>
      <c r="I27">
        <f t="shared" si="1"/>
        <v>51</v>
      </c>
    </row>
    <row r="28" spans="1:10">
      <c r="A28">
        <v>26</v>
      </c>
      <c r="B28" t="s">
        <v>103</v>
      </c>
      <c r="C28" t="s">
        <v>105</v>
      </c>
      <c r="D28" t="s">
        <v>106</v>
      </c>
      <c r="G28">
        <v>1</v>
      </c>
      <c r="H28">
        <f t="shared" si="0"/>
        <v>52</v>
      </c>
      <c r="I28">
        <f t="shared" si="1"/>
        <v>53</v>
      </c>
      <c r="J28" t="s">
        <v>360</v>
      </c>
    </row>
    <row r="29" spans="1:10">
      <c r="A29">
        <v>27</v>
      </c>
      <c r="B29" t="s">
        <v>104</v>
      </c>
      <c r="C29" t="s">
        <v>105</v>
      </c>
      <c r="D29" t="s">
        <v>106</v>
      </c>
      <c r="G29">
        <v>1</v>
      </c>
      <c r="H29">
        <f t="shared" si="0"/>
        <v>54</v>
      </c>
      <c r="I29">
        <f t="shared" si="1"/>
        <v>55</v>
      </c>
      <c r="J29" t="s">
        <v>361</v>
      </c>
    </row>
    <row r="30" spans="1:10">
      <c r="A30">
        <v>28</v>
      </c>
      <c r="B30" t="s">
        <v>288</v>
      </c>
      <c r="C30" t="s">
        <v>105</v>
      </c>
      <c r="D30" t="s">
        <v>106</v>
      </c>
      <c r="G30">
        <v>1</v>
      </c>
      <c r="H30">
        <f t="shared" si="0"/>
        <v>56</v>
      </c>
      <c r="I30">
        <f t="shared" si="1"/>
        <v>57</v>
      </c>
      <c r="J30" t="s">
        <v>363</v>
      </c>
    </row>
    <row r="31" spans="1:10">
      <c r="A31">
        <v>29</v>
      </c>
      <c r="B31" t="s">
        <v>290</v>
      </c>
      <c r="C31" t="s">
        <v>105</v>
      </c>
      <c r="D31" t="s">
        <v>106</v>
      </c>
      <c r="G31">
        <v>1</v>
      </c>
      <c r="H31">
        <f t="shared" si="0"/>
        <v>58</v>
      </c>
      <c r="I31">
        <f t="shared" si="1"/>
        <v>59</v>
      </c>
      <c r="J31" t="s">
        <v>362</v>
      </c>
    </row>
    <row r="32" spans="1:10">
      <c r="A32">
        <v>30</v>
      </c>
      <c r="B32" t="s">
        <v>355</v>
      </c>
      <c r="C32" t="s">
        <v>105</v>
      </c>
      <c r="D32" t="s">
        <v>106</v>
      </c>
      <c r="G32">
        <v>1</v>
      </c>
      <c r="H32">
        <f t="shared" si="0"/>
        <v>60</v>
      </c>
      <c r="I32">
        <f t="shared" si="1"/>
        <v>61</v>
      </c>
      <c r="J32" t="s">
        <v>289</v>
      </c>
    </row>
    <row r="33" spans="1:10">
      <c r="A33">
        <v>31</v>
      </c>
      <c r="B33" t="s">
        <v>356</v>
      </c>
      <c r="C33" t="s">
        <v>105</v>
      </c>
      <c r="D33" t="s">
        <v>106</v>
      </c>
      <c r="G33">
        <v>1</v>
      </c>
      <c r="H33">
        <f t="shared" si="0"/>
        <v>62</v>
      </c>
      <c r="I33">
        <f t="shared" si="1"/>
        <v>63</v>
      </c>
      <c r="J33" t="s">
        <v>291</v>
      </c>
    </row>
    <row r="34" spans="1:10">
      <c r="A34">
        <v>32</v>
      </c>
      <c r="H34">
        <f t="shared" si="0"/>
        <v>64</v>
      </c>
      <c r="I34">
        <f t="shared" si="1"/>
        <v>65</v>
      </c>
    </row>
    <row r="35" spans="1:10">
      <c r="A35">
        <v>33</v>
      </c>
      <c r="H35">
        <f t="shared" si="0"/>
        <v>66</v>
      </c>
      <c r="I35">
        <f t="shared" si="1"/>
        <v>67</v>
      </c>
    </row>
    <row r="36" spans="1:10">
      <c r="A36">
        <v>34</v>
      </c>
      <c r="H36">
        <f t="shared" si="0"/>
        <v>68</v>
      </c>
      <c r="I36">
        <f t="shared" si="1"/>
        <v>69</v>
      </c>
    </row>
    <row r="37" spans="1:10">
      <c r="A37">
        <v>35</v>
      </c>
      <c r="H37">
        <f t="shared" si="0"/>
        <v>70</v>
      </c>
      <c r="I37">
        <f t="shared" si="1"/>
        <v>71</v>
      </c>
    </row>
    <row r="38" spans="1:10">
      <c r="A38">
        <v>36</v>
      </c>
      <c r="H38">
        <f t="shared" si="0"/>
        <v>72</v>
      </c>
      <c r="I38">
        <f t="shared" si="1"/>
        <v>73</v>
      </c>
    </row>
    <row r="39" spans="1:10">
      <c r="A39">
        <v>37</v>
      </c>
      <c r="H39">
        <f t="shared" si="0"/>
        <v>74</v>
      </c>
      <c r="I39">
        <f t="shared" si="1"/>
        <v>75</v>
      </c>
    </row>
    <row r="40" spans="1:10">
      <c r="A40">
        <v>38</v>
      </c>
      <c r="H40">
        <f t="shared" si="0"/>
        <v>76</v>
      </c>
      <c r="I40">
        <f t="shared" si="1"/>
        <v>77</v>
      </c>
    </row>
    <row r="41" spans="1:10">
      <c r="A41">
        <v>39</v>
      </c>
      <c r="H41">
        <f t="shared" si="0"/>
        <v>78</v>
      </c>
      <c r="I41">
        <f t="shared" si="1"/>
        <v>79</v>
      </c>
    </row>
    <row r="42" spans="1:10">
      <c r="A42">
        <v>40</v>
      </c>
      <c r="H42">
        <f t="shared" si="0"/>
        <v>80</v>
      </c>
      <c r="I42">
        <f t="shared" si="1"/>
        <v>81</v>
      </c>
    </row>
    <row r="43" spans="1:10">
      <c r="A43">
        <v>41</v>
      </c>
      <c r="H43">
        <f t="shared" si="0"/>
        <v>82</v>
      </c>
      <c r="I43">
        <f t="shared" si="1"/>
        <v>83</v>
      </c>
    </row>
    <row r="44" spans="1:10">
      <c r="A44">
        <v>42</v>
      </c>
      <c r="H44">
        <f t="shared" si="0"/>
        <v>84</v>
      </c>
      <c r="I44">
        <f t="shared" si="1"/>
        <v>85</v>
      </c>
    </row>
    <row r="45" spans="1:10">
      <c r="A45">
        <v>43</v>
      </c>
      <c r="H45">
        <f t="shared" si="0"/>
        <v>86</v>
      </c>
      <c r="I45">
        <f t="shared" si="1"/>
        <v>87</v>
      </c>
    </row>
    <row r="46" spans="1:10">
      <c r="A46">
        <v>44</v>
      </c>
      <c r="H46">
        <f t="shared" si="0"/>
        <v>88</v>
      </c>
      <c r="I46">
        <f t="shared" si="1"/>
        <v>89</v>
      </c>
    </row>
    <row r="47" spans="1:10">
      <c r="A47">
        <v>45</v>
      </c>
      <c r="H47">
        <f t="shared" si="0"/>
        <v>90</v>
      </c>
      <c r="I47">
        <f t="shared" si="1"/>
        <v>91</v>
      </c>
    </row>
    <row r="48" spans="1:10">
      <c r="A48">
        <v>46</v>
      </c>
      <c r="H48">
        <f t="shared" si="0"/>
        <v>92</v>
      </c>
      <c r="I48">
        <f t="shared" si="1"/>
        <v>93</v>
      </c>
    </row>
    <row r="49" spans="1:9">
      <c r="A49">
        <v>47</v>
      </c>
      <c r="H49">
        <f t="shared" si="0"/>
        <v>94</v>
      </c>
      <c r="I49">
        <f t="shared" si="1"/>
        <v>95</v>
      </c>
    </row>
    <row r="50" spans="1:9">
      <c r="A50">
        <v>48</v>
      </c>
      <c r="H50">
        <f t="shared" si="0"/>
        <v>96</v>
      </c>
      <c r="I50">
        <f t="shared" si="1"/>
        <v>97</v>
      </c>
    </row>
    <row r="51" spans="1:9">
      <c r="A51">
        <v>49</v>
      </c>
      <c r="H51">
        <f t="shared" si="0"/>
        <v>98</v>
      </c>
      <c r="I51">
        <f t="shared" si="1"/>
        <v>99</v>
      </c>
    </row>
    <row r="52" spans="1:9">
      <c r="A52">
        <v>50</v>
      </c>
      <c r="H52">
        <f t="shared" si="0"/>
        <v>100</v>
      </c>
      <c r="I52">
        <f t="shared" si="1"/>
        <v>101</v>
      </c>
    </row>
    <row r="53" spans="1:9">
      <c r="A53">
        <v>51</v>
      </c>
      <c r="H53">
        <f t="shared" si="0"/>
        <v>102</v>
      </c>
      <c r="I53">
        <f t="shared" si="1"/>
        <v>103</v>
      </c>
    </row>
    <row r="54" spans="1:9">
      <c r="A54">
        <v>52</v>
      </c>
      <c r="H54">
        <f t="shared" si="0"/>
        <v>104</v>
      </c>
      <c r="I54">
        <f t="shared" si="1"/>
        <v>105</v>
      </c>
    </row>
    <row r="55" spans="1:9">
      <c r="A55">
        <v>53</v>
      </c>
      <c r="H55">
        <f t="shared" si="0"/>
        <v>106</v>
      </c>
      <c r="I55">
        <f t="shared" si="1"/>
        <v>107</v>
      </c>
    </row>
    <row r="56" spans="1:9">
      <c r="A56">
        <v>54</v>
      </c>
      <c r="H56">
        <f t="shared" si="0"/>
        <v>108</v>
      </c>
      <c r="I56">
        <f t="shared" si="1"/>
        <v>109</v>
      </c>
    </row>
    <row r="57" spans="1:9">
      <c r="A57">
        <v>55</v>
      </c>
      <c r="H57">
        <f t="shared" si="0"/>
        <v>110</v>
      </c>
      <c r="I57">
        <f t="shared" si="1"/>
        <v>111</v>
      </c>
    </row>
    <row r="58" spans="1:9">
      <c r="A58">
        <v>56</v>
      </c>
      <c r="H58">
        <f t="shared" si="0"/>
        <v>112</v>
      </c>
      <c r="I58">
        <f t="shared" si="1"/>
        <v>113</v>
      </c>
    </row>
    <row r="59" spans="1:9">
      <c r="A59">
        <v>57</v>
      </c>
      <c r="H59">
        <f t="shared" si="0"/>
        <v>114</v>
      </c>
      <c r="I59">
        <f t="shared" si="1"/>
        <v>115</v>
      </c>
    </row>
    <row r="60" spans="1:9">
      <c r="A60">
        <v>58</v>
      </c>
      <c r="H60">
        <f t="shared" si="0"/>
        <v>116</v>
      </c>
      <c r="I60">
        <f t="shared" si="1"/>
        <v>117</v>
      </c>
    </row>
    <row r="61" spans="1:9">
      <c r="A61">
        <v>59</v>
      </c>
      <c r="H61">
        <f t="shared" si="0"/>
        <v>118</v>
      </c>
      <c r="I61">
        <f t="shared" si="1"/>
        <v>119</v>
      </c>
    </row>
    <row r="62" spans="1:9">
      <c r="A62">
        <v>60</v>
      </c>
      <c r="H62">
        <f t="shared" si="0"/>
        <v>120</v>
      </c>
      <c r="I62">
        <f t="shared" si="1"/>
        <v>121</v>
      </c>
    </row>
    <row r="63" spans="1:9">
      <c r="A63">
        <v>61</v>
      </c>
      <c r="H63">
        <f t="shared" si="0"/>
        <v>122</v>
      </c>
      <c r="I63">
        <f t="shared" si="1"/>
        <v>123</v>
      </c>
    </row>
    <row r="64" spans="1:9">
      <c r="A64">
        <v>62</v>
      </c>
      <c r="H64">
        <f t="shared" si="0"/>
        <v>124</v>
      </c>
      <c r="I64">
        <f t="shared" si="1"/>
        <v>125</v>
      </c>
    </row>
    <row r="65" spans="1:9">
      <c r="A65">
        <v>63</v>
      </c>
      <c r="H65">
        <f t="shared" si="0"/>
        <v>126</v>
      </c>
      <c r="I65">
        <f t="shared" si="1"/>
        <v>127</v>
      </c>
    </row>
    <row r="66" spans="1:9">
      <c r="A66">
        <v>64</v>
      </c>
      <c r="H66">
        <f t="shared" ref="H66:H129" si="2">(A66*2)</f>
        <v>128</v>
      </c>
      <c r="I66">
        <f t="shared" ref="I66:I129" si="3">(A66*2)+1</f>
        <v>129</v>
      </c>
    </row>
    <row r="67" spans="1:9">
      <c r="A67">
        <v>65</v>
      </c>
      <c r="H67">
        <f t="shared" si="2"/>
        <v>130</v>
      </c>
      <c r="I67">
        <f t="shared" si="3"/>
        <v>131</v>
      </c>
    </row>
    <row r="68" spans="1:9">
      <c r="A68">
        <v>66</v>
      </c>
      <c r="H68">
        <f t="shared" si="2"/>
        <v>132</v>
      </c>
      <c r="I68">
        <f t="shared" si="3"/>
        <v>133</v>
      </c>
    </row>
    <row r="69" spans="1:9">
      <c r="A69">
        <v>67</v>
      </c>
      <c r="H69">
        <f t="shared" si="2"/>
        <v>134</v>
      </c>
      <c r="I69">
        <f t="shared" si="3"/>
        <v>135</v>
      </c>
    </row>
    <row r="70" spans="1:9">
      <c r="A70">
        <v>68</v>
      </c>
      <c r="H70">
        <f t="shared" si="2"/>
        <v>136</v>
      </c>
      <c r="I70">
        <f t="shared" si="3"/>
        <v>137</v>
      </c>
    </row>
    <row r="71" spans="1:9">
      <c r="A71">
        <v>69</v>
      </c>
      <c r="H71">
        <f t="shared" si="2"/>
        <v>138</v>
      </c>
      <c r="I71">
        <f t="shared" si="3"/>
        <v>139</v>
      </c>
    </row>
    <row r="72" spans="1:9">
      <c r="A72">
        <v>70</v>
      </c>
      <c r="H72">
        <f t="shared" si="2"/>
        <v>140</v>
      </c>
      <c r="I72">
        <f t="shared" si="3"/>
        <v>141</v>
      </c>
    </row>
    <row r="73" spans="1:9">
      <c r="A73">
        <v>71</v>
      </c>
      <c r="H73">
        <f t="shared" si="2"/>
        <v>142</v>
      </c>
      <c r="I73">
        <f t="shared" si="3"/>
        <v>143</v>
      </c>
    </row>
    <row r="74" spans="1:9">
      <c r="A74">
        <v>72</v>
      </c>
      <c r="H74">
        <f t="shared" si="2"/>
        <v>144</v>
      </c>
      <c r="I74">
        <f t="shared" si="3"/>
        <v>145</v>
      </c>
    </row>
    <row r="75" spans="1:9">
      <c r="A75">
        <v>73</v>
      </c>
      <c r="H75">
        <f t="shared" si="2"/>
        <v>146</v>
      </c>
      <c r="I75">
        <f t="shared" si="3"/>
        <v>147</v>
      </c>
    </row>
    <row r="76" spans="1:9">
      <c r="A76">
        <v>74</v>
      </c>
      <c r="H76">
        <f t="shared" si="2"/>
        <v>148</v>
      </c>
      <c r="I76">
        <f t="shared" si="3"/>
        <v>149</v>
      </c>
    </row>
    <row r="77" spans="1:9">
      <c r="A77">
        <v>75</v>
      </c>
      <c r="H77">
        <f t="shared" si="2"/>
        <v>150</v>
      </c>
      <c r="I77">
        <f t="shared" si="3"/>
        <v>151</v>
      </c>
    </row>
    <row r="78" spans="1:9">
      <c r="A78">
        <v>76</v>
      </c>
      <c r="H78">
        <f t="shared" si="2"/>
        <v>152</v>
      </c>
      <c r="I78">
        <f t="shared" si="3"/>
        <v>153</v>
      </c>
    </row>
    <row r="79" spans="1:9">
      <c r="A79">
        <v>77</v>
      </c>
      <c r="H79">
        <f t="shared" si="2"/>
        <v>154</v>
      </c>
      <c r="I79">
        <f t="shared" si="3"/>
        <v>155</v>
      </c>
    </row>
    <row r="80" spans="1:9">
      <c r="A80">
        <v>78</v>
      </c>
      <c r="H80">
        <f t="shared" si="2"/>
        <v>156</v>
      </c>
      <c r="I80">
        <f t="shared" si="3"/>
        <v>157</v>
      </c>
    </row>
    <row r="81" spans="1:9">
      <c r="A81">
        <v>79</v>
      </c>
      <c r="H81">
        <f t="shared" si="2"/>
        <v>158</v>
      </c>
      <c r="I81">
        <f t="shared" si="3"/>
        <v>159</v>
      </c>
    </row>
    <row r="82" spans="1:9">
      <c r="A82">
        <v>80</v>
      </c>
      <c r="H82">
        <f t="shared" si="2"/>
        <v>160</v>
      </c>
      <c r="I82">
        <f t="shared" si="3"/>
        <v>161</v>
      </c>
    </row>
    <row r="83" spans="1:9">
      <c r="A83">
        <v>81</v>
      </c>
      <c r="H83">
        <f t="shared" si="2"/>
        <v>162</v>
      </c>
      <c r="I83">
        <f t="shared" si="3"/>
        <v>163</v>
      </c>
    </row>
    <row r="84" spans="1:9">
      <c r="A84">
        <v>82</v>
      </c>
      <c r="H84">
        <f t="shared" si="2"/>
        <v>164</v>
      </c>
      <c r="I84">
        <f t="shared" si="3"/>
        <v>165</v>
      </c>
    </row>
    <row r="85" spans="1:9">
      <c r="A85">
        <v>83</v>
      </c>
      <c r="H85">
        <f t="shared" si="2"/>
        <v>166</v>
      </c>
      <c r="I85">
        <f t="shared" si="3"/>
        <v>167</v>
      </c>
    </row>
    <row r="86" spans="1:9">
      <c r="A86">
        <v>84</v>
      </c>
      <c r="H86">
        <f t="shared" si="2"/>
        <v>168</v>
      </c>
      <c r="I86">
        <f t="shared" si="3"/>
        <v>169</v>
      </c>
    </row>
    <row r="87" spans="1:9">
      <c r="A87">
        <v>85</v>
      </c>
      <c r="H87">
        <f t="shared" si="2"/>
        <v>170</v>
      </c>
      <c r="I87">
        <f t="shared" si="3"/>
        <v>171</v>
      </c>
    </row>
    <row r="88" spans="1:9">
      <c r="A88">
        <v>86</v>
      </c>
      <c r="H88">
        <f t="shared" si="2"/>
        <v>172</v>
      </c>
      <c r="I88">
        <f t="shared" si="3"/>
        <v>173</v>
      </c>
    </row>
    <row r="89" spans="1:9">
      <c r="A89">
        <v>87</v>
      </c>
      <c r="H89">
        <f t="shared" si="2"/>
        <v>174</v>
      </c>
      <c r="I89">
        <f t="shared" si="3"/>
        <v>175</v>
      </c>
    </row>
    <row r="90" spans="1:9">
      <c r="A90">
        <v>88</v>
      </c>
      <c r="H90">
        <f t="shared" si="2"/>
        <v>176</v>
      </c>
      <c r="I90">
        <f t="shared" si="3"/>
        <v>177</v>
      </c>
    </row>
    <row r="91" spans="1:9">
      <c r="A91">
        <v>89</v>
      </c>
      <c r="H91">
        <f t="shared" si="2"/>
        <v>178</v>
      </c>
      <c r="I91">
        <f t="shared" si="3"/>
        <v>179</v>
      </c>
    </row>
    <row r="92" spans="1:9">
      <c r="A92">
        <v>90</v>
      </c>
      <c r="H92">
        <f t="shared" si="2"/>
        <v>180</v>
      </c>
      <c r="I92">
        <f t="shared" si="3"/>
        <v>181</v>
      </c>
    </row>
    <row r="93" spans="1:9">
      <c r="A93">
        <v>91</v>
      </c>
      <c r="H93">
        <f t="shared" si="2"/>
        <v>182</v>
      </c>
      <c r="I93">
        <f t="shared" si="3"/>
        <v>183</v>
      </c>
    </row>
    <row r="94" spans="1:9">
      <c r="A94">
        <v>92</v>
      </c>
      <c r="H94">
        <f t="shared" si="2"/>
        <v>184</v>
      </c>
      <c r="I94">
        <f t="shared" si="3"/>
        <v>185</v>
      </c>
    </row>
    <row r="95" spans="1:9">
      <c r="A95">
        <v>93</v>
      </c>
      <c r="H95">
        <f t="shared" si="2"/>
        <v>186</v>
      </c>
      <c r="I95">
        <f t="shared" si="3"/>
        <v>187</v>
      </c>
    </row>
    <row r="96" spans="1:9">
      <c r="A96">
        <v>94</v>
      </c>
      <c r="H96">
        <f t="shared" si="2"/>
        <v>188</v>
      </c>
      <c r="I96">
        <f t="shared" si="3"/>
        <v>189</v>
      </c>
    </row>
    <row r="97" spans="1:9">
      <c r="A97">
        <v>95</v>
      </c>
      <c r="H97">
        <f t="shared" si="2"/>
        <v>190</v>
      </c>
      <c r="I97">
        <f t="shared" si="3"/>
        <v>191</v>
      </c>
    </row>
    <row r="98" spans="1:9">
      <c r="A98">
        <v>96</v>
      </c>
      <c r="H98">
        <f t="shared" si="2"/>
        <v>192</v>
      </c>
      <c r="I98">
        <f t="shared" si="3"/>
        <v>193</v>
      </c>
    </row>
    <row r="99" spans="1:9">
      <c r="A99">
        <v>97</v>
      </c>
      <c r="H99">
        <f t="shared" si="2"/>
        <v>194</v>
      </c>
      <c r="I99">
        <f t="shared" si="3"/>
        <v>195</v>
      </c>
    </row>
    <row r="100" spans="1:9">
      <c r="A100">
        <v>98</v>
      </c>
      <c r="H100">
        <f t="shared" si="2"/>
        <v>196</v>
      </c>
      <c r="I100">
        <f t="shared" si="3"/>
        <v>197</v>
      </c>
    </row>
    <row r="101" spans="1:9">
      <c r="A101">
        <v>99</v>
      </c>
      <c r="H101">
        <f t="shared" si="2"/>
        <v>198</v>
      </c>
      <c r="I101">
        <f t="shared" si="3"/>
        <v>199</v>
      </c>
    </row>
    <row r="102" spans="1:9">
      <c r="A102">
        <v>100</v>
      </c>
      <c r="H102">
        <f t="shared" si="2"/>
        <v>200</v>
      </c>
      <c r="I102">
        <f t="shared" si="3"/>
        <v>201</v>
      </c>
    </row>
    <row r="103" spans="1:9">
      <c r="A103">
        <v>101</v>
      </c>
      <c r="H103">
        <f t="shared" si="2"/>
        <v>202</v>
      </c>
      <c r="I103">
        <f t="shared" si="3"/>
        <v>203</v>
      </c>
    </row>
    <row r="104" spans="1:9">
      <c r="A104">
        <v>102</v>
      </c>
      <c r="H104">
        <f t="shared" si="2"/>
        <v>204</v>
      </c>
      <c r="I104">
        <f t="shared" si="3"/>
        <v>205</v>
      </c>
    </row>
    <row r="105" spans="1:9">
      <c r="A105">
        <v>103</v>
      </c>
      <c r="H105">
        <f t="shared" si="2"/>
        <v>206</v>
      </c>
      <c r="I105">
        <f t="shared" si="3"/>
        <v>207</v>
      </c>
    </row>
    <row r="106" spans="1:9">
      <c r="A106">
        <v>104</v>
      </c>
      <c r="H106">
        <f t="shared" si="2"/>
        <v>208</v>
      </c>
      <c r="I106">
        <f t="shared" si="3"/>
        <v>209</v>
      </c>
    </row>
    <row r="107" spans="1:9">
      <c r="A107">
        <v>105</v>
      </c>
      <c r="H107">
        <f t="shared" si="2"/>
        <v>210</v>
      </c>
      <c r="I107">
        <f t="shared" si="3"/>
        <v>211</v>
      </c>
    </row>
    <row r="108" spans="1:9">
      <c r="A108">
        <v>106</v>
      </c>
      <c r="H108">
        <f t="shared" si="2"/>
        <v>212</v>
      </c>
      <c r="I108">
        <f t="shared" si="3"/>
        <v>213</v>
      </c>
    </row>
    <row r="109" spans="1:9">
      <c r="A109">
        <v>107</v>
      </c>
      <c r="H109">
        <f t="shared" si="2"/>
        <v>214</v>
      </c>
      <c r="I109">
        <f t="shared" si="3"/>
        <v>215</v>
      </c>
    </row>
    <row r="110" spans="1:9">
      <c r="A110">
        <v>108</v>
      </c>
      <c r="H110">
        <f t="shared" si="2"/>
        <v>216</v>
      </c>
      <c r="I110">
        <f t="shared" si="3"/>
        <v>217</v>
      </c>
    </row>
    <row r="111" spans="1:9">
      <c r="A111">
        <v>109</v>
      </c>
      <c r="H111">
        <f t="shared" si="2"/>
        <v>218</v>
      </c>
      <c r="I111">
        <f t="shared" si="3"/>
        <v>219</v>
      </c>
    </row>
    <row r="112" spans="1:9">
      <c r="A112">
        <v>110</v>
      </c>
      <c r="H112">
        <f t="shared" si="2"/>
        <v>220</v>
      </c>
      <c r="I112">
        <f t="shared" si="3"/>
        <v>221</v>
      </c>
    </row>
    <row r="113" spans="1:9">
      <c r="A113">
        <v>111</v>
      </c>
      <c r="H113">
        <f t="shared" si="2"/>
        <v>222</v>
      </c>
      <c r="I113">
        <f t="shared" si="3"/>
        <v>223</v>
      </c>
    </row>
    <row r="114" spans="1:9">
      <c r="A114">
        <v>112</v>
      </c>
      <c r="H114">
        <f t="shared" si="2"/>
        <v>224</v>
      </c>
      <c r="I114">
        <f t="shared" si="3"/>
        <v>225</v>
      </c>
    </row>
    <row r="115" spans="1:9">
      <c r="A115">
        <v>113</v>
      </c>
      <c r="H115">
        <f t="shared" si="2"/>
        <v>226</v>
      </c>
      <c r="I115">
        <f t="shared" si="3"/>
        <v>227</v>
      </c>
    </row>
    <row r="116" spans="1:9">
      <c r="A116">
        <v>114</v>
      </c>
      <c r="H116">
        <f t="shared" si="2"/>
        <v>228</v>
      </c>
      <c r="I116">
        <f t="shared" si="3"/>
        <v>229</v>
      </c>
    </row>
    <row r="117" spans="1:9">
      <c r="A117">
        <v>115</v>
      </c>
      <c r="H117">
        <f t="shared" si="2"/>
        <v>230</v>
      </c>
      <c r="I117">
        <f t="shared" si="3"/>
        <v>231</v>
      </c>
    </row>
    <row r="118" spans="1:9">
      <c r="A118">
        <v>116</v>
      </c>
      <c r="H118">
        <f t="shared" si="2"/>
        <v>232</v>
      </c>
      <c r="I118">
        <f t="shared" si="3"/>
        <v>233</v>
      </c>
    </row>
    <row r="119" spans="1:9">
      <c r="A119">
        <v>117</v>
      </c>
      <c r="H119">
        <f t="shared" si="2"/>
        <v>234</v>
      </c>
      <c r="I119">
        <f t="shared" si="3"/>
        <v>235</v>
      </c>
    </row>
    <row r="120" spans="1:9">
      <c r="A120">
        <v>118</v>
      </c>
      <c r="H120">
        <f t="shared" si="2"/>
        <v>236</v>
      </c>
      <c r="I120">
        <f t="shared" si="3"/>
        <v>237</v>
      </c>
    </row>
    <row r="121" spans="1:9">
      <c r="A121">
        <v>119</v>
      </c>
      <c r="H121">
        <f t="shared" si="2"/>
        <v>238</v>
      </c>
      <c r="I121">
        <f t="shared" si="3"/>
        <v>239</v>
      </c>
    </row>
    <row r="122" spans="1:9">
      <c r="A122">
        <v>120</v>
      </c>
      <c r="H122">
        <f t="shared" si="2"/>
        <v>240</v>
      </c>
      <c r="I122">
        <f t="shared" si="3"/>
        <v>241</v>
      </c>
    </row>
    <row r="123" spans="1:9">
      <c r="A123">
        <v>121</v>
      </c>
      <c r="H123">
        <f t="shared" si="2"/>
        <v>242</v>
      </c>
      <c r="I123">
        <f t="shared" si="3"/>
        <v>243</v>
      </c>
    </row>
    <row r="124" spans="1:9">
      <c r="A124">
        <v>122</v>
      </c>
      <c r="H124">
        <f t="shared" si="2"/>
        <v>244</v>
      </c>
      <c r="I124">
        <f t="shared" si="3"/>
        <v>245</v>
      </c>
    </row>
    <row r="125" spans="1:9">
      <c r="A125">
        <v>123</v>
      </c>
      <c r="H125">
        <f t="shared" si="2"/>
        <v>246</v>
      </c>
      <c r="I125">
        <f t="shared" si="3"/>
        <v>247</v>
      </c>
    </row>
    <row r="126" spans="1:9">
      <c r="A126">
        <v>124</v>
      </c>
      <c r="H126">
        <f t="shared" si="2"/>
        <v>248</v>
      </c>
      <c r="I126">
        <f t="shared" si="3"/>
        <v>249</v>
      </c>
    </row>
    <row r="127" spans="1:9">
      <c r="A127">
        <v>125</v>
      </c>
      <c r="H127">
        <f t="shared" si="2"/>
        <v>250</v>
      </c>
      <c r="I127">
        <f t="shared" si="3"/>
        <v>251</v>
      </c>
    </row>
    <row r="128" spans="1:9">
      <c r="A128">
        <v>126</v>
      </c>
      <c r="H128">
        <f t="shared" si="2"/>
        <v>252</v>
      </c>
      <c r="I128">
        <f t="shared" si="3"/>
        <v>253</v>
      </c>
    </row>
    <row r="129" spans="1:9">
      <c r="A129">
        <v>127</v>
      </c>
      <c r="H129">
        <f t="shared" si="2"/>
        <v>254</v>
      </c>
      <c r="I129">
        <f t="shared" si="3"/>
        <v>255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3"/>
  <sheetViews>
    <sheetView tabSelected="1" workbookViewId="0">
      <selection activeCell="T10" sqref="T10"/>
    </sheetView>
  </sheetViews>
  <sheetFormatPr defaultColWidth="7.28515625" defaultRowHeight="15"/>
  <cols>
    <col min="1" max="1" width="21.140625" customWidth="1"/>
    <col min="2" max="16" width="7.28515625" style="82"/>
    <col min="17" max="17" width="7.28515625" style="15"/>
  </cols>
  <sheetData>
    <row r="1" spans="1:30" ht="15" customHeight="1">
      <c r="B1" s="83"/>
      <c r="C1" s="83"/>
      <c r="D1" s="76" t="s">
        <v>292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30"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30" s="77" customFormat="1" ht="76.5" customHeight="1">
      <c r="B3" s="78" t="s">
        <v>370</v>
      </c>
      <c r="C3" s="78" t="s">
        <v>371</v>
      </c>
      <c r="D3" s="78" t="s">
        <v>283</v>
      </c>
      <c r="E3" s="78" t="s">
        <v>345</v>
      </c>
      <c r="F3" s="78" t="s">
        <v>347</v>
      </c>
      <c r="G3" s="78" t="s">
        <v>284</v>
      </c>
      <c r="H3" s="78" t="s">
        <v>346</v>
      </c>
      <c r="I3" s="78" t="s">
        <v>348</v>
      </c>
      <c r="J3" s="78" t="s">
        <v>287</v>
      </c>
      <c r="K3" s="78" t="s">
        <v>286</v>
      </c>
      <c r="L3" s="78" t="s">
        <v>365</v>
      </c>
      <c r="M3" s="78" t="s">
        <v>364</v>
      </c>
      <c r="N3" s="78" t="s">
        <v>366</v>
      </c>
      <c r="O3" s="78" t="s">
        <v>367</v>
      </c>
      <c r="P3" s="78" t="s">
        <v>368</v>
      </c>
      <c r="Q3" s="79" t="s">
        <v>369</v>
      </c>
      <c r="V3" s="84" t="s">
        <v>372</v>
      </c>
      <c r="W3" s="84"/>
      <c r="X3" s="84"/>
      <c r="Y3" s="84"/>
      <c r="Z3" s="84"/>
      <c r="AA3" s="84"/>
      <c r="AB3" s="84"/>
      <c r="AC3" s="84"/>
      <c r="AD3" s="84"/>
    </row>
    <row r="4" spans="1:30">
      <c r="A4" t="s">
        <v>272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0</v>
      </c>
      <c r="Q4" s="81">
        <v>0</v>
      </c>
    </row>
    <row r="5" spans="1:30">
      <c r="A5" t="s">
        <v>357</v>
      </c>
      <c r="B5" s="80">
        <v>0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1">
        <v>0</v>
      </c>
    </row>
    <row r="6" spans="1:30">
      <c r="A6" t="s">
        <v>351</v>
      </c>
      <c r="B6" s="80">
        <v>0</v>
      </c>
      <c r="C6" s="80">
        <v>0</v>
      </c>
      <c r="D6" s="80">
        <v>1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1</v>
      </c>
      <c r="M6" s="80">
        <v>0</v>
      </c>
      <c r="N6" s="80">
        <v>1</v>
      </c>
      <c r="O6" s="80">
        <v>0</v>
      </c>
      <c r="P6" s="80">
        <v>1</v>
      </c>
      <c r="Q6" s="81">
        <v>0</v>
      </c>
    </row>
    <row r="7" spans="1:30">
      <c r="A7" t="s">
        <v>352</v>
      </c>
      <c r="B7" s="80">
        <v>1</v>
      </c>
      <c r="C7" s="80">
        <v>1</v>
      </c>
      <c r="D7" s="80">
        <v>1</v>
      </c>
      <c r="E7" s="80">
        <v>1</v>
      </c>
      <c r="F7" s="80">
        <v>1</v>
      </c>
      <c r="G7" s="80">
        <v>0</v>
      </c>
      <c r="H7" s="80">
        <v>1</v>
      </c>
      <c r="I7" s="80">
        <v>1</v>
      </c>
      <c r="J7" s="80">
        <v>0</v>
      </c>
      <c r="K7" s="80">
        <v>0</v>
      </c>
      <c r="L7" s="80">
        <v>1</v>
      </c>
      <c r="M7" s="80">
        <v>0</v>
      </c>
      <c r="N7" s="80">
        <v>1</v>
      </c>
      <c r="O7" s="80">
        <v>0</v>
      </c>
      <c r="P7" s="80">
        <v>1</v>
      </c>
      <c r="Q7" s="81">
        <v>0</v>
      </c>
    </row>
    <row r="8" spans="1:30">
      <c r="A8" t="s">
        <v>354</v>
      </c>
      <c r="B8" s="80">
        <v>1</v>
      </c>
      <c r="C8" s="80">
        <v>1</v>
      </c>
      <c r="D8" s="80">
        <v>1</v>
      </c>
      <c r="E8" s="80">
        <v>1</v>
      </c>
      <c r="F8" s="80">
        <v>1</v>
      </c>
      <c r="G8" s="80">
        <v>0</v>
      </c>
      <c r="H8" s="80">
        <v>1</v>
      </c>
      <c r="I8" s="80">
        <v>1</v>
      </c>
      <c r="J8" s="80">
        <v>0</v>
      </c>
      <c r="K8" s="80">
        <v>0</v>
      </c>
      <c r="L8" s="80">
        <v>1</v>
      </c>
      <c r="M8" s="80">
        <v>0</v>
      </c>
      <c r="N8" s="80">
        <v>1</v>
      </c>
      <c r="O8" s="80">
        <v>0</v>
      </c>
      <c r="P8" s="80">
        <v>1</v>
      </c>
      <c r="Q8" s="81">
        <v>1</v>
      </c>
    </row>
    <row r="9" spans="1:30">
      <c r="A9" t="s">
        <v>353</v>
      </c>
      <c r="B9" s="80">
        <v>1</v>
      </c>
      <c r="C9" s="80">
        <v>1</v>
      </c>
      <c r="D9" s="80">
        <v>1</v>
      </c>
      <c r="E9" s="80">
        <v>1</v>
      </c>
      <c r="F9" s="80">
        <v>1</v>
      </c>
      <c r="G9" s="80">
        <v>0</v>
      </c>
      <c r="H9" s="80">
        <v>1</v>
      </c>
      <c r="I9" s="80">
        <v>1</v>
      </c>
      <c r="J9" s="80">
        <v>1</v>
      </c>
      <c r="K9" s="80">
        <v>1</v>
      </c>
      <c r="L9" s="80">
        <v>1</v>
      </c>
      <c r="M9" s="80">
        <v>0</v>
      </c>
      <c r="N9" s="80">
        <v>1</v>
      </c>
      <c r="O9" s="80">
        <v>0</v>
      </c>
      <c r="P9" s="80">
        <v>1</v>
      </c>
      <c r="Q9" s="81">
        <v>1</v>
      </c>
    </row>
    <row r="10" spans="1:30">
      <c r="A10" t="s">
        <v>277</v>
      </c>
      <c r="B10" s="80">
        <v>0</v>
      </c>
      <c r="C10" s="80">
        <v>0</v>
      </c>
      <c r="D10" s="80">
        <v>0</v>
      </c>
      <c r="E10" s="80">
        <v>0</v>
      </c>
      <c r="F10" s="80">
        <v>0</v>
      </c>
      <c r="G10" s="80">
        <v>1</v>
      </c>
      <c r="H10" s="80">
        <v>0</v>
      </c>
      <c r="I10" s="80">
        <v>0</v>
      </c>
      <c r="J10" s="80">
        <v>0</v>
      </c>
      <c r="K10" s="80">
        <v>0</v>
      </c>
      <c r="L10" s="80">
        <v>0</v>
      </c>
      <c r="M10" s="80">
        <v>1</v>
      </c>
      <c r="N10" s="80">
        <v>0</v>
      </c>
      <c r="O10" s="80">
        <v>1</v>
      </c>
      <c r="P10" s="80">
        <v>0</v>
      </c>
      <c r="Q10" s="81">
        <v>0</v>
      </c>
    </row>
    <row r="11" spans="1:30">
      <c r="A11" t="s">
        <v>279</v>
      </c>
      <c r="B11" s="80">
        <v>1</v>
      </c>
      <c r="C11" s="80">
        <v>1</v>
      </c>
      <c r="D11" s="80">
        <v>0</v>
      </c>
      <c r="E11" s="80">
        <v>1</v>
      </c>
      <c r="F11" s="80">
        <v>1</v>
      </c>
      <c r="G11" s="80">
        <v>1</v>
      </c>
      <c r="H11" s="80">
        <v>1</v>
      </c>
      <c r="I11" s="80">
        <v>1</v>
      </c>
      <c r="J11" s="80">
        <v>0</v>
      </c>
      <c r="K11" s="80">
        <v>0</v>
      </c>
      <c r="L11" s="80">
        <v>1</v>
      </c>
      <c r="M11" s="80">
        <v>1</v>
      </c>
      <c r="N11" s="80">
        <v>0</v>
      </c>
      <c r="O11" s="80">
        <v>1</v>
      </c>
      <c r="P11" s="80">
        <v>0</v>
      </c>
      <c r="Q11" s="81">
        <v>0</v>
      </c>
    </row>
    <row r="12" spans="1:30">
      <c r="A12" t="s">
        <v>281</v>
      </c>
    </row>
    <row r="13" spans="1:30">
      <c r="A13" t="s">
        <v>276</v>
      </c>
    </row>
  </sheetData>
  <mergeCells count="2">
    <mergeCell ref="D1:Q1"/>
    <mergeCell ref="V3:A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F9" sqref="F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74" t="s">
        <v>81</v>
      </c>
      <c r="E1" s="74"/>
      <c r="F1" t="s">
        <v>107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108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262</v>
      </c>
      <c r="B8">
        <v>16</v>
      </c>
      <c r="F8" t="s">
        <v>263</v>
      </c>
    </row>
    <row r="14" spans="1:6">
      <c r="F14" t="s">
        <v>109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B6" sqref="B6"/>
    </sheetView>
  </sheetViews>
  <sheetFormatPr defaultColWidth="8.85546875" defaultRowHeight="15"/>
  <cols>
    <col min="2" max="2" width="10.42578125" customWidth="1"/>
    <col min="5" max="5" width="14.28515625" customWidth="1"/>
  </cols>
  <sheetData>
    <row r="1" spans="1:4" s="12" customFormat="1">
      <c r="A1" s="12" t="s">
        <v>60</v>
      </c>
      <c r="B1" s="12" t="s">
        <v>189</v>
      </c>
      <c r="C1" s="12" t="s">
        <v>59</v>
      </c>
      <c r="D1" s="12" t="s">
        <v>65</v>
      </c>
    </row>
    <row r="2" spans="1:4">
      <c r="A2" t="s">
        <v>61</v>
      </c>
      <c r="B2">
        <v>125000</v>
      </c>
      <c r="C2">
        <v>0</v>
      </c>
      <c r="D2">
        <v>1</v>
      </c>
    </row>
    <row r="3" spans="1:4">
      <c r="A3" t="s">
        <v>62</v>
      </c>
      <c r="B3">
        <v>250000</v>
      </c>
      <c r="C3">
        <v>1</v>
      </c>
      <c r="D3">
        <v>2</v>
      </c>
    </row>
    <row r="4" spans="1:4">
      <c r="A4" t="s">
        <v>63</v>
      </c>
      <c r="B4">
        <v>500000</v>
      </c>
      <c r="C4">
        <v>2</v>
      </c>
      <c r="D4">
        <v>3</v>
      </c>
    </row>
    <row r="5" spans="1:4">
      <c r="A5" t="s">
        <v>64</v>
      </c>
      <c r="B5">
        <v>1000000</v>
      </c>
      <c r="C5">
        <v>3</v>
      </c>
      <c r="D5">
        <v>4</v>
      </c>
    </row>
    <row r="6" spans="1:4">
      <c r="C6">
        <v>4</v>
      </c>
      <c r="D6">
        <v>5</v>
      </c>
    </row>
    <row r="7" spans="1:4">
      <c r="C7">
        <v>5</v>
      </c>
      <c r="D7">
        <v>6</v>
      </c>
    </row>
    <row r="8" spans="1:4">
      <c r="C8">
        <v>6</v>
      </c>
      <c r="D8">
        <v>7</v>
      </c>
    </row>
    <row r="9" spans="1:4">
      <c r="C9">
        <v>7</v>
      </c>
      <c r="D9">
        <v>8</v>
      </c>
    </row>
    <row r="10" spans="1:4">
      <c r="D10">
        <v>9</v>
      </c>
    </row>
    <row r="11" spans="1:4">
      <c r="D11">
        <v>10</v>
      </c>
    </row>
    <row r="12" spans="1:4">
      <c r="D12">
        <v>11</v>
      </c>
    </row>
    <row r="13" spans="1:4">
      <c r="D13">
        <v>12</v>
      </c>
    </row>
    <row r="14" spans="1:4">
      <c r="D14">
        <v>13</v>
      </c>
    </row>
    <row r="15" spans="1:4">
      <c r="D15">
        <v>14</v>
      </c>
    </row>
    <row r="16" spans="1:4">
      <c r="D16">
        <v>15</v>
      </c>
    </row>
    <row r="17" spans="4:4">
      <c r="D17">
        <v>16</v>
      </c>
    </row>
    <row r="18" spans="4:4">
      <c r="D18">
        <v>17</v>
      </c>
    </row>
    <row r="19" spans="4:4">
      <c r="D19">
        <v>18</v>
      </c>
    </row>
    <row r="20" spans="4:4">
      <c r="D20">
        <v>19</v>
      </c>
    </row>
    <row r="21" spans="4:4">
      <c r="D21">
        <v>20</v>
      </c>
    </row>
    <row r="22" spans="4:4">
      <c r="D22">
        <v>21</v>
      </c>
    </row>
    <row r="23" spans="4:4">
      <c r="D23">
        <v>22</v>
      </c>
    </row>
    <row r="24" spans="4:4">
      <c r="D24">
        <v>23</v>
      </c>
    </row>
    <row r="25" spans="4:4">
      <c r="D25">
        <v>24</v>
      </c>
    </row>
    <row r="26" spans="4:4">
      <c r="D26">
        <v>25</v>
      </c>
    </row>
    <row r="27" spans="4:4">
      <c r="D27">
        <v>26</v>
      </c>
    </row>
    <row r="28" spans="4:4">
      <c r="D28">
        <v>27</v>
      </c>
    </row>
    <row r="29" spans="4:4">
      <c r="D29">
        <v>28</v>
      </c>
    </row>
    <row r="30" spans="4:4">
      <c r="D30">
        <v>29</v>
      </c>
    </row>
    <row r="31" spans="4:4">
      <c r="D31">
        <v>30</v>
      </c>
    </row>
    <row r="32" spans="4:4">
      <c r="D32">
        <v>31</v>
      </c>
    </row>
    <row r="33" spans="4:4">
      <c r="D33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E20" sqref="E20"/>
    </sheetView>
  </sheetViews>
  <sheetFormatPr defaultColWidth="8.85546875" defaultRowHeight="15"/>
  <cols>
    <col min="1" max="1" width="11.140625" customWidth="1"/>
    <col min="2" max="2" width="12.7109375" customWidth="1"/>
    <col min="3" max="3" width="13.42578125" customWidth="1"/>
    <col min="4" max="4" width="14.42578125" customWidth="1"/>
  </cols>
  <sheetData>
    <row r="1" spans="1:5">
      <c r="A1" t="s">
        <v>110</v>
      </c>
      <c r="B1" t="s">
        <v>111</v>
      </c>
      <c r="C1" t="s">
        <v>142</v>
      </c>
      <c r="D1" t="s">
        <v>158</v>
      </c>
      <c r="E1" t="s">
        <v>159</v>
      </c>
    </row>
    <row r="2" spans="1:5">
      <c r="A2" t="s">
        <v>163</v>
      </c>
      <c r="B2">
        <v>1</v>
      </c>
      <c r="C2" s="15" t="s">
        <v>137</v>
      </c>
    </row>
    <row r="3" spans="1:5">
      <c r="B3">
        <v>2</v>
      </c>
      <c r="C3" t="s">
        <v>113</v>
      </c>
      <c r="D3" t="s">
        <v>143</v>
      </c>
    </row>
    <row r="4" spans="1:5">
      <c r="B4">
        <v>3</v>
      </c>
      <c r="C4" t="s">
        <v>114</v>
      </c>
      <c r="D4" t="s">
        <v>143</v>
      </c>
    </row>
    <row r="5" spans="1:5">
      <c r="B5">
        <v>4</v>
      </c>
      <c r="C5" t="s">
        <v>115</v>
      </c>
      <c r="D5" t="s">
        <v>143</v>
      </c>
    </row>
    <row r="6" spans="1:5">
      <c r="B6">
        <v>5</v>
      </c>
      <c r="C6" t="s">
        <v>116</v>
      </c>
      <c r="D6" t="s">
        <v>143</v>
      </c>
    </row>
    <row r="7" spans="1:5">
      <c r="B7">
        <v>6</v>
      </c>
      <c r="C7" t="s">
        <v>117</v>
      </c>
      <c r="D7" t="s">
        <v>143</v>
      </c>
    </row>
    <row r="8" spans="1:5">
      <c r="B8">
        <v>7</v>
      </c>
      <c r="C8" t="s">
        <v>118</v>
      </c>
      <c r="D8" t="s">
        <v>143</v>
      </c>
    </row>
    <row r="9" spans="1:5">
      <c r="B9">
        <v>8</v>
      </c>
      <c r="C9" t="s">
        <v>119</v>
      </c>
      <c r="D9" t="s">
        <v>143</v>
      </c>
    </row>
    <row r="10" spans="1:5">
      <c r="B10">
        <v>9</v>
      </c>
      <c r="C10" t="s">
        <v>120</v>
      </c>
      <c r="D10" t="s">
        <v>143</v>
      </c>
    </row>
    <row r="11" spans="1:5">
      <c r="B11">
        <v>10</v>
      </c>
      <c r="C11" t="s">
        <v>121</v>
      </c>
      <c r="D11" t="s">
        <v>143</v>
      </c>
    </row>
    <row r="12" spans="1:5">
      <c r="B12">
        <v>11</v>
      </c>
      <c r="C12" t="s">
        <v>122</v>
      </c>
      <c r="D12" t="s">
        <v>143</v>
      </c>
    </row>
    <row r="13" spans="1:5">
      <c r="B13">
        <v>12</v>
      </c>
      <c r="C13" t="s">
        <v>123</v>
      </c>
      <c r="D13" t="s">
        <v>143</v>
      </c>
    </row>
    <row r="14" spans="1:5">
      <c r="B14">
        <v>13</v>
      </c>
      <c r="C14" t="s">
        <v>124</v>
      </c>
      <c r="D14" t="s">
        <v>143</v>
      </c>
    </row>
    <row r="15" spans="1:5">
      <c r="B15">
        <v>14</v>
      </c>
      <c r="C15" t="s">
        <v>125</v>
      </c>
      <c r="D15" t="s">
        <v>143</v>
      </c>
    </row>
    <row r="16" spans="1:5">
      <c r="B16">
        <v>15</v>
      </c>
      <c r="C16" t="s">
        <v>126</v>
      </c>
      <c r="D16" t="s">
        <v>143</v>
      </c>
    </row>
    <row r="17" spans="2:4">
      <c r="B17">
        <v>16</v>
      </c>
      <c r="C17" t="s">
        <v>127</v>
      </c>
      <c r="D17" t="s">
        <v>144</v>
      </c>
    </row>
    <row r="18" spans="2:4">
      <c r="B18">
        <v>17</v>
      </c>
      <c r="C18" t="s">
        <v>128</v>
      </c>
      <c r="D18" t="s">
        <v>145</v>
      </c>
    </row>
    <row r="19" spans="2:4">
      <c r="B19">
        <v>18</v>
      </c>
      <c r="C19" t="s">
        <v>129</v>
      </c>
      <c r="D19" t="s">
        <v>146</v>
      </c>
    </row>
    <row r="20" spans="2:4">
      <c r="B20">
        <v>19</v>
      </c>
      <c r="C20" t="s">
        <v>130</v>
      </c>
      <c r="D20" t="s">
        <v>147</v>
      </c>
    </row>
    <row r="21" spans="2:4">
      <c r="B21">
        <v>20</v>
      </c>
      <c r="C21" t="s">
        <v>131</v>
      </c>
      <c r="D21" t="s">
        <v>148</v>
      </c>
    </row>
    <row r="22" spans="2:4">
      <c r="B22">
        <v>21</v>
      </c>
      <c r="C22" t="s">
        <v>132</v>
      </c>
      <c r="D22" t="s">
        <v>149</v>
      </c>
    </row>
    <row r="23" spans="2:4">
      <c r="B23">
        <v>22</v>
      </c>
      <c r="C23" t="s">
        <v>133</v>
      </c>
      <c r="D23" t="s">
        <v>150</v>
      </c>
    </row>
    <row r="24" spans="2:4">
      <c r="B24">
        <v>23</v>
      </c>
      <c r="C24" t="s">
        <v>134</v>
      </c>
      <c r="D24" t="s">
        <v>151</v>
      </c>
    </row>
    <row r="25" spans="2:4">
      <c r="B25">
        <v>24</v>
      </c>
      <c r="C25" t="s">
        <v>135</v>
      </c>
      <c r="D25" t="s">
        <v>152</v>
      </c>
    </row>
    <row r="26" spans="2:4">
      <c r="B26">
        <v>25</v>
      </c>
      <c r="C26" t="s">
        <v>136</v>
      </c>
      <c r="D26" t="s">
        <v>153</v>
      </c>
    </row>
    <row r="27" spans="2:4">
      <c r="B27">
        <v>26</v>
      </c>
      <c r="C27" t="s">
        <v>138</v>
      </c>
      <c r="D27" t="s">
        <v>154</v>
      </c>
    </row>
    <row r="28" spans="2:4">
      <c r="B28">
        <v>27</v>
      </c>
      <c r="C28" t="s">
        <v>139</v>
      </c>
      <c r="D28" t="s">
        <v>155</v>
      </c>
    </row>
    <row r="29" spans="2:4">
      <c r="B29">
        <v>28</v>
      </c>
      <c r="C29" t="s">
        <v>140</v>
      </c>
      <c r="D29" t="s">
        <v>156</v>
      </c>
    </row>
    <row r="30" spans="2:4">
      <c r="B30">
        <v>29</v>
      </c>
      <c r="C30" t="s">
        <v>141</v>
      </c>
      <c r="D30" t="s">
        <v>157</v>
      </c>
    </row>
    <row r="31" spans="2:4">
      <c r="B31">
        <v>30</v>
      </c>
    </row>
    <row r="32" spans="2:4">
      <c r="B32">
        <v>31</v>
      </c>
    </row>
    <row r="33" spans="1:2">
      <c r="B33">
        <v>32</v>
      </c>
    </row>
    <row r="34" spans="1:2">
      <c r="B34">
        <v>33</v>
      </c>
    </row>
    <row r="35" spans="1:2">
      <c r="B35">
        <v>34</v>
      </c>
    </row>
    <row r="36" spans="1:2">
      <c r="B36">
        <v>35</v>
      </c>
    </row>
    <row r="37" spans="1:2">
      <c r="B37">
        <v>36</v>
      </c>
    </row>
    <row r="38" spans="1:2">
      <c r="B38">
        <v>37</v>
      </c>
    </row>
    <row r="40" spans="1:2">
      <c r="A40" t="s">
        <v>112</v>
      </c>
      <c r="B40">
        <v>1</v>
      </c>
    </row>
    <row r="41" spans="1:2">
      <c r="B41">
        <v>2</v>
      </c>
    </row>
    <row r="42" spans="1:2">
      <c r="B42">
        <v>3</v>
      </c>
    </row>
    <row r="43" spans="1:2">
      <c r="B43">
        <v>4</v>
      </c>
    </row>
    <row r="44" spans="1:2">
      <c r="B44">
        <v>5</v>
      </c>
    </row>
    <row r="45" spans="1:2">
      <c r="B45">
        <v>6</v>
      </c>
    </row>
    <row r="46" spans="1:2">
      <c r="B46">
        <v>7</v>
      </c>
    </row>
    <row r="47" spans="1:2">
      <c r="B47">
        <v>8</v>
      </c>
    </row>
    <row r="48" spans="1:2">
      <c r="B48">
        <v>9</v>
      </c>
    </row>
    <row r="49" spans="2:3">
      <c r="B49">
        <v>10</v>
      </c>
    </row>
    <row r="50" spans="2:3">
      <c r="B50">
        <v>11</v>
      </c>
    </row>
    <row r="51" spans="2:3">
      <c r="B51">
        <v>12</v>
      </c>
    </row>
    <row r="52" spans="2:3">
      <c r="B52">
        <v>13</v>
      </c>
    </row>
    <row r="53" spans="2:3">
      <c r="B53">
        <v>14</v>
      </c>
    </row>
    <row r="54" spans="2:3">
      <c r="B54">
        <v>15</v>
      </c>
    </row>
    <row r="55" spans="2:3">
      <c r="B55">
        <v>16</v>
      </c>
    </row>
    <row r="56" spans="2:3">
      <c r="B56">
        <v>17</v>
      </c>
    </row>
    <row r="57" spans="2:3">
      <c r="B57">
        <v>18</v>
      </c>
    </row>
    <row r="58" spans="2:3">
      <c r="B58">
        <v>19</v>
      </c>
      <c r="C58" s="15" t="s">
        <v>137</v>
      </c>
    </row>
    <row r="59" spans="2:3">
      <c r="B59">
        <v>20</v>
      </c>
    </row>
    <row r="60" spans="2:3">
      <c r="B60">
        <v>21</v>
      </c>
    </row>
    <row r="61" spans="2:3">
      <c r="B61">
        <v>22</v>
      </c>
    </row>
    <row r="62" spans="2:3">
      <c r="B62">
        <v>23</v>
      </c>
    </row>
    <row r="63" spans="2:3">
      <c r="B63">
        <v>24</v>
      </c>
    </row>
    <row r="64" spans="2:3">
      <c r="B64">
        <v>25</v>
      </c>
    </row>
    <row r="65" spans="2:2">
      <c r="B65">
        <v>26</v>
      </c>
    </row>
    <row r="66" spans="2:2">
      <c r="B66">
        <v>27</v>
      </c>
    </row>
    <row r="67" spans="2:2">
      <c r="B67">
        <v>28</v>
      </c>
    </row>
    <row r="68" spans="2:2">
      <c r="B68">
        <v>29</v>
      </c>
    </row>
    <row r="69" spans="2:2">
      <c r="B69">
        <v>30</v>
      </c>
    </row>
    <row r="70" spans="2:2">
      <c r="B70">
        <v>31</v>
      </c>
    </row>
    <row r="71" spans="2:2">
      <c r="B71">
        <v>32</v>
      </c>
    </row>
    <row r="72" spans="2:2">
      <c r="B72">
        <v>33</v>
      </c>
    </row>
    <row r="73" spans="2:2">
      <c r="B73">
        <v>34</v>
      </c>
    </row>
    <row r="74" spans="2:2">
      <c r="B74">
        <v>35</v>
      </c>
    </row>
    <row r="75" spans="2:2">
      <c r="B75">
        <v>36</v>
      </c>
    </row>
    <row r="76" spans="2:2">
      <c r="B76">
        <v>37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77"/>
  <sheetViews>
    <sheetView workbookViewId="0">
      <selection activeCell="F16" sqref="F16"/>
    </sheetView>
  </sheetViews>
  <sheetFormatPr defaultRowHeight="15"/>
  <cols>
    <col min="1" max="1" width="13" customWidth="1"/>
    <col min="2" max="2" width="12.7109375" customWidth="1"/>
    <col min="3" max="3" width="26.42578125" customWidth="1"/>
    <col min="4" max="4" width="19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110</v>
      </c>
      <c r="B1" t="s">
        <v>111</v>
      </c>
      <c r="C1" t="s">
        <v>142</v>
      </c>
      <c r="D1" t="s">
        <v>296</v>
      </c>
      <c r="E1" t="s">
        <v>297</v>
      </c>
      <c r="F1" t="s">
        <v>298</v>
      </c>
    </row>
    <row r="2" spans="1:6">
      <c r="A2" t="s">
        <v>299</v>
      </c>
      <c r="B2">
        <v>2</v>
      </c>
      <c r="C2" t="s">
        <v>300</v>
      </c>
      <c r="D2" t="s">
        <v>301</v>
      </c>
    </row>
    <row r="3" spans="1:6">
      <c r="B3">
        <v>3</v>
      </c>
      <c r="C3" t="s">
        <v>302</v>
      </c>
      <c r="D3" t="s">
        <v>61</v>
      </c>
    </row>
    <row r="4" spans="1:6">
      <c r="B4">
        <v>4</v>
      </c>
      <c r="C4" t="s">
        <v>303</v>
      </c>
      <c r="D4" t="s">
        <v>61</v>
      </c>
    </row>
    <row r="5" spans="1:6">
      <c r="B5">
        <v>5</v>
      </c>
      <c r="C5" t="s">
        <v>284</v>
      </c>
      <c r="D5" t="s">
        <v>301</v>
      </c>
    </row>
    <row r="6" spans="1:6">
      <c r="B6">
        <v>6</v>
      </c>
      <c r="C6" t="s">
        <v>304</v>
      </c>
      <c r="D6" t="s">
        <v>301</v>
      </c>
    </row>
    <row r="7" spans="1:6">
      <c r="B7">
        <v>7</v>
      </c>
      <c r="C7" t="s">
        <v>285</v>
      </c>
      <c r="D7" t="s">
        <v>301</v>
      </c>
    </row>
    <row r="8" spans="1:6">
      <c r="B8">
        <v>8</v>
      </c>
      <c r="C8" t="s">
        <v>305</v>
      </c>
      <c r="D8" t="s">
        <v>301</v>
      </c>
    </row>
    <row r="9" spans="1:6">
      <c r="B9">
        <v>9</v>
      </c>
      <c r="C9" t="s">
        <v>306</v>
      </c>
      <c r="D9" t="s">
        <v>301</v>
      </c>
    </row>
    <row r="10" spans="1:6">
      <c r="B10">
        <v>24</v>
      </c>
      <c r="C10" t="s">
        <v>293</v>
      </c>
      <c r="D10" t="s">
        <v>307</v>
      </c>
    </row>
    <row r="11" spans="1:6">
      <c r="B11">
        <v>25</v>
      </c>
      <c r="C11" t="s">
        <v>294</v>
      </c>
      <c r="D11" t="s">
        <v>307</v>
      </c>
    </row>
    <row r="12" spans="1:6">
      <c r="B12">
        <v>26</v>
      </c>
      <c r="C12" t="s">
        <v>295</v>
      </c>
      <c r="D12" t="s">
        <v>307</v>
      </c>
    </row>
    <row r="13" spans="1:6">
      <c r="B13" t="s">
        <v>308</v>
      </c>
      <c r="C13" t="s">
        <v>70</v>
      </c>
      <c r="D13" t="s">
        <v>309</v>
      </c>
    </row>
    <row r="14" spans="1:6">
      <c r="B14" t="s">
        <v>310</v>
      </c>
      <c r="C14" t="s">
        <v>78</v>
      </c>
      <c r="D14" t="s">
        <v>309</v>
      </c>
    </row>
    <row r="15" spans="1:6">
      <c r="B15" t="s">
        <v>311</v>
      </c>
      <c r="C15" t="s">
        <v>79</v>
      </c>
      <c r="D15" t="s">
        <v>309</v>
      </c>
    </row>
    <row r="16" spans="1:6">
      <c r="B16" t="s">
        <v>312</v>
      </c>
      <c r="C16" t="s">
        <v>313</v>
      </c>
      <c r="D16" t="s">
        <v>309</v>
      </c>
    </row>
    <row r="17" spans="1:7">
      <c r="B17" t="s">
        <v>314</v>
      </c>
      <c r="C17" t="s">
        <v>315</v>
      </c>
      <c r="D17" t="s">
        <v>309</v>
      </c>
    </row>
    <row r="18" spans="1:7">
      <c r="B18" t="s">
        <v>316</v>
      </c>
      <c r="C18" t="s">
        <v>317</v>
      </c>
      <c r="D18" t="s">
        <v>309</v>
      </c>
    </row>
    <row r="19" spans="1:7">
      <c r="B19" t="s">
        <v>318</v>
      </c>
      <c r="C19" t="s">
        <v>319</v>
      </c>
      <c r="D19" t="s">
        <v>309</v>
      </c>
    </row>
    <row r="20" spans="1:7">
      <c r="B20" t="s">
        <v>320</v>
      </c>
      <c r="C20" t="s">
        <v>321</v>
      </c>
      <c r="D20" t="s">
        <v>309</v>
      </c>
    </row>
    <row r="21" spans="1:7">
      <c r="B21" t="s">
        <v>322</v>
      </c>
      <c r="C21" t="s">
        <v>72</v>
      </c>
      <c r="D21" t="s">
        <v>309</v>
      </c>
    </row>
    <row r="22" spans="1:7">
      <c r="B22">
        <v>28</v>
      </c>
      <c r="C22" t="s">
        <v>323</v>
      </c>
      <c r="D22" t="s">
        <v>324</v>
      </c>
      <c r="G22" t="s">
        <v>325</v>
      </c>
    </row>
    <row r="23" spans="1:7">
      <c r="B23">
        <v>29</v>
      </c>
      <c r="C23" t="s">
        <v>326</v>
      </c>
      <c r="D23" t="s">
        <v>327</v>
      </c>
      <c r="G23" t="s">
        <v>328</v>
      </c>
    </row>
    <row r="24" spans="1:7">
      <c r="B24">
        <v>30</v>
      </c>
      <c r="C24" t="s">
        <v>329</v>
      </c>
      <c r="D24" t="s">
        <v>330</v>
      </c>
    </row>
    <row r="31" spans="1:7">
      <c r="A31" t="s">
        <v>331</v>
      </c>
    </row>
    <row r="32" spans="1:7">
      <c r="B32">
        <v>1</v>
      </c>
      <c r="E32" t="s">
        <v>332</v>
      </c>
      <c r="F32" t="s">
        <v>333</v>
      </c>
    </row>
    <row r="33" spans="2:6">
      <c r="B33">
        <v>2</v>
      </c>
      <c r="E33" t="s">
        <v>332</v>
      </c>
      <c r="F33" t="s">
        <v>334</v>
      </c>
    </row>
    <row r="34" spans="2:6">
      <c r="B34">
        <v>3</v>
      </c>
      <c r="E34" t="s">
        <v>332</v>
      </c>
      <c r="F34" t="s">
        <v>335</v>
      </c>
    </row>
    <row r="35" spans="2:6">
      <c r="B35">
        <v>4</v>
      </c>
      <c r="E35" t="s">
        <v>332</v>
      </c>
      <c r="F35" t="s">
        <v>336</v>
      </c>
    </row>
    <row r="36" spans="2:6">
      <c r="B36">
        <v>5</v>
      </c>
      <c r="E36" t="s">
        <v>337</v>
      </c>
      <c r="F36" t="s">
        <v>338</v>
      </c>
    </row>
    <row r="37" spans="2:6">
      <c r="B37">
        <v>6</v>
      </c>
      <c r="E37" t="s">
        <v>337</v>
      </c>
      <c r="F37" t="s">
        <v>339</v>
      </c>
    </row>
    <row r="38" spans="2:6">
      <c r="B38">
        <v>7</v>
      </c>
      <c r="E38" t="s">
        <v>337</v>
      </c>
      <c r="F38" t="s">
        <v>340</v>
      </c>
    </row>
    <row r="39" spans="2:6">
      <c r="B39">
        <v>8</v>
      </c>
      <c r="E39" t="s">
        <v>337</v>
      </c>
      <c r="F39" t="s">
        <v>341</v>
      </c>
    </row>
    <row r="40" spans="2:6">
      <c r="B40">
        <v>9</v>
      </c>
      <c r="E40" t="s">
        <v>332</v>
      </c>
      <c r="F40" t="s">
        <v>342</v>
      </c>
    </row>
    <row r="41" spans="2:6">
      <c r="B41">
        <v>10</v>
      </c>
      <c r="E41" t="s">
        <v>332</v>
      </c>
      <c r="F41" t="s">
        <v>338</v>
      </c>
    </row>
    <row r="42" spans="2:6">
      <c r="B42">
        <v>11</v>
      </c>
      <c r="E42" t="s">
        <v>332</v>
      </c>
      <c r="F42" t="s">
        <v>343</v>
      </c>
    </row>
    <row r="43" spans="2:6">
      <c r="B43">
        <v>12</v>
      </c>
      <c r="E43" t="s">
        <v>332</v>
      </c>
      <c r="F43" t="s">
        <v>344</v>
      </c>
    </row>
    <row r="76" spans="2:2">
      <c r="B76">
        <v>36</v>
      </c>
    </row>
    <row r="77" spans="2:2">
      <c r="B77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 Link Budgets</vt:lpstr>
      <vt:lpstr>Renegade-BLT ID Protocol</vt:lpstr>
      <vt:lpstr>Sensor Table</vt:lpstr>
      <vt:lpstr>State Table</vt:lpstr>
      <vt:lpstr>State Matrix</vt:lpstr>
      <vt:lpstr>Sensor types</vt:lpstr>
      <vt:lpstr>Lookup Table</vt:lpstr>
      <vt:lpstr>Pinouts</vt:lpstr>
      <vt:lpstr>PinoutsPASA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2021-10-06T07:37:09Z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