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Morgan\Documents\Rockets\BLT\Akheilos\Avionics\"/>
    </mc:Choice>
  </mc:AlternateContent>
  <xr:revisionPtr revIDLastSave="0" documentId="13_ncr:1_{4AC6F2A7-D624-40AD-A488-E6BD6FAB1A8B}" xr6:coauthVersionLast="47" xr6:coauthVersionMax="47" xr10:uidLastSave="{00000000-0000-0000-0000-000000000000}"/>
  <bookViews>
    <workbookView xWindow="28680" yWindow="-120" windowWidth="29040" windowHeight="15840" activeTab="1" xr2:uid="{43E521ED-7EE3-47F0-8CB3-A655151C58BF}"/>
  </bookViews>
  <sheets>
    <sheet name="CAN" sheetId="1" r:id="rId1"/>
    <sheet name="Renegade-BLT ID Protocol" sheetId="6" r:id="rId2"/>
    <sheet name="Sensor Table" sheetId="2" r:id="rId3"/>
    <sheet name="Sensor types" sheetId="8" r:id="rId4"/>
    <sheet name="State Table" sheetId="9" r:id="rId5"/>
    <sheet name="Lookup Table" sheetId="7" r:id="rId6"/>
    <sheet name="Pinouts" sheetId="10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" l="1"/>
  <c r="C37" i="1" s="1"/>
  <c r="C19" i="1"/>
  <c r="C25" i="1"/>
  <c r="C28" i="1" s="1"/>
  <c r="F21" i="1"/>
  <c r="F27" i="1"/>
  <c r="F28" i="1" s="1"/>
  <c r="C33" i="1" s="1"/>
  <c r="C34" i="1" s="1"/>
  <c r="C38" i="1" l="1"/>
</calcChain>
</file>

<file path=xl/sharedStrings.xml><?xml version="1.0" encoding="utf-8"?>
<sst xmlns="http://schemas.openxmlformats.org/spreadsheetml/2006/main" count="335" uniqueCount="215">
  <si>
    <t>Sensor</t>
  </si>
  <si>
    <t>Sample Rate (req)</t>
  </si>
  <si>
    <t>CAN Classic (2.0)</t>
  </si>
  <si>
    <t>CAN FD</t>
  </si>
  <si>
    <t>Real link budget including error checking?</t>
  </si>
  <si>
    <t>https://en.wikipedia.org/wiki/CAN_FD#CAN_FD_versus_classic_CAN</t>
  </si>
  <si>
    <t>https://en.wikipedia.org/wiki/Cyclic_redundancy_check</t>
  </si>
  <si>
    <t>CAN 2.0 Max Data Rate (bits/s)</t>
  </si>
  <si>
    <t>Arbitration rate</t>
  </si>
  <si>
    <t>Data Byte Rate</t>
  </si>
  <si>
    <t>frame/message ID</t>
  </si>
  <si>
    <t># of bits</t>
  </si>
  <si>
    <t>Frame Component</t>
  </si>
  <si>
    <t>Start of frame</t>
  </si>
  <si>
    <t>Identifier</t>
  </si>
  <si>
    <t>RTR</t>
  </si>
  <si>
    <t>Id extension bit</t>
  </si>
  <si>
    <t>Data Length</t>
  </si>
  <si>
    <t>DATA</t>
  </si>
  <si>
    <t>CRC</t>
  </si>
  <si>
    <t>CRC delimiter</t>
  </si>
  <si>
    <t>Ack slot</t>
  </si>
  <si>
    <t>Ack delimiter</t>
  </si>
  <si>
    <t>EOF</t>
  </si>
  <si>
    <t>Total</t>
  </si>
  <si>
    <t>Bit Stuffing</t>
  </si>
  <si>
    <t>Bytes per frame</t>
  </si>
  <si>
    <t>NON EXT ID</t>
  </si>
  <si>
    <t>EXT ID</t>
  </si>
  <si>
    <t>wiki claims 152 max</t>
  </si>
  <si>
    <t>wiki claims 134 max</t>
  </si>
  <si>
    <t>Identifier A</t>
  </si>
  <si>
    <t>SRR</t>
  </si>
  <si>
    <t>Identifier B</t>
  </si>
  <si>
    <t>r1,r0</t>
  </si>
  <si>
    <t>r0</t>
  </si>
  <si>
    <t>Total frames per second</t>
  </si>
  <si>
    <t>SPS</t>
  </si>
  <si>
    <t>Identifier (A)</t>
  </si>
  <si>
    <t>Bit</t>
  </si>
  <si>
    <t>Identifier (B)</t>
  </si>
  <si>
    <t>Sender Node ID Bits (up to 8 discrete nodes)</t>
  </si>
  <si>
    <t>Standard Frame ID</t>
  </si>
  <si>
    <t>Extended CAN ID</t>
  </si>
  <si>
    <t>Reciever Node ID Bits</t>
  </si>
  <si>
    <t>In this design, 3 types of message</t>
  </si>
  <si>
    <t>Data Frame</t>
  </si>
  <si>
    <t>Command Frame</t>
  </si>
  <si>
    <t>State Report Frame</t>
  </si>
  <si>
    <t>Need to leave some overhead for requesting resend of error frames?</t>
  </si>
  <si>
    <t>For chosen bit sample per frame, extended ID</t>
  </si>
  <si>
    <t>Sample 1 Identifier</t>
  </si>
  <si>
    <t>Sample 2 Identifier</t>
  </si>
  <si>
    <t>Sample 2 Identifier Continued</t>
  </si>
  <si>
    <t>Sample 3 Identifier</t>
  </si>
  <si>
    <t>Sample 4 Identifier</t>
  </si>
  <si>
    <t>Sample 5 Identifier</t>
  </si>
  <si>
    <t>Sampled bit depth</t>
  </si>
  <si>
    <t>Chopped bit depth</t>
  </si>
  <si>
    <t>Sensor Type</t>
  </si>
  <si>
    <t>T Type Thermocouple</t>
  </si>
  <si>
    <t>K Type Thermocouple</t>
  </si>
  <si>
    <t>Pressure Transducer 1000 psi</t>
  </si>
  <si>
    <t>Pressure Transducer 5000 psi</t>
  </si>
  <si>
    <t>Load Cell 24V 1000 lbf</t>
  </si>
  <si>
    <t>Adafruit MCP9808 RTD Temp Sensor</t>
  </si>
  <si>
    <t>Sensor Type Table</t>
  </si>
  <si>
    <t>Sensor ID</t>
  </si>
  <si>
    <t>Node ID</t>
  </si>
  <si>
    <t>Sampled bit depth (required)</t>
  </si>
  <si>
    <t>Chopped bit depth (minimum)</t>
  </si>
  <si>
    <t>Node</t>
  </si>
  <si>
    <t>Bus</t>
  </si>
  <si>
    <t>CAN0</t>
  </si>
  <si>
    <t>CAN1</t>
  </si>
  <si>
    <t>CAN2</t>
  </si>
  <si>
    <t>CAN3</t>
  </si>
  <si>
    <t>Sensors</t>
  </si>
  <si>
    <t>LoxTankMidTC</t>
  </si>
  <si>
    <t>LoxTankUpperTC</t>
  </si>
  <si>
    <t>LoxTankLowerTC</t>
  </si>
  <si>
    <t>ChamberExternalTC</t>
  </si>
  <si>
    <t>ChamberPT1</t>
  </si>
  <si>
    <t>Load Cell 10V 1000 lbf</t>
  </si>
  <si>
    <t>ThrustMountLoadCell1</t>
  </si>
  <si>
    <t>ThrustMountLoadCell2</t>
  </si>
  <si>
    <t>ThrustMountLoadCell3</t>
  </si>
  <si>
    <t>ChamberPT1Backup</t>
  </si>
  <si>
    <t>ColdJunctionTemp1</t>
  </si>
  <si>
    <t>DomeRegFuelPT</t>
  </si>
  <si>
    <t>DomeRegLOXPT</t>
  </si>
  <si>
    <t>FuelTankPT</t>
  </si>
  <si>
    <t>LOXTankPT</t>
  </si>
  <si>
    <t>HiPressPT</t>
  </si>
  <si>
    <t>LRPT2</t>
  </si>
  <si>
    <t>LRPT3</t>
  </si>
  <si>
    <t>ColdJunctionTemp2</t>
  </si>
  <si>
    <t>Datasheets</t>
  </si>
  <si>
    <t>MCP9808</t>
  </si>
  <si>
    <t>Adafruit Board</t>
  </si>
  <si>
    <t>msp300</t>
  </si>
  <si>
    <t>101nsgs</t>
  </si>
  <si>
    <t>Thermocouple Probe K</t>
  </si>
  <si>
    <t>Thermocouple Wire T</t>
  </si>
  <si>
    <t>Total SPS Needed</t>
  </si>
  <si>
    <t>Total Estimated Bitrate</t>
  </si>
  <si>
    <t>CAN Frames/s (4 samples/frame)</t>
  </si>
  <si>
    <t>From Sensor Table</t>
  </si>
  <si>
    <t>From Bus Capacity</t>
  </si>
  <si>
    <t>CAN0 Baud Rate</t>
  </si>
  <si>
    <t>CAN1 Baud Rate</t>
  </si>
  <si>
    <t>CAN2 Baud Rate</t>
  </si>
  <si>
    <t>CAN3 Baud Rate</t>
  </si>
  <si>
    <t>*Not in use</t>
  </si>
  <si>
    <t>Update the bus capacity calculator to split the samples by busses</t>
  </si>
  <si>
    <t>State ID</t>
  </si>
  <si>
    <t>State Device Name</t>
  </si>
  <si>
    <t>Solenoid Valve</t>
  </si>
  <si>
    <t>False (0) State</t>
  </si>
  <si>
    <t>True (1) State</t>
  </si>
  <si>
    <t>Closed</t>
  </si>
  <si>
    <t>Open</t>
  </si>
  <si>
    <t>Fill in real SVs</t>
  </si>
  <si>
    <t>Document system - there is one state table and the command frames command a state table bit change</t>
  </si>
  <si>
    <t>Safety Enable 1</t>
  </si>
  <si>
    <t>Safety Enable 2</t>
  </si>
  <si>
    <t>Disabled</t>
  </si>
  <si>
    <t>Enabled</t>
  </si>
  <si>
    <t>TEST MODE</t>
  </si>
  <si>
    <t>Normal Operation</t>
  </si>
  <si>
    <t>TEST (no live outputs)</t>
  </si>
  <si>
    <t>AUTOSEQUENCE</t>
  </si>
  <si>
    <t>Armed</t>
  </si>
  <si>
    <t>Disarmed</t>
  </si>
  <si>
    <t>Recovery System Arm</t>
  </si>
  <si>
    <t>Battery states? Not important for SF, thinking about for flight system. Could just be in data frames.</t>
  </si>
  <si>
    <t>In current system share state bits among all nodes, we won't need more than 64 total. Prevents misaddressed commands</t>
  </si>
  <si>
    <t>Notes</t>
  </si>
  <si>
    <t>Not read directly, goes through instrument amp to read as single ended voltage</t>
  </si>
  <si>
    <t>Possible future sensors - Strain gauges, other types of load cells/TCs/PTS, internal chip temperatures,</t>
  </si>
  <si>
    <t>Upate real PT name</t>
  </si>
  <si>
    <t>Connector</t>
  </si>
  <si>
    <t>Pin Position</t>
  </si>
  <si>
    <t>PT/LC DB37</t>
  </si>
  <si>
    <t>SV1(+)</t>
  </si>
  <si>
    <t>SV1(-)</t>
  </si>
  <si>
    <t>SV2(+)</t>
  </si>
  <si>
    <t>SV2(-)</t>
  </si>
  <si>
    <t>SV3(+)</t>
  </si>
  <si>
    <t>SV3(-)</t>
  </si>
  <si>
    <t>SV4(+)</t>
  </si>
  <si>
    <t>SV4(-)</t>
  </si>
  <si>
    <t>SV5(+)</t>
  </si>
  <si>
    <t>SV5(-)</t>
  </si>
  <si>
    <t>SV6(+)</t>
  </si>
  <si>
    <t>SV6(-)</t>
  </si>
  <si>
    <t>SV7(+)</t>
  </si>
  <si>
    <t>SV7(-)</t>
  </si>
  <si>
    <t>SV8(+)</t>
  </si>
  <si>
    <t>SV8(-)</t>
  </si>
  <si>
    <t>SV9(+)</t>
  </si>
  <si>
    <t>SV9(-)</t>
  </si>
  <si>
    <t>SV10(+)</t>
  </si>
  <si>
    <t>SV10(-)</t>
  </si>
  <si>
    <t>SV11(+)</t>
  </si>
  <si>
    <t>SV11(-)</t>
  </si>
  <si>
    <t>SV12(+)</t>
  </si>
  <si>
    <t>SV12(-)</t>
  </si>
  <si>
    <t>KEYED EMPTY</t>
  </si>
  <si>
    <t>SV13(+)</t>
  </si>
  <si>
    <t>SV13(-)</t>
  </si>
  <si>
    <t>SV14(+)</t>
  </si>
  <si>
    <t>SV14(-)</t>
  </si>
  <si>
    <t>Connection</t>
  </si>
  <si>
    <t>Teensy 1</t>
  </si>
  <si>
    <t>Teensy 2</t>
  </si>
  <si>
    <t>Teensy 3</t>
  </si>
  <si>
    <t>Teensy 4</t>
  </si>
  <si>
    <t>Teensy 5</t>
  </si>
  <si>
    <t>Teensy 6</t>
  </si>
  <si>
    <t>Teensy 7</t>
  </si>
  <si>
    <t>Teensy 8</t>
  </si>
  <si>
    <t>Teensy 9</t>
  </si>
  <si>
    <t>Teensy 10</t>
  </si>
  <si>
    <t>Teensy 11</t>
  </si>
  <si>
    <t>Teensy 12</t>
  </si>
  <si>
    <t>Teensy 13</t>
  </si>
  <si>
    <t>Teensy 14</t>
  </si>
  <si>
    <t>Teensy 15</t>
  </si>
  <si>
    <t xml:space="preserve">Node </t>
  </si>
  <si>
    <t>Pin</t>
  </si>
  <si>
    <t>Priority Bit - 0</t>
  </si>
  <si>
    <t>Priority Bit - 1</t>
  </si>
  <si>
    <t>Central control node (in LCC) is always node 000 so it always has higher message priority</t>
  </si>
  <si>
    <t>Need a field in code to declare which CAN bus this is on so the node IDs (other than 000) can be duplicated</t>
  </si>
  <si>
    <t>&lt;---Manual Input</t>
  </si>
  <si>
    <t>Estimate based on assuming 4 samples packed/frame, requiring all 8 bytes</t>
  </si>
  <si>
    <t>SV DB 37</t>
  </si>
  <si>
    <t>DATA Bytes (0-8)</t>
  </si>
  <si>
    <t>Zeros</t>
  </si>
  <si>
    <t>State Bit Address</t>
  </si>
  <si>
    <t>State Bit Value</t>
  </si>
  <si>
    <t xml:space="preserve">Data Frame </t>
  </si>
  <si>
    <t>Custom packing</t>
  </si>
  <si>
    <t>State Report Frames</t>
  </si>
  <si>
    <t>Full 8 byte package correlating to state lookup table</t>
  </si>
  <si>
    <t>UNUSED</t>
  </si>
  <si>
    <t>Custom packing fills bytes up to 5 samples or next sample overflows, zeros for empty bits</t>
  </si>
  <si>
    <t>State table fills all 64 bits of the Data Bytes</t>
  </si>
  <si>
    <t>Repeat for 1 commanded action per Data Byte (up to 8 commands per frame)</t>
  </si>
  <si>
    <t>From node other than 000, priority bit 1</t>
  </si>
  <si>
    <t>From node in range 001-111, priority bit 0</t>
  </si>
  <si>
    <t>From node 000, address to a node in range 001-111, priority bit 0</t>
  </si>
  <si>
    <t>Byte 0</t>
  </si>
  <si>
    <t>Bytes 1-7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</si>
</sst>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Fill="1" applyBorder="1"/>
    <xf numFmtId="0" fontId="0" fillId="0" borderId="4" xfId="0" applyBorder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0" fillId="0" borderId="0" xfId="0" applyBorder="1" applyAlignment="1"/>
    <xf numFmtId="0" fontId="0" fillId="0" borderId="0" xfId="0" applyBorder="1"/>
    <xf numFmtId="0" fontId="0" fillId="2" borderId="0" xfId="0" applyFill="1"/>
    <xf numFmtId="0" fontId="0" fillId="0" borderId="8" xfId="0" applyBorder="1"/>
    <xf numFmtId="0" fontId="0" fillId="0" borderId="10" xfId="0" applyBorder="1"/>
    <xf numFmtId="0" fontId="3" fillId="0" borderId="0" xfId="0" applyFont="1"/>
    <xf numFmtId="0" fontId="0" fillId="0" borderId="0" xfId="0" applyAlignment="1"/>
    <xf numFmtId="0" fontId="3" fillId="0" borderId="12" xfId="0" applyFont="1" applyBorder="1"/>
    <xf numFmtId="0" fontId="0" fillId="0" borderId="0" xfId="0" applyProtection="1"/>
    <xf numFmtId="0" fontId="0" fillId="0" borderId="0" xfId="0" applyProtection="1">
      <protection hidden="1"/>
    </xf>
    <xf numFmtId="0" fontId="4" fillId="0" borderId="0" xfId="1"/>
    <xf numFmtId="0" fontId="1" fillId="0" borderId="0" xfId="0" applyFont="1"/>
    <xf numFmtId="0" fontId="0" fillId="0" borderId="0" xfId="0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3" borderId="0" xfId="0" applyFill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0" fillId="2" borderId="13" xfId="0" applyFill="1" applyBorder="1"/>
    <xf numFmtId="0" fontId="3" fillId="0" borderId="0" xfId="0" applyFont="1" applyFill="1" applyBorder="1"/>
    <xf numFmtId="0" fontId="1" fillId="0" borderId="1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/>
    <xf numFmtId="0" fontId="1" fillId="0" borderId="1" xfId="0" applyFont="1" applyFill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5" fillId="0" borderId="0" xfId="0" applyFont="1" applyFill="1" applyBorder="1"/>
    <xf numFmtId="0" fontId="5" fillId="0" borderId="0" xfId="0" applyFont="1"/>
    <xf numFmtId="0" fontId="0" fillId="0" borderId="19" xfId="0" applyBorder="1" applyAlignment="1">
      <alignment horizontal="center"/>
    </xf>
    <xf numFmtId="0" fontId="1" fillId="0" borderId="23" xfId="0" applyFont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mouser.com/datasheet/2/418/6/ENG_DS_MSP300_B-1130121.pdf" TargetMode="External"/><Relationship Id="rId7" Type="http://schemas.openxmlformats.org/officeDocument/2006/relationships/hyperlink" Target="https://www.mcmaster.com/3870K56/" TargetMode="External"/><Relationship Id="rId2" Type="http://schemas.openxmlformats.org/officeDocument/2006/relationships/hyperlink" Target="https://www.adafruit.com/product/1782" TargetMode="External"/><Relationship Id="rId1" Type="http://schemas.openxmlformats.org/officeDocument/2006/relationships/hyperlink" Target="https://ww1.microchip.com/downloads/en/DeviceDoc/25095A.pdf" TargetMode="External"/><Relationship Id="rId6" Type="http://schemas.openxmlformats.org/officeDocument/2006/relationships/hyperlink" Target="https://www.mcmaster.com/3860K59/" TargetMode="External"/><Relationship Id="rId5" Type="http://schemas.openxmlformats.org/officeDocument/2006/relationships/hyperlink" Target="https://tacunasystems.com/wp-content/uploads/Anyload-101NSGS-load-cell-transducer-data-sheet.pdf" TargetMode="External"/><Relationship Id="rId4" Type="http://schemas.openxmlformats.org/officeDocument/2006/relationships/hyperlink" Target="https://www.mouser.com/datasheet/2/418/6/ENG_DS_MSP300_B-11301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77F4-0151-4F03-B78F-3DE1335D706A}">
  <dimension ref="A2:P38"/>
  <sheetViews>
    <sheetView topLeftCell="A4" workbookViewId="0">
      <selection activeCell="F32" sqref="F32"/>
    </sheetView>
  </sheetViews>
  <sheetFormatPr defaultRowHeight="15" x14ac:dyDescent="0.25"/>
  <cols>
    <col min="1" max="1" width="18.42578125" customWidth="1"/>
    <col min="2" max="2" width="26.42578125" customWidth="1"/>
    <col min="3" max="3" width="15.5703125" customWidth="1"/>
    <col min="4" max="4" width="20" customWidth="1"/>
    <col min="5" max="5" width="16.7109375" customWidth="1"/>
    <col min="6" max="6" width="18" customWidth="1"/>
  </cols>
  <sheetData>
    <row r="2" spans="1:16" x14ac:dyDescent="0.25">
      <c r="B2" t="s">
        <v>7</v>
      </c>
      <c r="C2">
        <v>1000000</v>
      </c>
      <c r="D2" t="s">
        <v>3</v>
      </c>
      <c r="E2" t="s">
        <v>8</v>
      </c>
      <c r="F2" t="s">
        <v>9</v>
      </c>
      <c r="I2" t="s">
        <v>49</v>
      </c>
    </row>
    <row r="3" spans="1:16" x14ac:dyDescent="0.25">
      <c r="E3">
        <v>1000000</v>
      </c>
      <c r="F3">
        <v>5000000</v>
      </c>
      <c r="I3" t="s">
        <v>5</v>
      </c>
    </row>
    <row r="4" spans="1:16" x14ac:dyDescent="0.25">
      <c r="B4" t="s">
        <v>109</v>
      </c>
      <c r="C4">
        <v>500000</v>
      </c>
      <c r="I4" t="s">
        <v>6</v>
      </c>
    </row>
    <row r="5" spans="1:16" x14ac:dyDescent="0.25">
      <c r="B5" t="s">
        <v>110</v>
      </c>
      <c r="C5">
        <v>500000</v>
      </c>
    </row>
    <row r="6" spans="1:16" x14ac:dyDescent="0.25">
      <c r="A6" t="s">
        <v>113</v>
      </c>
      <c r="B6" t="s">
        <v>111</v>
      </c>
      <c r="C6">
        <v>0</v>
      </c>
    </row>
    <row r="7" spans="1:16" x14ac:dyDescent="0.25">
      <c r="A7" t="s">
        <v>113</v>
      </c>
      <c r="B7" t="s">
        <v>112</v>
      </c>
      <c r="C7">
        <v>0</v>
      </c>
    </row>
    <row r="9" spans="1:16" ht="15.75" thickBot="1" x14ac:dyDescent="0.3"/>
    <row r="10" spans="1:16" ht="15.75" thickBot="1" x14ac:dyDescent="0.3">
      <c r="B10" s="1" t="s">
        <v>2</v>
      </c>
      <c r="C10" t="s">
        <v>26</v>
      </c>
      <c r="D10" s="11">
        <v>8</v>
      </c>
      <c r="E10" t="s">
        <v>195</v>
      </c>
      <c r="O10" s="3" t="s">
        <v>3</v>
      </c>
    </row>
    <row r="11" spans="1:16" ht="15.75" thickBot="1" x14ac:dyDescent="0.3">
      <c r="B11" t="s">
        <v>4</v>
      </c>
      <c r="O11" s="4" t="s">
        <v>12</v>
      </c>
      <c r="P11" s="5" t="s">
        <v>11</v>
      </c>
    </row>
    <row r="12" spans="1:16" ht="15.75" thickBot="1" x14ac:dyDescent="0.3">
      <c r="B12" t="s">
        <v>27</v>
      </c>
      <c r="E12" t="s">
        <v>28</v>
      </c>
      <c r="O12" s="2" t="s">
        <v>10</v>
      </c>
      <c r="P12">
        <v>29</v>
      </c>
    </row>
    <row r="13" spans="1:16" x14ac:dyDescent="0.25">
      <c r="B13" s="39" t="s">
        <v>13</v>
      </c>
      <c r="C13" s="40">
        <v>1</v>
      </c>
      <c r="E13" s="39" t="s">
        <v>13</v>
      </c>
      <c r="F13" s="40">
        <v>1</v>
      </c>
    </row>
    <row r="14" spans="1:16" x14ac:dyDescent="0.25">
      <c r="B14" s="41" t="s">
        <v>14</v>
      </c>
      <c r="C14" s="42">
        <v>11</v>
      </c>
      <c r="E14" s="41" t="s">
        <v>31</v>
      </c>
      <c r="F14" s="42">
        <v>11</v>
      </c>
    </row>
    <row r="15" spans="1:16" x14ac:dyDescent="0.25">
      <c r="B15" s="41" t="s">
        <v>15</v>
      </c>
      <c r="C15" s="42">
        <v>1</v>
      </c>
      <c r="E15" s="41" t="s">
        <v>32</v>
      </c>
      <c r="F15" s="42">
        <v>1</v>
      </c>
    </row>
    <row r="16" spans="1:16" x14ac:dyDescent="0.25">
      <c r="B16" s="41" t="s">
        <v>16</v>
      </c>
      <c r="C16" s="42">
        <v>1</v>
      </c>
      <c r="E16" s="41" t="s">
        <v>16</v>
      </c>
      <c r="F16" s="42">
        <v>1</v>
      </c>
    </row>
    <row r="17" spans="1:11" x14ac:dyDescent="0.25">
      <c r="B17" s="41" t="s">
        <v>35</v>
      </c>
      <c r="C17" s="42">
        <v>1</v>
      </c>
      <c r="E17" s="41" t="s">
        <v>33</v>
      </c>
      <c r="F17" s="42">
        <v>18</v>
      </c>
    </row>
    <row r="18" spans="1:11" x14ac:dyDescent="0.25">
      <c r="B18" s="41" t="s">
        <v>17</v>
      </c>
      <c r="C18" s="42">
        <v>4</v>
      </c>
      <c r="E18" s="41" t="s">
        <v>15</v>
      </c>
      <c r="F18" s="42">
        <v>1</v>
      </c>
    </row>
    <row r="19" spans="1:11" x14ac:dyDescent="0.25">
      <c r="B19" s="41" t="s">
        <v>18</v>
      </c>
      <c r="C19" s="45">
        <f>D10*8</f>
        <v>64</v>
      </c>
      <c r="E19" s="41" t="s">
        <v>34</v>
      </c>
      <c r="F19" s="42">
        <v>2</v>
      </c>
    </row>
    <row r="20" spans="1:11" x14ac:dyDescent="0.25">
      <c r="B20" s="41" t="s">
        <v>19</v>
      </c>
      <c r="C20" s="42">
        <v>15</v>
      </c>
      <c r="E20" s="41" t="s">
        <v>17</v>
      </c>
      <c r="F20" s="42">
        <v>4</v>
      </c>
    </row>
    <row r="21" spans="1:11" x14ac:dyDescent="0.25">
      <c r="B21" s="41" t="s">
        <v>20</v>
      </c>
      <c r="C21" s="42">
        <v>1</v>
      </c>
      <c r="E21" s="41" t="s">
        <v>18</v>
      </c>
      <c r="F21" s="45">
        <f>D10*8</f>
        <v>64</v>
      </c>
    </row>
    <row r="22" spans="1:11" x14ac:dyDescent="0.25">
      <c r="B22" s="41" t="s">
        <v>21</v>
      </c>
      <c r="C22" s="42">
        <v>1</v>
      </c>
      <c r="E22" s="41" t="s">
        <v>19</v>
      </c>
      <c r="F22" s="42">
        <v>15</v>
      </c>
    </row>
    <row r="23" spans="1:11" x14ac:dyDescent="0.25">
      <c r="B23" s="41" t="s">
        <v>22</v>
      </c>
      <c r="C23" s="42">
        <v>1</v>
      </c>
      <c r="E23" s="41" t="s">
        <v>20</v>
      </c>
      <c r="F23" s="42">
        <v>1</v>
      </c>
    </row>
    <row r="24" spans="1:11" x14ac:dyDescent="0.25">
      <c r="B24" s="41" t="s">
        <v>23</v>
      </c>
      <c r="C24" s="42">
        <v>7</v>
      </c>
      <c r="E24" s="41" t="s">
        <v>21</v>
      </c>
      <c r="F24" s="42">
        <v>1</v>
      </c>
    </row>
    <row r="25" spans="1:11" ht="15.75" thickBot="1" x14ac:dyDescent="0.3">
      <c r="B25" s="43" t="s">
        <v>25</v>
      </c>
      <c r="C25" s="44">
        <f>MROUND(((((34+(8*D10))-1)/4)), 1)</f>
        <v>24</v>
      </c>
      <c r="E25" s="41" t="s">
        <v>22</v>
      </c>
      <c r="F25" s="42">
        <v>1</v>
      </c>
    </row>
    <row r="26" spans="1:11" x14ac:dyDescent="0.25">
      <c r="E26" s="41" t="s">
        <v>23</v>
      </c>
      <c r="F26" s="42">
        <v>7</v>
      </c>
    </row>
    <row r="27" spans="1:11" ht="15.75" thickBot="1" x14ac:dyDescent="0.3">
      <c r="E27" s="43" t="s">
        <v>25</v>
      </c>
      <c r="F27" s="44">
        <f>MROUND(((((54+(8*D10))-1)/4)), 1)</f>
        <v>29</v>
      </c>
    </row>
    <row r="28" spans="1:11" x14ac:dyDescent="0.25">
      <c r="A28" t="s">
        <v>30</v>
      </c>
      <c r="B28" t="s">
        <v>24</v>
      </c>
      <c r="C28">
        <f>SUM(C13:C25)</f>
        <v>132</v>
      </c>
      <c r="D28" t="s">
        <v>29</v>
      </c>
      <c r="E28" t="s">
        <v>24</v>
      </c>
      <c r="F28">
        <f>SUM(F13:F27)</f>
        <v>157</v>
      </c>
    </row>
    <row r="30" spans="1:11" x14ac:dyDescent="0.25">
      <c r="B30" s="21" t="s">
        <v>196</v>
      </c>
      <c r="C30" s="21"/>
      <c r="D30" s="21"/>
      <c r="E30" s="21"/>
      <c r="F30" s="21"/>
    </row>
    <row r="31" spans="1:11" x14ac:dyDescent="0.25">
      <c r="C31" t="s">
        <v>73</v>
      </c>
      <c r="D31" t="s">
        <v>74</v>
      </c>
      <c r="E31" t="s">
        <v>75</v>
      </c>
      <c r="F31" t="s">
        <v>76</v>
      </c>
      <c r="G31" s="15"/>
      <c r="H31" s="15"/>
      <c r="I31" s="15" t="s">
        <v>114</v>
      </c>
      <c r="J31" s="15"/>
      <c r="K31" s="15"/>
    </row>
    <row r="32" spans="1:11" x14ac:dyDescent="0.25">
      <c r="A32" t="s">
        <v>108</v>
      </c>
      <c r="B32" t="s">
        <v>50</v>
      </c>
    </row>
    <row r="33" spans="1:4" x14ac:dyDescent="0.25">
      <c r="B33" s="6" t="s">
        <v>36</v>
      </c>
      <c r="C33">
        <f>C4/F28</f>
        <v>3184.7133757961783</v>
      </c>
    </row>
    <row r="34" spans="1:4" x14ac:dyDescent="0.25">
      <c r="B34" t="s">
        <v>37</v>
      </c>
      <c r="C34">
        <f>C33*4</f>
        <v>12738.853503184713</v>
      </c>
    </row>
    <row r="36" spans="1:4" x14ac:dyDescent="0.25">
      <c r="A36" t="s">
        <v>107</v>
      </c>
      <c r="B36" t="s">
        <v>104</v>
      </c>
      <c r="C36">
        <f>SUM('Sensor Table'!F:F)</f>
        <v>3150</v>
      </c>
    </row>
    <row r="37" spans="1:4" x14ac:dyDescent="0.25">
      <c r="B37" s="20" t="s">
        <v>106</v>
      </c>
      <c r="C37">
        <f>C36/4</f>
        <v>787.5</v>
      </c>
      <c r="D37" s="6"/>
    </row>
    <row r="38" spans="1:4" x14ac:dyDescent="0.25">
      <c r="B38" t="s">
        <v>105</v>
      </c>
      <c r="C38">
        <f>C37*F28</f>
        <v>123637.5</v>
      </c>
      <c r="D38" s="6"/>
    </row>
  </sheetData>
  <mergeCells count="1">
    <mergeCell ref="B30:F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A31-2D1C-4402-A87A-846C4C4029BB}">
  <dimension ref="A1:T31"/>
  <sheetViews>
    <sheetView tabSelected="1" workbookViewId="0">
      <selection activeCell="K35" sqref="K35"/>
    </sheetView>
  </sheetViews>
  <sheetFormatPr defaultColWidth="11.85546875" defaultRowHeight="15" x14ac:dyDescent="0.25"/>
  <cols>
    <col min="1" max="1" width="24.42578125" customWidth="1"/>
    <col min="2" max="19" width="12.28515625" customWidth="1"/>
  </cols>
  <sheetData>
    <row r="1" spans="1:13" x14ac:dyDescent="0.25">
      <c r="A1" t="s">
        <v>45</v>
      </c>
    </row>
    <row r="2" spans="1:13" x14ac:dyDescent="0.25">
      <c r="A2" t="s">
        <v>46</v>
      </c>
      <c r="B2" t="s">
        <v>210</v>
      </c>
    </row>
    <row r="3" spans="1:13" x14ac:dyDescent="0.25">
      <c r="A3" t="s">
        <v>47</v>
      </c>
      <c r="B3" t="s">
        <v>212</v>
      </c>
    </row>
    <row r="4" spans="1:13" x14ac:dyDescent="0.25">
      <c r="A4" t="s">
        <v>48</v>
      </c>
      <c r="B4" t="s">
        <v>211</v>
      </c>
    </row>
    <row r="6" spans="1:13" x14ac:dyDescent="0.25">
      <c r="A6" s="58" t="s">
        <v>42</v>
      </c>
      <c r="B6" t="s">
        <v>38</v>
      </c>
    </row>
    <row r="7" spans="1:13" x14ac:dyDescent="0.25">
      <c r="B7" t="s">
        <v>39</v>
      </c>
    </row>
    <row r="8" spans="1:13" ht="15.75" thickBot="1" x14ac:dyDescent="0.3">
      <c r="B8" s="35">
        <v>0</v>
      </c>
      <c r="C8" s="12">
        <v>1</v>
      </c>
      <c r="D8" s="12">
        <v>2</v>
      </c>
      <c r="E8" s="12">
        <v>3</v>
      </c>
      <c r="F8" s="12">
        <v>4</v>
      </c>
      <c r="G8" s="12">
        <v>5</v>
      </c>
      <c r="H8" s="12">
        <v>6</v>
      </c>
      <c r="I8" s="12">
        <v>7</v>
      </c>
      <c r="J8" s="12">
        <v>8</v>
      </c>
      <c r="K8" s="12">
        <v>9</v>
      </c>
      <c r="L8" s="13">
        <v>10</v>
      </c>
      <c r="M8" s="10"/>
    </row>
    <row r="9" spans="1:13" ht="15.75" thickBot="1" x14ac:dyDescent="0.3">
      <c r="A9" s="14" t="s">
        <v>46</v>
      </c>
      <c r="B9" s="53" t="s">
        <v>192</v>
      </c>
      <c r="C9" s="30" t="s">
        <v>41</v>
      </c>
      <c r="D9" s="31"/>
      <c r="E9" s="32"/>
      <c r="F9" s="22" t="s">
        <v>51</v>
      </c>
      <c r="G9" s="33"/>
      <c r="H9" s="33"/>
      <c r="I9" s="33"/>
      <c r="J9" s="23"/>
      <c r="K9" s="22" t="s">
        <v>52</v>
      </c>
      <c r="L9" s="23"/>
      <c r="M9" s="9"/>
    </row>
    <row r="10" spans="1:13" ht="15.75" thickBot="1" x14ac:dyDescent="0.3">
      <c r="A10" s="14" t="s">
        <v>47</v>
      </c>
      <c r="B10" s="53" t="s">
        <v>191</v>
      </c>
      <c r="C10" s="30" t="s">
        <v>41</v>
      </c>
      <c r="D10" s="31"/>
      <c r="E10" s="32"/>
      <c r="F10" s="30" t="s">
        <v>199</v>
      </c>
      <c r="G10" s="31"/>
      <c r="H10" s="31"/>
      <c r="I10" s="32"/>
      <c r="J10" s="47" t="s">
        <v>44</v>
      </c>
      <c r="K10" s="31"/>
      <c r="L10" s="32"/>
    </row>
    <row r="11" spans="1:13" ht="15.75" thickBot="1" x14ac:dyDescent="0.3">
      <c r="A11" s="14" t="s">
        <v>48</v>
      </c>
      <c r="B11" s="53" t="s">
        <v>191</v>
      </c>
      <c r="C11" s="30" t="s">
        <v>41</v>
      </c>
      <c r="D11" s="31"/>
      <c r="E11" s="32"/>
      <c r="F11" s="36" t="s">
        <v>199</v>
      </c>
      <c r="G11" s="37"/>
      <c r="H11" s="37"/>
      <c r="I11" s="37"/>
      <c r="J11" s="37"/>
      <c r="K11" s="37"/>
      <c r="L11" s="38"/>
    </row>
    <row r="15" spans="1:13" x14ac:dyDescent="0.25">
      <c r="A15" s="58" t="s">
        <v>43</v>
      </c>
      <c r="B15" t="s">
        <v>40</v>
      </c>
    </row>
    <row r="16" spans="1:13" x14ac:dyDescent="0.25">
      <c r="B16" t="s">
        <v>39</v>
      </c>
    </row>
    <row r="17" spans="1:20" ht="15.75" thickBot="1" x14ac:dyDescent="0.3">
      <c r="B17" s="35">
        <v>0</v>
      </c>
      <c r="C17" s="12">
        <v>1</v>
      </c>
      <c r="D17" s="12">
        <v>2</v>
      </c>
      <c r="E17" s="12">
        <v>3</v>
      </c>
      <c r="F17" s="12">
        <v>4</v>
      </c>
      <c r="G17" s="12">
        <v>5</v>
      </c>
      <c r="H17" s="12">
        <v>6</v>
      </c>
      <c r="I17" s="12">
        <v>7</v>
      </c>
      <c r="J17" s="12">
        <v>8</v>
      </c>
      <c r="K17" s="12">
        <v>9</v>
      </c>
      <c r="L17" s="12">
        <v>10</v>
      </c>
      <c r="M17" s="12">
        <v>11</v>
      </c>
      <c r="N17" s="12">
        <v>12</v>
      </c>
      <c r="O17" s="12">
        <v>13</v>
      </c>
      <c r="P17" s="12">
        <v>14</v>
      </c>
      <c r="Q17" s="12">
        <v>15</v>
      </c>
      <c r="R17" s="12">
        <v>16</v>
      </c>
      <c r="S17" s="13">
        <v>17</v>
      </c>
      <c r="T17" s="10"/>
    </row>
    <row r="18" spans="1:20" ht="15.75" thickBot="1" x14ac:dyDescent="0.3">
      <c r="A18" s="14" t="s">
        <v>47</v>
      </c>
      <c r="B18" s="36" t="s">
        <v>206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8"/>
    </row>
    <row r="19" spans="1:20" ht="15.75" thickBot="1" x14ac:dyDescent="0.3">
      <c r="A19" s="14" t="s">
        <v>46</v>
      </c>
      <c r="B19" s="24" t="s">
        <v>53</v>
      </c>
      <c r="C19" s="25"/>
      <c r="D19" s="26"/>
      <c r="E19" s="24" t="s">
        <v>54</v>
      </c>
      <c r="F19" s="25"/>
      <c r="G19" s="25"/>
      <c r="H19" s="25"/>
      <c r="I19" s="26"/>
      <c r="J19" s="24" t="s">
        <v>55</v>
      </c>
      <c r="K19" s="25"/>
      <c r="L19" s="25"/>
      <c r="M19" s="25"/>
      <c r="N19" s="26"/>
      <c r="O19" s="24" t="s">
        <v>56</v>
      </c>
      <c r="P19" s="25"/>
      <c r="Q19" s="25"/>
      <c r="R19" s="25"/>
      <c r="S19" s="26"/>
    </row>
    <row r="20" spans="1:20" ht="15.75" thickBot="1" x14ac:dyDescent="0.3">
      <c r="A20" s="14" t="s">
        <v>48</v>
      </c>
      <c r="B20" s="36" t="s">
        <v>206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8"/>
    </row>
    <row r="23" spans="1:20" x14ac:dyDescent="0.25">
      <c r="A23" s="57" t="s">
        <v>198</v>
      </c>
      <c r="B23" s="27" t="s">
        <v>213</v>
      </c>
      <c r="C23" s="28"/>
      <c r="D23" s="28"/>
      <c r="E23" s="28"/>
      <c r="F23" s="28"/>
      <c r="G23" s="28"/>
      <c r="H23" s="28"/>
      <c r="I23" s="29"/>
      <c r="J23" s="48" t="s">
        <v>214</v>
      </c>
      <c r="K23" s="49"/>
      <c r="L23" s="49"/>
      <c r="M23" s="49"/>
      <c r="N23" s="49"/>
      <c r="O23" s="49"/>
      <c r="P23" s="49"/>
      <c r="Q23" s="50"/>
    </row>
    <row r="24" spans="1:20" x14ac:dyDescent="0.25">
      <c r="B24" s="7">
        <v>0</v>
      </c>
      <c r="C24" s="8">
        <v>1</v>
      </c>
      <c r="D24" s="8">
        <v>2</v>
      </c>
      <c r="E24" s="8">
        <v>3</v>
      </c>
      <c r="F24" s="8">
        <v>4</v>
      </c>
      <c r="G24" s="8">
        <v>5</v>
      </c>
      <c r="H24" s="8">
        <v>6</v>
      </c>
      <c r="I24" s="52">
        <v>7</v>
      </c>
      <c r="J24" s="49"/>
      <c r="K24" s="49"/>
      <c r="L24" s="49"/>
      <c r="M24" s="49"/>
      <c r="N24" s="49"/>
      <c r="O24" s="49"/>
      <c r="P24" s="49"/>
      <c r="Q24" s="50"/>
    </row>
    <row r="25" spans="1:20" ht="15.75" thickBot="1" x14ac:dyDescent="0.3">
      <c r="A25" s="46" t="s">
        <v>47</v>
      </c>
      <c r="B25" s="61" t="s">
        <v>200</v>
      </c>
      <c r="C25" s="59"/>
      <c r="D25" s="59"/>
      <c r="E25" s="59"/>
      <c r="F25" s="59"/>
      <c r="G25" s="59"/>
      <c r="H25" s="62"/>
      <c r="I25" s="60" t="s">
        <v>201</v>
      </c>
      <c r="J25" s="28" t="s">
        <v>209</v>
      </c>
      <c r="K25" s="28"/>
      <c r="L25" s="28"/>
      <c r="M25" s="28"/>
      <c r="N25" s="28"/>
      <c r="O25" s="28"/>
      <c r="P25" s="28"/>
      <c r="Q25" s="29"/>
    </row>
    <row r="26" spans="1:20" ht="15.75" thickBot="1" x14ac:dyDescent="0.3">
      <c r="A26" s="46" t="s">
        <v>202</v>
      </c>
      <c r="B26" s="61" t="s">
        <v>203</v>
      </c>
      <c r="C26" s="59"/>
      <c r="D26" s="59"/>
      <c r="E26" s="59"/>
      <c r="F26" s="59"/>
      <c r="G26" s="59"/>
      <c r="H26" s="59"/>
      <c r="I26" s="38"/>
      <c r="J26" s="51" t="s">
        <v>207</v>
      </c>
      <c r="K26" s="51"/>
      <c r="L26" s="51"/>
      <c r="M26" s="51"/>
      <c r="N26" s="51"/>
      <c r="O26" s="51"/>
      <c r="P26" s="51"/>
      <c r="Q26" s="54"/>
    </row>
    <row r="27" spans="1:20" ht="15.75" thickBot="1" x14ac:dyDescent="0.3">
      <c r="A27" s="46" t="s">
        <v>204</v>
      </c>
      <c r="B27" s="36" t="s">
        <v>205</v>
      </c>
      <c r="C27" s="37"/>
      <c r="D27" s="37"/>
      <c r="E27" s="37"/>
      <c r="F27" s="37"/>
      <c r="G27" s="37"/>
      <c r="H27" s="37"/>
      <c r="I27" s="38"/>
      <c r="J27" s="55" t="s">
        <v>208</v>
      </c>
      <c r="K27" s="55"/>
      <c r="L27" s="55"/>
      <c r="M27" s="55"/>
      <c r="N27" s="55"/>
      <c r="O27" s="55"/>
      <c r="P27" s="55"/>
      <c r="Q27" s="56"/>
    </row>
    <row r="30" spans="1:20" x14ac:dyDescent="0.25">
      <c r="B30" t="s">
        <v>193</v>
      </c>
    </row>
    <row r="31" spans="1:20" x14ac:dyDescent="0.25">
      <c r="B31" t="s">
        <v>194</v>
      </c>
    </row>
  </sheetData>
  <mergeCells count="23">
    <mergeCell ref="B26:I26"/>
    <mergeCell ref="B27:I27"/>
    <mergeCell ref="B20:S20"/>
    <mergeCell ref="B18:S18"/>
    <mergeCell ref="F11:L11"/>
    <mergeCell ref="J25:Q25"/>
    <mergeCell ref="J26:Q26"/>
    <mergeCell ref="J27:Q27"/>
    <mergeCell ref="B23:I23"/>
    <mergeCell ref="J23:Q23"/>
    <mergeCell ref="J24:Q24"/>
    <mergeCell ref="C11:E11"/>
    <mergeCell ref="J10:L10"/>
    <mergeCell ref="F10:I10"/>
    <mergeCell ref="B25:H25"/>
    <mergeCell ref="K9:L9"/>
    <mergeCell ref="E19:I19"/>
    <mergeCell ref="J19:N19"/>
    <mergeCell ref="O19:S19"/>
    <mergeCell ref="B19:D19"/>
    <mergeCell ref="F9:J9"/>
    <mergeCell ref="C9:E9"/>
    <mergeCell ref="C10:E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739E-55E4-4B5A-87E3-676432889C48}">
  <dimension ref="A1:K19"/>
  <sheetViews>
    <sheetView workbookViewId="0">
      <selection activeCell="D19" sqref="D19"/>
    </sheetView>
  </sheetViews>
  <sheetFormatPr defaultRowHeight="15" x14ac:dyDescent="0.25"/>
  <cols>
    <col min="4" max="4" width="33.42578125" customWidth="1"/>
    <col min="5" max="5" width="33.28515625" customWidth="1"/>
    <col min="6" max="6" width="17.42578125" customWidth="1"/>
    <col min="7" max="8" width="18" customWidth="1"/>
    <col min="9" max="9" width="14.85546875" customWidth="1"/>
  </cols>
  <sheetData>
    <row r="1" spans="1:11" s="18" customFormat="1" x14ac:dyDescent="0.25">
      <c r="A1" s="18" t="s">
        <v>72</v>
      </c>
      <c r="B1" s="18" t="s">
        <v>68</v>
      </c>
      <c r="C1" s="18" t="s">
        <v>67</v>
      </c>
      <c r="D1" s="18" t="s">
        <v>0</v>
      </c>
      <c r="E1" s="18" t="s">
        <v>59</v>
      </c>
      <c r="F1" s="18" t="s">
        <v>1</v>
      </c>
      <c r="G1" s="18" t="s">
        <v>57</v>
      </c>
      <c r="H1" s="18" t="s">
        <v>58</v>
      </c>
    </row>
    <row r="2" spans="1:11" x14ac:dyDescent="0.25">
      <c r="A2" t="s">
        <v>73</v>
      </c>
      <c r="B2">
        <v>1</v>
      </c>
      <c r="C2">
        <v>1</v>
      </c>
      <c r="D2" t="s">
        <v>79</v>
      </c>
      <c r="E2" t="s">
        <v>60</v>
      </c>
      <c r="F2">
        <v>10</v>
      </c>
      <c r="G2">
        <v>16</v>
      </c>
      <c r="H2">
        <v>10</v>
      </c>
    </row>
    <row r="3" spans="1:11" x14ac:dyDescent="0.25">
      <c r="A3" t="s">
        <v>73</v>
      </c>
      <c r="B3">
        <v>1</v>
      </c>
      <c r="C3">
        <v>2</v>
      </c>
      <c r="D3" t="s">
        <v>78</v>
      </c>
      <c r="E3" t="s">
        <v>60</v>
      </c>
      <c r="F3">
        <v>10</v>
      </c>
      <c r="G3">
        <v>16</v>
      </c>
      <c r="H3">
        <v>10</v>
      </c>
    </row>
    <row r="4" spans="1:11" x14ac:dyDescent="0.25">
      <c r="A4" t="s">
        <v>73</v>
      </c>
      <c r="B4">
        <v>0</v>
      </c>
      <c r="C4">
        <v>3</v>
      </c>
      <c r="D4" t="s">
        <v>80</v>
      </c>
      <c r="E4" t="s">
        <v>60</v>
      </c>
      <c r="F4">
        <v>10</v>
      </c>
      <c r="G4">
        <v>16</v>
      </c>
      <c r="H4">
        <v>10</v>
      </c>
    </row>
    <row r="5" spans="1:11" x14ac:dyDescent="0.25">
      <c r="A5" t="s">
        <v>73</v>
      </c>
      <c r="B5">
        <v>0</v>
      </c>
      <c r="C5">
        <v>4</v>
      </c>
      <c r="D5" t="s">
        <v>81</v>
      </c>
      <c r="E5" t="s">
        <v>60</v>
      </c>
      <c r="F5">
        <v>100</v>
      </c>
      <c r="G5">
        <v>16</v>
      </c>
      <c r="H5">
        <v>11</v>
      </c>
    </row>
    <row r="6" spans="1:11" x14ac:dyDescent="0.25">
      <c r="A6" t="s">
        <v>74</v>
      </c>
      <c r="B6">
        <v>0</v>
      </c>
      <c r="C6">
        <v>5</v>
      </c>
      <c r="D6" t="s">
        <v>82</v>
      </c>
      <c r="E6" t="s">
        <v>62</v>
      </c>
      <c r="F6">
        <v>1000</v>
      </c>
      <c r="G6">
        <v>16</v>
      </c>
      <c r="H6">
        <v>14</v>
      </c>
    </row>
    <row r="7" spans="1:11" x14ac:dyDescent="0.25">
      <c r="A7" t="s">
        <v>74</v>
      </c>
      <c r="B7">
        <v>0</v>
      </c>
      <c r="C7">
        <v>6</v>
      </c>
      <c r="D7" t="s">
        <v>87</v>
      </c>
      <c r="E7" t="s">
        <v>63</v>
      </c>
      <c r="F7">
        <v>1000</v>
      </c>
      <c r="G7">
        <v>16</v>
      </c>
      <c r="H7">
        <v>14</v>
      </c>
    </row>
    <row r="8" spans="1:11" x14ac:dyDescent="0.25">
      <c r="A8" t="s">
        <v>74</v>
      </c>
      <c r="B8">
        <v>0</v>
      </c>
      <c r="C8">
        <v>7</v>
      </c>
      <c r="D8" t="s">
        <v>94</v>
      </c>
      <c r="E8" t="s">
        <v>62</v>
      </c>
      <c r="F8">
        <v>100</v>
      </c>
      <c r="G8">
        <v>16</v>
      </c>
      <c r="H8">
        <v>14</v>
      </c>
      <c r="K8" t="s">
        <v>140</v>
      </c>
    </row>
    <row r="9" spans="1:11" x14ac:dyDescent="0.25">
      <c r="A9" t="s">
        <v>74</v>
      </c>
      <c r="B9">
        <v>0</v>
      </c>
      <c r="C9">
        <v>8</v>
      </c>
      <c r="D9" t="s">
        <v>95</v>
      </c>
      <c r="E9" t="s">
        <v>62</v>
      </c>
      <c r="F9">
        <v>100</v>
      </c>
      <c r="G9">
        <v>16</v>
      </c>
      <c r="H9">
        <v>14</v>
      </c>
      <c r="K9" t="s">
        <v>140</v>
      </c>
    </row>
    <row r="10" spans="1:11" x14ac:dyDescent="0.25">
      <c r="A10" t="s">
        <v>74</v>
      </c>
      <c r="B10">
        <v>0</v>
      </c>
      <c r="C10">
        <v>9</v>
      </c>
      <c r="D10" t="s">
        <v>84</v>
      </c>
      <c r="E10" t="s">
        <v>64</v>
      </c>
      <c r="F10">
        <v>100</v>
      </c>
      <c r="G10">
        <v>16</v>
      </c>
      <c r="H10">
        <v>14</v>
      </c>
    </row>
    <row r="11" spans="1:11" x14ac:dyDescent="0.25">
      <c r="A11" t="s">
        <v>74</v>
      </c>
      <c r="B11">
        <v>0</v>
      </c>
      <c r="C11">
        <v>10</v>
      </c>
      <c r="D11" t="s">
        <v>85</v>
      </c>
      <c r="E11" t="s">
        <v>64</v>
      </c>
      <c r="F11">
        <v>100</v>
      </c>
      <c r="G11">
        <v>16</v>
      </c>
      <c r="H11">
        <v>14</v>
      </c>
    </row>
    <row r="12" spans="1:11" x14ac:dyDescent="0.25">
      <c r="A12" t="s">
        <v>74</v>
      </c>
      <c r="B12">
        <v>0</v>
      </c>
      <c r="C12">
        <v>11</v>
      </c>
      <c r="D12" t="s">
        <v>86</v>
      </c>
      <c r="E12" t="s">
        <v>64</v>
      </c>
      <c r="F12">
        <v>100</v>
      </c>
      <c r="G12">
        <v>16</v>
      </c>
      <c r="H12">
        <v>14</v>
      </c>
    </row>
    <row r="13" spans="1:11" x14ac:dyDescent="0.25">
      <c r="A13" t="s">
        <v>73</v>
      </c>
      <c r="B13">
        <v>0</v>
      </c>
      <c r="C13">
        <v>12</v>
      </c>
      <c r="D13" t="s">
        <v>88</v>
      </c>
      <c r="E13" t="s">
        <v>65</v>
      </c>
      <c r="F13">
        <v>10</v>
      </c>
      <c r="G13">
        <v>13</v>
      </c>
      <c r="H13">
        <v>10</v>
      </c>
    </row>
    <row r="14" spans="1:11" x14ac:dyDescent="0.25">
      <c r="A14" t="s">
        <v>73</v>
      </c>
      <c r="B14">
        <v>1</v>
      </c>
      <c r="C14">
        <v>13</v>
      </c>
      <c r="D14" t="s">
        <v>96</v>
      </c>
      <c r="E14" t="s">
        <v>65</v>
      </c>
      <c r="F14">
        <v>10</v>
      </c>
      <c r="G14">
        <v>13</v>
      </c>
      <c r="H14">
        <v>10</v>
      </c>
    </row>
    <row r="15" spans="1:11" x14ac:dyDescent="0.25">
      <c r="A15" t="s">
        <v>73</v>
      </c>
      <c r="B15">
        <v>1</v>
      </c>
      <c r="C15">
        <v>14</v>
      </c>
      <c r="D15" t="s">
        <v>89</v>
      </c>
      <c r="E15" t="s">
        <v>62</v>
      </c>
      <c r="F15">
        <v>100</v>
      </c>
      <c r="G15">
        <v>16</v>
      </c>
      <c r="H15">
        <v>14</v>
      </c>
    </row>
    <row r="16" spans="1:11" x14ac:dyDescent="0.25">
      <c r="A16" t="s">
        <v>73</v>
      </c>
      <c r="B16">
        <v>1</v>
      </c>
      <c r="C16">
        <v>15</v>
      </c>
      <c r="D16" t="s">
        <v>90</v>
      </c>
      <c r="E16" t="s">
        <v>62</v>
      </c>
      <c r="F16">
        <v>100</v>
      </c>
      <c r="G16">
        <v>16</v>
      </c>
      <c r="H16">
        <v>14</v>
      </c>
    </row>
    <row r="17" spans="1:8" x14ac:dyDescent="0.25">
      <c r="A17" t="s">
        <v>73</v>
      </c>
      <c r="B17">
        <v>1</v>
      </c>
      <c r="C17">
        <v>16</v>
      </c>
      <c r="D17" t="s">
        <v>91</v>
      </c>
      <c r="E17" t="s">
        <v>62</v>
      </c>
      <c r="F17">
        <v>100</v>
      </c>
      <c r="G17">
        <v>16</v>
      </c>
      <c r="H17">
        <v>14</v>
      </c>
    </row>
    <row r="18" spans="1:8" x14ac:dyDescent="0.25">
      <c r="A18" t="s">
        <v>73</v>
      </c>
      <c r="B18">
        <v>1</v>
      </c>
      <c r="C18">
        <v>17</v>
      </c>
      <c r="D18" t="s">
        <v>92</v>
      </c>
      <c r="E18" t="s">
        <v>62</v>
      </c>
      <c r="F18">
        <v>100</v>
      </c>
      <c r="G18">
        <v>16</v>
      </c>
      <c r="H18">
        <v>14</v>
      </c>
    </row>
    <row r="19" spans="1:8" x14ac:dyDescent="0.25">
      <c r="A19" t="s">
        <v>73</v>
      </c>
      <c r="B19">
        <v>1</v>
      </c>
      <c r="C19">
        <v>18</v>
      </c>
      <c r="D19" t="s">
        <v>93</v>
      </c>
      <c r="E19" t="s">
        <v>63</v>
      </c>
      <c r="F19">
        <v>100</v>
      </c>
      <c r="G19">
        <v>16</v>
      </c>
      <c r="H19">
        <v>14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BFB377E-C310-4BDA-9566-1D15A27581E5}">
          <x14:formula1>
            <xm:f>'Lookup Table'!$A$2:$A$5</xm:f>
          </x14:formula1>
          <xm:sqref>A2:A1048576</xm:sqref>
        </x14:dataValidation>
        <x14:dataValidation type="list" allowBlank="1" showInputMessage="1" showErrorMessage="1" xr:uid="{B37F1AF7-1F32-4F8A-82AB-2BC3E6C46441}">
          <x14:formula1>
            <xm:f>'Lookup Table'!$B$2:$B$9</xm:f>
          </x14:formula1>
          <xm:sqref>B2:B1048576</xm:sqref>
        </x14:dataValidation>
        <x14:dataValidation type="list" allowBlank="1" showInputMessage="1" showErrorMessage="1" xr:uid="{8E290B66-630A-42AA-810F-A6C36C592949}">
          <x14:formula1>
            <xm:f>'Sensor types'!$A$2:$A$300</xm:f>
          </x14:formula1>
          <xm:sqref>E2:E1048576</xm:sqref>
        </x14:dataValidation>
        <x14:dataValidation type="list" allowBlank="1" showInputMessage="1" showErrorMessage="1" xr:uid="{A09FB729-2BF4-4925-9855-676CCD965BDA}">
          <x14:formula1>
            <xm:f>'Lookup Table'!$C$2:$C$33</xm:f>
          </x14:formula1>
          <xm:sqref>C20:C1048576 C2:C18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E995-CDF8-43F3-B73E-7CBED10B1CD7}">
  <dimension ref="A1:F14"/>
  <sheetViews>
    <sheetView workbookViewId="0">
      <selection activeCell="F15" sqref="F15"/>
    </sheetView>
  </sheetViews>
  <sheetFormatPr defaultRowHeight="15" x14ac:dyDescent="0.25"/>
  <cols>
    <col min="1" max="1" width="48" customWidth="1"/>
    <col min="2" max="2" width="26.5703125" customWidth="1"/>
    <col min="3" max="3" width="28.5703125" customWidth="1"/>
    <col min="4" max="4" width="21.85546875" customWidth="1"/>
    <col min="5" max="5" width="15.7109375" customWidth="1"/>
    <col min="6" max="6" width="72.7109375" customWidth="1"/>
  </cols>
  <sheetData>
    <row r="1" spans="1:6" x14ac:dyDescent="0.25">
      <c r="A1" s="16" t="s">
        <v>66</v>
      </c>
      <c r="B1" t="s">
        <v>69</v>
      </c>
      <c r="C1" t="s">
        <v>70</v>
      </c>
      <c r="D1" s="21" t="s">
        <v>97</v>
      </c>
      <c r="E1" s="21"/>
      <c r="F1" t="s">
        <v>137</v>
      </c>
    </row>
    <row r="2" spans="1:6" x14ac:dyDescent="0.25">
      <c r="A2" t="s">
        <v>60</v>
      </c>
      <c r="B2">
        <v>24</v>
      </c>
      <c r="C2">
        <v>10</v>
      </c>
      <c r="D2" s="19" t="s">
        <v>103</v>
      </c>
    </row>
    <row r="3" spans="1:6" x14ac:dyDescent="0.25">
      <c r="A3" t="s">
        <v>61</v>
      </c>
      <c r="B3">
        <v>24</v>
      </c>
      <c r="C3">
        <v>11</v>
      </c>
      <c r="D3" s="19" t="s">
        <v>102</v>
      </c>
    </row>
    <row r="4" spans="1:6" x14ac:dyDescent="0.25">
      <c r="A4" t="s">
        <v>62</v>
      </c>
      <c r="B4">
        <v>16</v>
      </c>
      <c r="C4">
        <v>13</v>
      </c>
      <c r="D4" s="19" t="s">
        <v>100</v>
      </c>
    </row>
    <row r="5" spans="1:6" x14ac:dyDescent="0.25">
      <c r="A5" t="s">
        <v>63</v>
      </c>
      <c r="B5">
        <v>16</v>
      </c>
      <c r="C5">
        <v>13</v>
      </c>
      <c r="D5" s="19" t="s">
        <v>100</v>
      </c>
    </row>
    <row r="6" spans="1:6" x14ac:dyDescent="0.25">
      <c r="A6" t="s">
        <v>83</v>
      </c>
      <c r="B6">
        <v>16</v>
      </c>
      <c r="C6">
        <v>12</v>
      </c>
      <c r="D6" s="19" t="s">
        <v>101</v>
      </c>
      <c r="F6" t="s">
        <v>138</v>
      </c>
    </row>
    <row r="7" spans="1:6" x14ac:dyDescent="0.25">
      <c r="A7" t="s">
        <v>65</v>
      </c>
      <c r="B7">
        <v>13</v>
      </c>
      <c r="C7">
        <v>10</v>
      </c>
      <c r="D7" s="19" t="s">
        <v>98</v>
      </c>
      <c r="E7" s="19" t="s">
        <v>99</v>
      </c>
    </row>
    <row r="14" spans="1:6" x14ac:dyDescent="0.25">
      <c r="F14" t="s">
        <v>139</v>
      </c>
    </row>
  </sheetData>
  <mergeCells count="1">
    <mergeCell ref="D1:E1"/>
  </mergeCells>
  <hyperlinks>
    <hyperlink ref="D7" r:id="rId1" xr:uid="{FFE668F3-A630-428D-BFB9-5154076D4BC8}"/>
    <hyperlink ref="E7" r:id="rId2" xr:uid="{D673C3C9-B3F5-46B9-A94D-2CF1922FD9ED}"/>
    <hyperlink ref="D5" r:id="rId3" xr:uid="{33D4468B-245B-40D8-AC37-66BF34042575}"/>
    <hyperlink ref="D4" r:id="rId4" xr:uid="{3E8EAD85-7FF8-4400-B89C-12451F222B6D}"/>
    <hyperlink ref="D6" r:id="rId5" xr:uid="{41F0B81B-4BA6-4E83-8ACD-F23709EC344C}"/>
    <hyperlink ref="D3" r:id="rId6" xr:uid="{4A0090E7-E389-4DE2-AA30-C9A2A65C2EDD}"/>
    <hyperlink ref="D2" r:id="rId7" xr:uid="{4B31E8B4-F04E-4088-BFDE-1542712CB65E}"/>
  </hyperlinks>
  <pageMargins left="0.7" right="0.7" top="0.75" bottom="0.75" header="0.3" footer="0.3"/>
  <pageSetup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9A80-C4D0-45C2-9FA8-61730F1ED818}">
  <dimension ref="A1:J66"/>
  <sheetViews>
    <sheetView workbookViewId="0">
      <selection activeCell="J7" sqref="J7"/>
    </sheetView>
  </sheetViews>
  <sheetFormatPr defaultRowHeight="15" x14ac:dyDescent="0.25"/>
  <cols>
    <col min="2" max="2" width="44.7109375" customWidth="1"/>
    <col min="3" max="3" width="18.5703125" customWidth="1"/>
    <col min="4" max="4" width="20" customWidth="1"/>
  </cols>
  <sheetData>
    <row r="1" spans="1:10" x14ac:dyDescent="0.25">
      <c r="A1" t="s">
        <v>115</v>
      </c>
      <c r="B1" t="s">
        <v>116</v>
      </c>
      <c r="C1" t="s">
        <v>118</v>
      </c>
      <c r="D1" t="s">
        <v>119</v>
      </c>
    </row>
    <row r="2" spans="1:10" x14ac:dyDescent="0.25">
      <c r="A2">
        <v>0</v>
      </c>
      <c r="B2" t="s">
        <v>128</v>
      </c>
      <c r="C2" t="s">
        <v>129</v>
      </c>
      <c r="D2" t="s">
        <v>130</v>
      </c>
    </row>
    <row r="3" spans="1:10" x14ac:dyDescent="0.25">
      <c r="A3">
        <v>1</v>
      </c>
      <c r="B3" t="s">
        <v>131</v>
      </c>
      <c r="C3" t="s">
        <v>133</v>
      </c>
      <c r="D3" t="s">
        <v>132</v>
      </c>
      <c r="J3" t="s">
        <v>122</v>
      </c>
    </row>
    <row r="4" spans="1:10" x14ac:dyDescent="0.25">
      <c r="A4">
        <v>2</v>
      </c>
      <c r="B4" t="s">
        <v>124</v>
      </c>
      <c r="C4" t="s">
        <v>126</v>
      </c>
      <c r="D4" t="s">
        <v>127</v>
      </c>
      <c r="J4" t="s">
        <v>123</v>
      </c>
    </row>
    <row r="5" spans="1:10" x14ac:dyDescent="0.25">
      <c r="A5">
        <v>3</v>
      </c>
      <c r="B5" t="s">
        <v>125</v>
      </c>
      <c r="C5" t="s">
        <v>126</v>
      </c>
      <c r="D5" t="s">
        <v>127</v>
      </c>
      <c r="J5" t="s">
        <v>135</v>
      </c>
    </row>
    <row r="6" spans="1:10" x14ac:dyDescent="0.25">
      <c r="A6">
        <v>4</v>
      </c>
      <c r="B6" t="s">
        <v>117</v>
      </c>
      <c r="C6" t="s">
        <v>120</v>
      </c>
      <c r="D6" t="s">
        <v>121</v>
      </c>
      <c r="J6" t="s">
        <v>136</v>
      </c>
    </row>
    <row r="7" spans="1:10" x14ac:dyDescent="0.25">
      <c r="A7">
        <v>5</v>
      </c>
      <c r="B7" t="s">
        <v>117</v>
      </c>
      <c r="C7" t="s">
        <v>120</v>
      </c>
      <c r="D7" t="s">
        <v>121</v>
      </c>
    </row>
    <row r="8" spans="1:10" x14ac:dyDescent="0.25">
      <c r="A8">
        <v>6</v>
      </c>
      <c r="B8" t="s">
        <v>117</v>
      </c>
      <c r="C8" t="s">
        <v>120</v>
      </c>
      <c r="D8" t="s">
        <v>121</v>
      </c>
    </row>
    <row r="9" spans="1:10" x14ac:dyDescent="0.25">
      <c r="A9">
        <v>7</v>
      </c>
      <c r="B9" t="s">
        <v>117</v>
      </c>
      <c r="C9" t="s">
        <v>120</v>
      </c>
      <c r="D9" t="s">
        <v>121</v>
      </c>
    </row>
    <row r="10" spans="1:10" x14ac:dyDescent="0.25">
      <c r="A10">
        <v>8</v>
      </c>
      <c r="B10" t="s">
        <v>117</v>
      </c>
      <c r="C10" t="s">
        <v>120</v>
      </c>
      <c r="D10" t="s">
        <v>121</v>
      </c>
    </row>
    <row r="11" spans="1:10" x14ac:dyDescent="0.25">
      <c r="A11">
        <v>9</v>
      </c>
      <c r="B11" t="s">
        <v>117</v>
      </c>
      <c r="C11" t="s">
        <v>120</v>
      </c>
      <c r="D11" t="s">
        <v>121</v>
      </c>
    </row>
    <row r="12" spans="1:10" x14ac:dyDescent="0.25">
      <c r="A12">
        <v>10</v>
      </c>
      <c r="B12" t="s">
        <v>117</v>
      </c>
      <c r="C12" t="s">
        <v>120</v>
      </c>
      <c r="D12" t="s">
        <v>121</v>
      </c>
    </row>
    <row r="13" spans="1:10" x14ac:dyDescent="0.25">
      <c r="A13">
        <v>11</v>
      </c>
      <c r="B13" t="s">
        <v>117</v>
      </c>
      <c r="C13" t="s">
        <v>120</v>
      </c>
      <c r="D13" t="s">
        <v>121</v>
      </c>
    </row>
    <row r="14" spans="1:10" x14ac:dyDescent="0.25">
      <c r="A14">
        <v>12</v>
      </c>
      <c r="B14" t="s">
        <v>117</v>
      </c>
      <c r="C14" t="s">
        <v>120</v>
      </c>
      <c r="D14" t="s">
        <v>121</v>
      </c>
    </row>
    <row r="15" spans="1:10" x14ac:dyDescent="0.25">
      <c r="A15">
        <v>13</v>
      </c>
      <c r="B15" t="s">
        <v>117</v>
      </c>
      <c r="C15" t="s">
        <v>120</v>
      </c>
      <c r="D15" t="s">
        <v>121</v>
      </c>
    </row>
    <row r="16" spans="1:10" x14ac:dyDescent="0.25">
      <c r="A16">
        <v>14</v>
      </c>
      <c r="B16" t="s">
        <v>117</v>
      </c>
      <c r="C16" t="s">
        <v>120</v>
      </c>
      <c r="D16" t="s">
        <v>121</v>
      </c>
    </row>
    <row r="17" spans="1:4" x14ac:dyDescent="0.25">
      <c r="A17">
        <v>15</v>
      </c>
      <c r="B17" t="s">
        <v>117</v>
      </c>
      <c r="C17" t="s">
        <v>120</v>
      </c>
      <c r="D17" t="s">
        <v>121</v>
      </c>
    </row>
    <row r="18" spans="1:4" x14ac:dyDescent="0.25">
      <c r="A18">
        <v>16</v>
      </c>
    </row>
    <row r="19" spans="1:4" x14ac:dyDescent="0.25">
      <c r="A19">
        <v>17</v>
      </c>
    </row>
    <row r="20" spans="1:4" x14ac:dyDescent="0.25">
      <c r="A20">
        <v>18</v>
      </c>
    </row>
    <row r="21" spans="1:4" x14ac:dyDescent="0.25">
      <c r="A21">
        <v>19</v>
      </c>
    </row>
    <row r="22" spans="1:4" x14ac:dyDescent="0.25">
      <c r="A22">
        <v>20</v>
      </c>
    </row>
    <row r="23" spans="1:4" x14ac:dyDescent="0.25">
      <c r="A23">
        <v>21</v>
      </c>
    </row>
    <row r="24" spans="1:4" x14ac:dyDescent="0.25">
      <c r="A24">
        <v>22</v>
      </c>
    </row>
    <row r="25" spans="1:4" x14ac:dyDescent="0.25">
      <c r="A25">
        <v>23</v>
      </c>
    </row>
    <row r="26" spans="1:4" x14ac:dyDescent="0.25">
      <c r="A26">
        <v>24</v>
      </c>
    </row>
    <row r="27" spans="1:4" x14ac:dyDescent="0.25">
      <c r="A27">
        <v>25</v>
      </c>
    </row>
    <row r="28" spans="1:4" x14ac:dyDescent="0.25">
      <c r="A28">
        <v>26</v>
      </c>
    </row>
    <row r="29" spans="1:4" x14ac:dyDescent="0.25">
      <c r="A29">
        <v>27</v>
      </c>
    </row>
    <row r="30" spans="1:4" x14ac:dyDescent="0.25">
      <c r="A30">
        <v>28</v>
      </c>
    </row>
    <row r="31" spans="1:4" x14ac:dyDescent="0.25">
      <c r="A31">
        <v>29</v>
      </c>
    </row>
    <row r="32" spans="1:4" x14ac:dyDescent="0.25">
      <c r="A32">
        <v>30</v>
      </c>
    </row>
    <row r="33" spans="1:4" x14ac:dyDescent="0.25">
      <c r="A33">
        <v>31</v>
      </c>
    </row>
    <row r="34" spans="1:4" x14ac:dyDescent="0.25">
      <c r="A34">
        <v>32</v>
      </c>
    </row>
    <row r="35" spans="1:4" x14ac:dyDescent="0.25">
      <c r="A35">
        <v>33</v>
      </c>
      <c r="B35" t="s">
        <v>134</v>
      </c>
      <c r="C35" t="s">
        <v>133</v>
      </c>
      <c r="D35" t="s">
        <v>132</v>
      </c>
    </row>
    <row r="36" spans="1:4" x14ac:dyDescent="0.25">
      <c r="A36">
        <v>34</v>
      </c>
    </row>
    <row r="37" spans="1:4" x14ac:dyDescent="0.25">
      <c r="A37">
        <v>35</v>
      </c>
    </row>
    <row r="38" spans="1:4" x14ac:dyDescent="0.25">
      <c r="A38">
        <v>36</v>
      </c>
    </row>
    <row r="39" spans="1:4" x14ac:dyDescent="0.25">
      <c r="A39">
        <v>37</v>
      </c>
    </row>
    <row r="40" spans="1:4" x14ac:dyDescent="0.25">
      <c r="A40">
        <v>38</v>
      </c>
    </row>
    <row r="41" spans="1:4" x14ac:dyDescent="0.25">
      <c r="A41">
        <v>39</v>
      </c>
    </row>
    <row r="42" spans="1:4" x14ac:dyDescent="0.25">
      <c r="A42">
        <v>40</v>
      </c>
    </row>
    <row r="43" spans="1:4" x14ac:dyDescent="0.25">
      <c r="A43">
        <v>41</v>
      </c>
    </row>
    <row r="44" spans="1:4" x14ac:dyDescent="0.25">
      <c r="A44">
        <v>42</v>
      </c>
    </row>
    <row r="45" spans="1:4" x14ac:dyDescent="0.25">
      <c r="A45">
        <v>43</v>
      </c>
    </row>
    <row r="46" spans="1:4" x14ac:dyDescent="0.25">
      <c r="A46">
        <v>44</v>
      </c>
    </row>
    <row r="47" spans="1:4" x14ac:dyDescent="0.25">
      <c r="A47">
        <v>45</v>
      </c>
    </row>
    <row r="48" spans="1:4" x14ac:dyDescent="0.25">
      <c r="A48">
        <v>46</v>
      </c>
    </row>
    <row r="49" spans="1:1" x14ac:dyDescent="0.25">
      <c r="A49">
        <v>47</v>
      </c>
    </row>
    <row r="50" spans="1:1" x14ac:dyDescent="0.25">
      <c r="A50">
        <v>48</v>
      </c>
    </row>
    <row r="51" spans="1:1" x14ac:dyDescent="0.25">
      <c r="A51">
        <v>49</v>
      </c>
    </row>
    <row r="52" spans="1:1" x14ac:dyDescent="0.25">
      <c r="A52">
        <v>50</v>
      </c>
    </row>
    <row r="53" spans="1:1" x14ac:dyDescent="0.25">
      <c r="A53">
        <v>51</v>
      </c>
    </row>
    <row r="54" spans="1:1" x14ac:dyDescent="0.25">
      <c r="A54">
        <v>52</v>
      </c>
    </row>
    <row r="55" spans="1:1" x14ac:dyDescent="0.25">
      <c r="A55">
        <v>53</v>
      </c>
    </row>
    <row r="56" spans="1:1" x14ac:dyDescent="0.25">
      <c r="A56">
        <v>54</v>
      </c>
    </row>
    <row r="57" spans="1:1" x14ac:dyDescent="0.25">
      <c r="A57">
        <v>55</v>
      </c>
    </row>
    <row r="58" spans="1:1" x14ac:dyDescent="0.25">
      <c r="A58">
        <v>56</v>
      </c>
    </row>
    <row r="59" spans="1:1" x14ac:dyDescent="0.25">
      <c r="A59">
        <v>57</v>
      </c>
    </row>
    <row r="60" spans="1:1" x14ac:dyDescent="0.25">
      <c r="A60">
        <v>58</v>
      </c>
    </row>
    <row r="61" spans="1:1" x14ac:dyDescent="0.25">
      <c r="A61">
        <v>59</v>
      </c>
    </row>
    <row r="62" spans="1:1" x14ac:dyDescent="0.25">
      <c r="A62">
        <v>60</v>
      </c>
    </row>
    <row r="63" spans="1:1" x14ac:dyDescent="0.25">
      <c r="A63">
        <v>61</v>
      </c>
    </row>
    <row r="64" spans="1:1" x14ac:dyDescent="0.25">
      <c r="A64">
        <v>62</v>
      </c>
    </row>
    <row r="65" spans="1:1" x14ac:dyDescent="0.25">
      <c r="A65">
        <v>63</v>
      </c>
    </row>
    <row r="66" spans="1:1" x14ac:dyDescent="0.25">
      <c r="A66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089A-879C-445C-BF3E-EC23A3ACC1A7}">
  <dimension ref="A1:C33"/>
  <sheetViews>
    <sheetView workbookViewId="0">
      <selection activeCell="D1" sqref="D1"/>
    </sheetView>
  </sheetViews>
  <sheetFormatPr defaultRowHeight="15" x14ac:dyDescent="0.25"/>
  <cols>
    <col min="4" max="4" width="14.28515625" customWidth="1"/>
  </cols>
  <sheetData>
    <row r="1" spans="1:3" s="17" customFormat="1" x14ac:dyDescent="0.25">
      <c r="A1" s="17" t="s">
        <v>72</v>
      </c>
      <c r="B1" s="17" t="s">
        <v>71</v>
      </c>
      <c r="C1" s="17" t="s">
        <v>77</v>
      </c>
    </row>
    <row r="2" spans="1:3" x14ac:dyDescent="0.25">
      <c r="A2" t="s">
        <v>73</v>
      </c>
      <c r="B2">
        <v>0</v>
      </c>
      <c r="C2">
        <v>1</v>
      </c>
    </row>
    <row r="3" spans="1:3" x14ac:dyDescent="0.25">
      <c r="A3" t="s">
        <v>74</v>
      </c>
      <c r="B3">
        <v>1</v>
      </c>
      <c r="C3">
        <v>2</v>
      </c>
    </row>
    <row r="4" spans="1:3" x14ac:dyDescent="0.25">
      <c r="A4" t="s">
        <v>75</v>
      </c>
      <c r="B4">
        <v>2</v>
      </c>
      <c r="C4">
        <v>3</v>
      </c>
    </row>
    <row r="5" spans="1:3" x14ac:dyDescent="0.25">
      <c r="A5" t="s">
        <v>76</v>
      </c>
      <c r="B5">
        <v>3</v>
      </c>
      <c r="C5">
        <v>4</v>
      </c>
    </row>
    <row r="6" spans="1:3" x14ac:dyDescent="0.25">
      <c r="B6">
        <v>4</v>
      </c>
      <c r="C6">
        <v>5</v>
      </c>
    </row>
    <row r="7" spans="1:3" x14ac:dyDescent="0.25">
      <c r="B7">
        <v>5</v>
      </c>
      <c r="C7">
        <v>6</v>
      </c>
    </row>
    <row r="8" spans="1:3" x14ac:dyDescent="0.25">
      <c r="B8">
        <v>6</v>
      </c>
      <c r="C8">
        <v>7</v>
      </c>
    </row>
    <row r="9" spans="1:3" x14ac:dyDescent="0.25">
      <c r="B9">
        <v>7</v>
      </c>
      <c r="C9">
        <v>8</v>
      </c>
    </row>
    <row r="10" spans="1:3" x14ac:dyDescent="0.25">
      <c r="C10">
        <v>9</v>
      </c>
    </row>
    <row r="11" spans="1:3" x14ac:dyDescent="0.25">
      <c r="C11">
        <v>10</v>
      </c>
    </row>
    <row r="12" spans="1:3" x14ac:dyDescent="0.25">
      <c r="C12">
        <v>11</v>
      </c>
    </row>
    <row r="13" spans="1:3" x14ac:dyDescent="0.25">
      <c r="C13">
        <v>12</v>
      </c>
    </row>
    <row r="14" spans="1:3" x14ac:dyDescent="0.25">
      <c r="C14">
        <v>13</v>
      </c>
    </row>
    <row r="15" spans="1:3" x14ac:dyDescent="0.25">
      <c r="C15">
        <v>14</v>
      </c>
    </row>
    <row r="16" spans="1:3" x14ac:dyDescent="0.25">
      <c r="C16">
        <v>15</v>
      </c>
    </row>
    <row r="17" spans="3:3" x14ac:dyDescent="0.25">
      <c r="C17">
        <v>16</v>
      </c>
    </row>
    <row r="18" spans="3:3" x14ac:dyDescent="0.25">
      <c r="C18">
        <v>17</v>
      </c>
    </row>
    <row r="19" spans="3:3" x14ac:dyDescent="0.25">
      <c r="C19">
        <v>18</v>
      </c>
    </row>
    <row r="20" spans="3:3" x14ac:dyDescent="0.25">
      <c r="C20">
        <v>19</v>
      </c>
    </row>
    <row r="21" spans="3:3" x14ac:dyDescent="0.25">
      <c r="C21">
        <v>20</v>
      </c>
    </row>
    <row r="22" spans="3:3" x14ac:dyDescent="0.25">
      <c r="C22">
        <v>21</v>
      </c>
    </row>
    <row r="23" spans="3:3" x14ac:dyDescent="0.25">
      <c r="C23">
        <v>22</v>
      </c>
    </row>
    <row r="24" spans="3:3" x14ac:dyDescent="0.25">
      <c r="C24">
        <v>23</v>
      </c>
    </row>
    <row r="25" spans="3:3" x14ac:dyDescent="0.25">
      <c r="C25">
        <v>24</v>
      </c>
    </row>
    <row r="26" spans="3:3" x14ac:dyDescent="0.25">
      <c r="C26">
        <v>25</v>
      </c>
    </row>
    <row r="27" spans="3:3" x14ac:dyDescent="0.25">
      <c r="C27">
        <v>26</v>
      </c>
    </row>
    <row r="28" spans="3:3" x14ac:dyDescent="0.25">
      <c r="C28">
        <v>27</v>
      </c>
    </row>
    <row r="29" spans="3:3" x14ac:dyDescent="0.25">
      <c r="C29">
        <v>28</v>
      </c>
    </row>
    <row r="30" spans="3:3" x14ac:dyDescent="0.25">
      <c r="C30">
        <v>29</v>
      </c>
    </row>
    <row r="31" spans="3:3" x14ac:dyDescent="0.25">
      <c r="C31">
        <v>30</v>
      </c>
    </row>
    <row r="32" spans="3:3" x14ac:dyDescent="0.25">
      <c r="C32">
        <v>31</v>
      </c>
    </row>
    <row r="33" spans="3:3" x14ac:dyDescent="0.25">
      <c r="C33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762A-FC32-4463-BC95-D819309C4519}">
  <dimension ref="A1:E76"/>
  <sheetViews>
    <sheetView workbookViewId="0">
      <selection activeCell="E20" sqref="E20"/>
    </sheetView>
  </sheetViews>
  <sheetFormatPr defaultRowHeight="15" x14ac:dyDescent="0.25"/>
  <cols>
    <col min="1" max="1" width="11.140625" customWidth="1"/>
    <col min="2" max="2" width="12.7109375" customWidth="1"/>
    <col min="3" max="3" width="13.5703125" customWidth="1"/>
    <col min="4" max="4" width="14.42578125" customWidth="1"/>
  </cols>
  <sheetData>
    <row r="1" spans="1:5" x14ac:dyDescent="0.25">
      <c r="A1" t="s">
        <v>141</v>
      </c>
      <c r="B1" t="s">
        <v>142</v>
      </c>
      <c r="C1" t="s">
        <v>173</v>
      </c>
      <c r="D1" t="s">
        <v>189</v>
      </c>
      <c r="E1" t="s">
        <v>190</v>
      </c>
    </row>
    <row r="2" spans="1:5" x14ac:dyDescent="0.25">
      <c r="A2" t="s">
        <v>197</v>
      </c>
      <c r="B2">
        <v>1</v>
      </c>
      <c r="C2" s="34" t="s">
        <v>168</v>
      </c>
    </row>
    <row r="3" spans="1:5" x14ac:dyDescent="0.25">
      <c r="B3">
        <v>2</v>
      </c>
      <c r="C3" t="s">
        <v>144</v>
      </c>
      <c r="D3" t="s">
        <v>174</v>
      </c>
    </row>
    <row r="4" spans="1:5" x14ac:dyDescent="0.25">
      <c r="B4">
        <v>3</v>
      </c>
      <c r="C4" t="s">
        <v>145</v>
      </c>
      <c r="D4" t="s">
        <v>174</v>
      </c>
    </row>
    <row r="5" spans="1:5" x14ac:dyDescent="0.25">
      <c r="B5">
        <v>4</v>
      </c>
      <c r="C5" t="s">
        <v>146</v>
      </c>
      <c r="D5" t="s">
        <v>174</v>
      </c>
    </row>
    <row r="6" spans="1:5" x14ac:dyDescent="0.25">
      <c r="B6">
        <v>5</v>
      </c>
      <c r="C6" t="s">
        <v>147</v>
      </c>
      <c r="D6" t="s">
        <v>174</v>
      </c>
    </row>
    <row r="7" spans="1:5" x14ac:dyDescent="0.25">
      <c r="B7">
        <v>6</v>
      </c>
      <c r="C7" t="s">
        <v>148</v>
      </c>
      <c r="D7" t="s">
        <v>174</v>
      </c>
    </row>
    <row r="8" spans="1:5" x14ac:dyDescent="0.25">
      <c r="B8">
        <v>7</v>
      </c>
      <c r="C8" t="s">
        <v>149</v>
      </c>
      <c r="D8" t="s">
        <v>174</v>
      </c>
    </row>
    <row r="9" spans="1:5" x14ac:dyDescent="0.25">
      <c r="B9">
        <v>8</v>
      </c>
      <c r="C9" t="s">
        <v>150</v>
      </c>
      <c r="D9" t="s">
        <v>174</v>
      </c>
    </row>
    <row r="10" spans="1:5" x14ac:dyDescent="0.25">
      <c r="B10">
        <v>9</v>
      </c>
      <c r="C10" t="s">
        <v>151</v>
      </c>
      <c r="D10" t="s">
        <v>174</v>
      </c>
    </row>
    <row r="11" spans="1:5" x14ac:dyDescent="0.25">
      <c r="B11">
        <v>10</v>
      </c>
      <c r="C11" t="s">
        <v>152</v>
      </c>
      <c r="D11" t="s">
        <v>174</v>
      </c>
    </row>
    <row r="12" spans="1:5" x14ac:dyDescent="0.25">
      <c r="B12">
        <v>11</v>
      </c>
      <c r="C12" t="s">
        <v>153</v>
      </c>
      <c r="D12" t="s">
        <v>174</v>
      </c>
    </row>
    <row r="13" spans="1:5" x14ac:dyDescent="0.25">
      <c r="B13">
        <v>12</v>
      </c>
      <c r="C13" t="s">
        <v>154</v>
      </c>
      <c r="D13" t="s">
        <v>174</v>
      </c>
    </row>
    <row r="14" spans="1:5" x14ac:dyDescent="0.25">
      <c r="B14">
        <v>13</v>
      </c>
      <c r="C14" t="s">
        <v>155</v>
      </c>
      <c r="D14" t="s">
        <v>174</v>
      </c>
    </row>
    <row r="15" spans="1:5" x14ac:dyDescent="0.25">
      <c r="B15">
        <v>14</v>
      </c>
      <c r="C15" t="s">
        <v>156</v>
      </c>
      <c r="D15" t="s">
        <v>174</v>
      </c>
    </row>
    <row r="16" spans="1:5" x14ac:dyDescent="0.25">
      <c r="B16">
        <v>15</v>
      </c>
      <c r="C16" t="s">
        <v>157</v>
      </c>
      <c r="D16" t="s">
        <v>174</v>
      </c>
    </row>
    <row r="17" spans="2:4" x14ac:dyDescent="0.25">
      <c r="B17">
        <v>16</v>
      </c>
      <c r="C17" t="s">
        <v>158</v>
      </c>
      <c r="D17" t="s">
        <v>175</v>
      </c>
    </row>
    <row r="18" spans="2:4" x14ac:dyDescent="0.25">
      <c r="B18">
        <v>17</v>
      </c>
      <c r="C18" t="s">
        <v>159</v>
      </c>
      <c r="D18" t="s">
        <v>176</v>
      </c>
    </row>
    <row r="19" spans="2:4" x14ac:dyDescent="0.25">
      <c r="B19">
        <v>18</v>
      </c>
      <c r="C19" t="s">
        <v>160</v>
      </c>
      <c r="D19" t="s">
        <v>177</v>
      </c>
    </row>
    <row r="20" spans="2:4" x14ac:dyDescent="0.25">
      <c r="B20">
        <v>19</v>
      </c>
      <c r="C20" t="s">
        <v>161</v>
      </c>
      <c r="D20" t="s">
        <v>178</v>
      </c>
    </row>
    <row r="21" spans="2:4" x14ac:dyDescent="0.25">
      <c r="B21">
        <v>20</v>
      </c>
      <c r="C21" t="s">
        <v>162</v>
      </c>
      <c r="D21" t="s">
        <v>179</v>
      </c>
    </row>
    <row r="22" spans="2:4" x14ac:dyDescent="0.25">
      <c r="B22">
        <v>21</v>
      </c>
      <c r="C22" t="s">
        <v>163</v>
      </c>
      <c r="D22" t="s">
        <v>180</v>
      </c>
    </row>
    <row r="23" spans="2:4" x14ac:dyDescent="0.25">
      <c r="B23">
        <v>22</v>
      </c>
      <c r="C23" t="s">
        <v>164</v>
      </c>
      <c r="D23" t="s">
        <v>181</v>
      </c>
    </row>
    <row r="24" spans="2:4" x14ac:dyDescent="0.25">
      <c r="B24">
        <v>23</v>
      </c>
      <c r="C24" t="s">
        <v>165</v>
      </c>
      <c r="D24" t="s">
        <v>182</v>
      </c>
    </row>
    <row r="25" spans="2:4" x14ac:dyDescent="0.25">
      <c r="B25">
        <v>24</v>
      </c>
      <c r="C25" t="s">
        <v>166</v>
      </c>
      <c r="D25" t="s">
        <v>183</v>
      </c>
    </row>
    <row r="26" spans="2:4" x14ac:dyDescent="0.25">
      <c r="B26">
        <v>25</v>
      </c>
      <c r="C26" t="s">
        <v>167</v>
      </c>
      <c r="D26" t="s">
        <v>184</v>
      </c>
    </row>
    <row r="27" spans="2:4" x14ac:dyDescent="0.25">
      <c r="B27">
        <v>26</v>
      </c>
      <c r="C27" t="s">
        <v>169</v>
      </c>
      <c r="D27" t="s">
        <v>185</v>
      </c>
    </row>
    <row r="28" spans="2:4" x14ac:dyDescent="0.25">
      <c r="B28">
        <v>27</v>
      </c>
      <c r="C28" t="s">
        <v>170</v>
      </c>
      <c r="D28" t="s">
        <v>186</v>
      </c>
    </row>
    <row r="29" spans="2:4" x14ac:dyDescent="0.25">
      <c r="B29">
        <v>28</v>
      </c>
      <c r="C29" t="s">
        <v>171</v>
      </c>
      <c r="D29" t="s">
        <v>187</v>
      </c>
    </row>
    <row r="30" spans="2:4" x14ac:dyDescent="0.25">
      <c r="B30">
        <v>29</v>
      </c>
      <c r="C30" t="s">
        <v>172</v>
      </c>
      <c r="D30" t="s">
        <v>188</v>
      </c>
    </row>
    <row r="31" spans="2:4" x14ac:dyDescent="0.25">
      <c r="B31">
        <v>30</v>
      </c>
    </row>
    <row r="32" spans="2:4" x14ac:dyDescent="0.25">
      <c r="B32">
        <v>31</v>
      </c>
    </row>
    <row r="33" spans="1:2" x14ac:dyDescent="0.25">
      <c r="B33">
        <v>32</v>
      </c>
    </row>
    <row r="34" spans="1:2" x14ac:dyDescent="0.25">
      <c r="B34">
        <v>33</v>
      </c>
    </row>
    <row r="35" spans="1:2" x14ac:dyDescent="0.25">
      <c r="B35">
        <v>34</v>
      </c>
    </row>
    <row r="36" spans="1:2" x14ac:dyDescent="0.25">
      <c r="B36">
        <v>35</v>
      </c>
    </row>
    <row r="37" spans="1:2" x14ac:dyDescent="0.25">
      <c r="B37">
        <v>36</v>
      </c>
    </row>
    <row r="38" spans="1:2" x14ac:dyDescent="0.25">
      <c r="B38">
        <v>37</v>
      </c>
    </row>
    <row r="40" spans="1:2" x14ac:dyDescent="0.25">
      <c r="A40" t="s">
        <v>143</v>
      </c>
      <c r="B40">
        <v>1</v>
      </c>
    </row>
    <row r="41" spans="1:2" x14ac:dyDescent="0.25">
      <c r="B41">
        <v>2</v>
      </c>
    </row>
    <row r="42" spans="1:2" x14ac:dyDescent="0.25">
      <c r="B42">
        <v>3</v>
      </c>
    </row>
    <row r="43" spans="1:2" x14ac:dyDescent="0.25">
      <c r="B43">
        <v>4</v>
      </c>
    </row>
    <row r="44" spans="1:2" x14ac:dyDescent="0.25">
      <c r="B44">
        <v>5</v>
      </c>
    </row>
    <row r="45" spans="1:2" x14ac:dyDescent="0.25">
      <c r="B45">
        <v>6</v>
      </c>
    </row>
    <row r="46" spans="1:2" x14ac:dyDescent="0.25">
      <c r="B46">
        <v>7</v>
      </c>
    </row>
    <row r="47" spans="1:2" x14ac:dyDescent="0.25">
      <c r="B47">
        <v>8</v>
      </c>
    </row>
    <row r="48" spans="1:2" x14ac:dyDescent="0.25">
      <c r="B48">
        <v>9</v>
      </c>
    </row>
    <row r="49" spans="2:3" x14ac:dyDescent="0.25">
      <c r="B49">
        <v>10</v>
      </c>
    </row>
    <row r="50" spans="2:3" x14ac:dyDescent="0.25">
      <c r="B50">
        <v>11</v>
      </c>
    </row>
    <row r="51" spans="2:3" x14ac:dyDescent="0.25">
      <c r="B51">
        <v>12</v>
      </c>
    </row>
    <row r="52" spans="2:3" x14ac:dyDescent="0.25">
      <c r="B52">
        <v>13</v>
      </c>
    </row>
    <row r="53" spans="2:3" x14ac:dyDescent="0.25">
      <c r="B53">
        <v>14</v>
      </c>
    </row>
    <row r="54" spans="2:3" x14ac:dyDescent="0.25">
      <c r="B54">
        <v>15</v>
      </c>
    </row>
    <row r="55" spans="2:3" x14ac:dyDescent="0.25">
      <c r="B55">
        <v>16</v>
      </c>
    </row>
    <row r="56" spans="2:3" x14ac:dyDescent="0.25">
      <c r="B56">
        <v>17</v>
      </c>
    </row>
    <row r="57" spans="2:3" x14ac:dyDescent="0.25">
      <c r="B57">
        <v>18</v>
      </c>
    </row>
    <row r="58" spans="2:3" x14ac:dyDescent="0.25">
      <c r="B58">
        <v>19</v>
      </c>
      <c r="C58" s="34" t="s">
        <v>168</v>
      </c>
    </row>
    <row r="59" spans="2:3" x14ac:dyDescent="0.25">
      <c r="B59">
        <v>20</v>
      </c>
    </row>
    <row r="60" spans="2:3" x14ac:dyDescent="0.25">
      <c r="B60">
        <v>21</v>
      </c>
    </row>
    <row r="61" spans="2:3" x14ac:dyDescent="0.25">
      <c r="B61">
        <v>22</v>
      </c>
    </row>
    <row r="62" spans="2:3" x14ac:dyDescent="0.25">
      <c r="B62">
        <v>23</v>
      </c>
    </row>
    <row r="63" spans="2:3" x14ac:dyDescent="0.25">
      <c r="B63">
        <v>24</v>
      </c>
    </row>
    <row r="64" spans="2:3" x14ac:dyDescent="0.25">
      <c r="B64">
        <v>25</v>
      </c>
    </row>
    <row r="65" spans="2:2" x14ac:dyDescent="0.25">
      <c r="B65">
        <v>26</v>
      </c>
    </row>
    <row r="66" spans="2:2" x14ac:dyDescent="0.25">
      <c r="B66">
        <v>27</v>
      </c>
    </row>
    <row r="67" spans="2:2" x14ac:dyDescent="0.25">
      <c r="B67">
        <v>28</v>
      </c>
    </row>
    <row r="68" spans="2:2" x14ac:dyDescent="0.25">
      <c r="B68">
        <v>29</v>
      </c>
    </row>
    <row r="69" spans="2:2" x14ac:dyDescent="0.25">
      <c r="B69">
        <v>30</v>
      </c>
    </row>
    <row r="70" spans="2:2" x14ac:dyDescent="0.25">
      <c r="B70">
        <v>31</v>
      </c>
    </row>
    <row r="71" spans="2:2" x14ac:dyDescent="0.25">
      <c r="B71">
        <v>32</v>
      </c>
    </row>
    <row r="72" spans="2:2" x14ac:dyDescent="0.25">
      <c r="B72">
        <v>33</v>
      </c>
    </row>
    <row r="73" spans="2:2" x14ac:dyDescent="0.25">
      <c r="B73">
        <v>34</v>
      </c>
    </row>
    <row r="74" spans="2:2" x14ac:dyDescent="0.25">
      <c r="B74">
        <v>35</v>
      </c>
    </row>
    <row r="75" spans="2:2" x14ac:dyDescent="0.25">
      <c r="B75">
        <v>36</v>
      </c>
    </row>
    <row r="76" spans="2:2" x14ac:dyDescent="0.25">
      <c r="B76">
        <v>37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Q 8 E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W Q 8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P B F M o i k e 4 D g A A A B E A A A A T A B w A R m 9 y b X V s Y X M v U 2 V j d G l v b j E u b S C i G A A o o B Q A A A A A A A A A A A A A A A A A A A A A A A A A A A A r T k 0 u y c z P U w i G 0 I b W A F B L A Q I t A B Q A A g A I A F k P B F N + K R 6 K p A A A A P U A A A A S A A A A A A A A A A A A A A A A A A A A A A B D b 2 5 m a W c v U G F j a 2 F n Z S 5 4 b W x Q S w E C L Q A U A A I A C A B Z D w R T D 8 r p q 6 Q A A A D p A A A A E w A A A A A A A A A A A A A A A A D w A A A A W 0 N v b n R l b n R f V H l w Z X N d L n h t b F B L A Q I t A B Q A A g A I A F k P B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f O e c P Q z f I R 7 D c e a z 4 l u 4 h A A A A A A I A A A A A A B B m A A A A A Q A A I A A A A P y M n e n k b a n s z f C 8 c r 3 b p U 4 T / 2 Z m m 6 0 + W F l v 3 U l x s k G M A A A A A A 6 A A A A A A g A A I A A A A F j q r E m U H N c a 8 r m l 2 v q 7 o h L 9 Z 1 H r h P H D / 7 m 1 M Y s u c 1 K R U A A A A C f o T V r q 3 N + p m j s M h I f C z X l i z p s M c L 8 C 5 6 3 I 0 Z r X s W p F n p S 1 3 i T i / I C Z u w q i d 1 B u m H L i c r i B q M + K Z 0 5 j O P Y A Y U U f F 1 M O E R 3 7 b o O i r p m Z S I M 4 Q A A A A E A 8 C y U / o r Y / C N q I 5 2 R Y J q 1 O k M 3 2 g v W Y a J C T h p S g k Y a e B y K I T i m F n O W 8 V L c X s K R B i r K L T n f X q q J e 3 v a 7 B / Z 9 R H k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4F5E0BAE9FDF43988A86DF33A2F651" ma:contentTypeVersion="7" ma:contentTypeDescription="Create a new document." ma:contentTypeScope="" ma:versionID="9457479bb5dc5fd96b8e2397e3a1e1a3">
  <xsd:schema xmlns:xsd="http://www.w3.org/2001/XMLSchema" xmlns:xs="http://www.w3.org/2001/XMLSchema" xmlns:p="http://schemas.microsoft.com/office/2006/metadata/properties" xmlns:ns3="7d0b6344-7d88-4aec-86e6-7bf88f7ae075" xmlns:ns4="ba534b10-1ab9-4439-b162-d256373275ad" targetNamespace="http://schemas.microsoft.com/office/2006/metadata/properties" ma:root="true" ma:fieldsID="4df8f581a4ce4029441b5b0b900da5df" ns3:_="" ns4:_="">
    <xsd:import namespace="7d0b6344-7d88-4aec-86e6-7bf88f7ae075"/>
    <xsd:import namespace="ba534b10-1ab9-4439-b162-d25637327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b6344-7d88-4aec-86e6-7bf88f7ae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34b10-1ab9-4439-b162-d25637327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436AC3-DE41-427A-9D30-730EC6B1094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99A8343-DE8E-4982-B242-75EE3FC6AAF9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7d0b6344-7d88-4aec-86e6-7bf88f7ae075"/>
    <ds:schemaRef ds:uri="http://www.w3.org/XML/1998/namespace"/>
    <ds:schemaRef ds:uri="ba534b10-1ab9-4439-b162-d256373275a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AA7153D-F976-4E66-96DD-D0BCFDAE2B7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d0b6344-7d88-4aec-86e6-7bf88f7ae075"/>
    <ds:schemaRef ds:uri="ba534b10-1ab9-4439-b162-d256373275ad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F1063A7-0CFB-4B42-99DB-F9AE4FA4C5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CAN</vt:lpstr>
      <vt:lpstr>Renegade-BLT ID Protocol</vt:lpstr>
      <vt:lpstr>Sensor Table</vt:lpstr>
      <vt:lpstr>Sensor types</vt:lpstr>
      <vt:lpstr>State Table</vt:lpstr>
      <vt:lpstr>Lookup Table</vt:lpstr>
      <vt:lpstr>Pinouts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Morgan</dc:creator>
  <cp:lastModifiedBy>Daniel Morgan</cp:lastModifiedBy>
  <dcterms:created xsi:type="dcterms:W3CDTF">2021-03-25T05:52:55Z</dcterms:created>
  <dcterms:modified xsi:type="dcterms:W3CDTF">2021-08-11T00:14:29Z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0x010100144F5E0BAE9FDF43988A86DF33A2F651</vt:lpwstr>
  </property>
</Properties>
</file>