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BLT\Akheilos\Avionics\"/>
    </mc:Choice>
  </mc:AlternateContent>
  <xr:revisionPtr revIDLastSave="0" documentId="13_ncr:1_{BEF42A3C-E162-4105-A63C-D0AEF99E1387}" xr6:coauthVersionLast="47" xr6:coauthVersionMax="47" xr10:uidLastSave="{00000000-0000-0000-0000-000000000000}"/>
  <bookViews>
    <workbookView xWindow="-120" yWindow="-120" windowWidth="29040" windowHeight="16440" activeTab="2" xr2:uid="{43E521ED-7EE3-47F0-8CB3-A655151C58BF}"/>
  </bookViews>
  <sheets>
    <sheet name="CAN" sheetId="1" r:id="rId1"/>
    <sheet name="Renegade ID Protocol" sheetId="6" r:id="rId2"/>
    <sheet name="Sensor Table" sheetId="2" r:id="rId3"/>
    <sheet name="Sensor types" sheetId="8" r:id="rId4"/>
    <sheet name="Lookup Table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  <c r="E35" i="1" s="1"/>
  <c r="E40" i="1"/>
  <c r="E37" i="1"/>
  <c r="E38" i="1" s="1"/>
  <c r="C40" i="1"/>
  <c r="C38" i="1"/>
  <c r="C19" i="1"/>
  <c r="C25" i="1"/>
  <c r="C28" i="1"/>
  <c r="C34" i="1"/>
  <c r="C35" i="1" s="1"/>
  <c r="C37" i="1"/>
  <c r="F21" i="1"/>
  <c r="F27" i="1"/>
  <c r="F28" i="1"/>
</calcChain>
</file>

<file path=xl/sharedStrings.xml><?xml version="1.0" encoding="utf-8"?>
<sst xmlns="http://schemas.openxmlformats.org/spreadsheetml/2006/main" count="189" uniqueCount="123">
  <si>
    <t>Sensor</t>
  </si>
  <si>
    <t>Sample Rate (req)</t>
  </si>
  <si>
    <t>CAN Classic (2.0)</t>
  </si>
  <si>
    <t>CAN FD</t>
  </si>
  <si>
    <t>Real link budget including error checking?</t>
  </si>
  <si>
    <t>https://en.wikipedia.org/wiki/CAN_FD#CAN_FD_versus_classic_CAN</t>
  </si>
  <si>
    <t>https://en.wikipedia.org/wiki/Cyclic_redundancy_check</t>
  </si>
  <si>
    <t>CAN 2.0 Max Data Rate (bits/s)</t>
  </si>
  <si>
    <t>Arbitration rate</t>
  </si>
  <si>
    <t>Data Byte Rate</t>
  </si>
  <si>
    <t>frame/message ID</t>
  </si>
  <si>
    <t># of bits</t>
  </si>
  <si>
    <t>Frame Component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</si>
  <si>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</si>
  <si>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</si>
  <si>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</si>
  <si>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</si>
  <si>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</si>
  <si>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</si>
  <si>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</si>
  <si>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</si>
  <si>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</si>
  <si>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</si>
  <si>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</si>
  <si>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</si>
  <si>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</si>
  <si>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</si>
  <si>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</si>
  <si>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</si>
  <si>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</si>
  <si>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</si>
  <si>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</si>
  <si>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</si>
  <si>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</si>
  <si>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</si>
  <si>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</si>
  <si>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For 24 bit sample per frame, standard ID</t>
  </si>
  <si>
    <t>Total frames per second</t>
  </si>
  <si>
    <t>SPS</t>
  </si>
  <si>
    <t>Required frames per second</t>
  </si>
  <si>
    <t>For chosen bit sample per frame, standard ID</t>
  </si>
  <si>
    <t>Identifier (A)</t>
  </si>
  <si>
    <t>Bit</t>
  </si>
  <si>
    <t>Identifier (B)</t>
  </si>
  <si>
    <t>Sender Node ID Bits (up to 8 discrete nodes)</t>
  </si>
  <si>
    <t>If all zeros, then it's a command message not a data packet</t>
  </si>
  <si>
    <t>Standard Frame ID</t>
  </si>
  <si>
    <t>Extended CAN ID</t>
  </si>
  <si>
    <t>Have a way to flag in ID B that all 64 bits of the data field are state infomration for the rocket. I don't think we'll ever have more than 64 valves/et cetera on our designs with CAN 2.0 hardware.</t>
  </si>
  <si>
    <t>Need a flag in ID B for which state information is valid, i.e. each node may only know some information and is reporting what it controls. How to differentiate a zero from a closed SV or an absent one?</t>
  </si>
  <si>
    <t>Still keep actuation signals separate from state info. I don't want to send a single command as an entire state update command, just the action taken. Isolate actuation orders to single commands in the software stack.</t>
  </si>
  <si>
    <t>Reciever Node ID Bits</t>
  </si>
  <si>
    <t>State Bit number to set (of 64 possible bits per node) A</t>
  </si>
  <si>
    <t>State Bit number to set (of 64 possible bits per node) B</t>
  </si>
  <si>
    <t>State Bit B</t>
  </si>
  <si>
    <t>State Bit A</t>
  </si>
  <si>
    <t>Bonus bit???</t>
  </si>
  <si>
    <t>Each actuation command can pack two commands per frame in - to be used only for synced orders</t>
  </si>
  <si>
    <t>In this design, 3 types of message</t>
  </si>
  <si>
    <t>Data Frame</t>
  </si>
  <si>
    <t>Command Frame</t>
  </si>
  <si>
    <t>State Report Frame</t>
  </si>
  <si>
    <t>Byte new sample bits in ID A are all 0, but no ext ID means all data bits are the state report</t>
  </si>
  <si>
    <t>Need to leave some overhead for requesting resend of error frames?</t>
  </si>
  <si>
    <t>Need a field in code to declare which CAN bus this is on so the node IDs can be duplicated</t>
  </si>
  <si>
    <t>For chosen bit sample per frame, extended ID</t>
  </si>
  <si>
    <t>For 24 bit sample per frame, extended ID</t>
  </si>
  <si>
    <t>Data Frame Type</t>
  </si>
  <si>
    <t>Sample 1 Identifier</t>
  </si>
  <si>
    <t>Sample 2 Identifier</t>
  </si>
  <si>
    <t>Sample 2 Identifier Continued</t>
  </si>
  <si>
    <t>Sample 3 Identifier</t>
  </si>
  <si>
    <t>Sample 4 Identifier</t>
  </si>
  <si>
    <t>Sample 5 Identifier</t>
  </si>
  <si>
    <t>Data Frame type currently unused but could potentially double data samples per frame, or be used for some other special frame type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</si>
  <si>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</si>
  <si>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</si>
  <si>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</si>
  <si>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</si>
  <si>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</si>
  <si>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</si>
  <si>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</si>
  <si>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</si>
  <si>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</si>
  <si>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</si>
  <si>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</si>
  <si>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</si>
  <si>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</si>
  <si>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</si>
  <si>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</si>
  <si>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</si>
  <si>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</si>
  <si>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</si>
  <si>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</si>
  <si>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</si>
  <si>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</si>
  <si>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</si>
  <si>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</si>
  <si>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</si>
  <si>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</si>
  <si>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</si>
  <si>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</si>
  <si>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</si>
  <si>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</si>
  <si>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</si>
  <si>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ChamberPT1Backup</t>
  </si>
  <si>
    <t>ColdJunctionTemp1</t>
  </si>
  <si>
    <t>DomeRegFuelPT</t>
  </si>
  <si>
    <t>DomeRegLOXPT</t>
  </si>
  <si>
    <t>FuelTankPT</t>
  </si>
  <si>
    <t>LOXTankPT</t>
  </si>
  <si>
    <t>HiPressPT</t>
  </si>
  <si>
    <t>LRPT2</t>
  </si>
  <si>
    <t>LRPT3</t>
  </si>
  <si>
    <t>ColdJunctionTemp2</t>
  </si>
  <si>
    <t>Datasheets</t>
  </si>
  <si>
    <t>MCP9808</t>
  </si>
  <si>
    <t>Adafruit Board</t>
  </si>
  <si>
    <t>OBSOLETE CALCULATIONS</t>
  </si>
  <si>
    <t>msp300</t>
  </si>
  <si>
    <t>101nsgs</t>
  </si>
  <si>
    <t>Thermocouple Probe K</t>
  </si>
  <si>
    <t>Thermocouple Wire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</si>
</sst>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Border="1" applyAlignment="1"/>
    <xf numFmtId="0" fontId="0" fillId="0" borderId="0" xfId="0" applyBorder="1"/>
    <xf numFmtId="0" fontId="0" fillId="2" borderId="0" xfId="0" applyFill="1"/>
    <xf numFmtId="0" fontId="0" fillId="0" borderId="8" xfId="0" applyBorder="1"/>
    <xf numFmtId="0" fontId="0" fillId="0" borderId="10" xfId="0" applyBorder="1"/>
    <xf numFmtId="0" fontId="3" fillId="0" borderId="0" xfId="0" applyFont="1"/>
    <xf numFmtId="0" fontId="1" fillId="0" borderId="0" xfId="0" applyFont="1" applyBorder="1" applyAlignment="1"/>
    <xf numFmtId="0" fontId="4" fillId="0" borderId="8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2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6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P40"/>
  <sheetViews>
    <sheetView topLeftCell="A10" workbookViewId="0">
      <selection activeCell="I33" sqref="I33"/>
    </sheetView>
  </sheetViews>
  <sheetFormatPr defaultRowHeight="15" x14ac:dyDescent="0.25"/>
  <cols>
    <col min="1" max="1" width="18.42578125" customWidth="1"/>
    <col min="2" max="2" width="26.42578125" customWidth="1"/>
    <col min="3" max="3" width="15.5703125" customWidth="1"/>
    <col min="4" max="4" width="20" customWidth="1"/>
    <col min="5" max="5" width="16.7109375" customWidth="1"/>
    <col min="6" max="6" width="18" customWidth="1"/>
  </cols>
  <sheetData>
    <row r="2" spans="2:16" x14ac:dyDescent="0.25">
      <c r="E2" t="s">
        <v>3</v>
      </c>
      <c r="I2" t="s">
        <v>63</v>
      </c>
    </row>
    <row r="3" spans="2:16" x14ac:dyDescent="0.25">
      <c r="B3" t="s">
        <v>7</v>
      </c>
      <c r="E3" t="s">
        <v>8</v>
      </c>
      <c r="F3" t="s">
        <v>9</v>
      </c>
      <c r="I3" t="s">
        <v>5</v>
      </c>
    </row>
    <row r="4" spans="2:16" x14ac:dyDescent="0.25">
      <c r="B4">
        <v>1000000</v>
      </c>
      <c r="E4">
        <v>1000000</v>
      </c>
      <c r="F4">
        <v>5000000</v>
      </c>
      <c r="I4" t="s">
        <v>6</v>
      </c>
    </row>
    <row r="9" spans="2:16" ht="15.75" thickBot="1" x14ac:dyDescent="0.3"/>
    <row r="10" spans="2:16" ht="15.75" thickBot="1" x14ac:dyDescent="0.3">
      <c r="B10" s="1" t="s">
        <v>2</v>
      </c>
      <c r="C10" t="s">
        <v>26</v>
      </c>
      <c r="D10">
        <v>8</v>
      </c>
      <c r="O10" s="3" t="s">
        <v>3</v>
      </c>
    </row>
    <row r="11" spans="2:16" ht="15.75" thickBot="1" x14ac:dyDescent="0.3">
      <c r="B11" t="s">
        <v>4</v>
      </c>
      <c r="O11" s="4" t="s">
        <v>12</v>
      </c>
      <c r="P11" s="5" t="s">
        <v>11</v>
      </c>
    </row>
    <row r="12" spans="2:16" x14ac:dyDescent="0.25">
      <c r="B12" t="s">
        <v>27</v>
      </c>
      <c r="E12" t="s">
        <v>28</v>
      </c>
      <c r="O12" s="2" t="s">
        <v>10</v>
      </c>
      <c r="P12">
        <v>29</v>
      </c>
    </row>
    <row r="13" spans="2:16" x14ac:dyDescent="0.25">
      <c r="B13" t="s">
        <v>13</v>
      </c>
      <c r="C13">
        <v>1</v>
      </c>
      <c r="E13" t="s">
        <v>13</v>
      </c>
      <c r="F13">
        <v>1</v>
      </c>
    </row>
    <row r="14" spans="2:16" x14ac:dyDescent="0.25">
      <c r="B14" t="s">
        <v>14</v>
      </c>
      <c r="C14">
        <v>11</v>
      </c>
      <c r="E14" t="s">
        <v>31</v>
      </c>
      <c r="F14">
        <v>11</v>
      </c>
    </row>
    <row r="15" spans="2:16" x14ac:dyDescent="0.25">
      <c r="B15" t="s">
        <v>15</v>
      </c>
      <c r="C15">
        <v>1</v>
      </c>
      <c r="E15" t="s">
        <v>32</v>
      </c>
      <c r="F15">
        <v>1</v>
      </c>
    </row>
    <row r="16" spans="2:16" x14ac:dyDescent="0.25">
      <c r="B16" t="s">
        <v>16</v>
      </c>
      <c r="C16">
        <v>1</v>
      </c>
      <c r="E16" t="s">
        <v>16</v>
      </c>
      <c r="F16">
        <v>1</v>
      </c>
    </row>
    <row r="17" spans="1:11" x14ac:dyDescent="0.25">
      <c r="B17" t="s">
        <v>35</v>
      </c>
      <c r="C17">
        <v>1</v>
      </c>
      <c r="E17" t="s">
        <v>33</v>
      </c>
      <c r="F17">
        <v>18</v>
      </c>
    </row>
    <row r="18" spans="1:11" x14ac:dyDescent="0.25">
      <c r="B18" t="s">
        <v>17</v>
      </c>
      <c r="C18">
        <v>4</v>
      </c>
      <c r="E18" t="s">
        <v>15</v>
      </c>
      <c r="F18">
        <v>1</v>
      </c>
    </row>
    <row r="19" spans="1:11" x14ac:dyDescent="0.25">
      <c r="B19" t="s">
        <v>18</v>
      </c>
      <c r="C19">
        <f>D10*8</f>
        <v>64</v>
      </c>
      <c r="E19" t="s">
        <v>34</v>
      </c>
      <c r="F19">
        <v>2</v>
      </c>
    </row>
    <row r="20" spans="1:11" x14ac:dyDescent="0.25">
      <c r="B20" t="s">
        <v>19</v>
      </c>
      <c r="C20">
        <v>15</v>
      </c>
      <c r="E20" t="s">
        <v>17</v>
      </c>
      <c r="F20">
        <v>4</v>
      </c>
    </row>
    <row r="21" spans="1:11" x14ac:dyDescent="0.25">
      <c r="B21" t="s">
        <v>20</v>
      </c>
      <c r="C21">
        <v>1</v>
      </c>
      <c r="E21" t="s">
        <v>18</v>
      </c>
      <c r="F21">
        <f>D10*8</f>
        <v>64</v>
      </c>
    </row>
    <row r="22" spans="1:11" x14ac:dyDescent="0.25">
      <c r="B22" t="s">
        <v>21</v>
      </c>
      <c r="C22">
        <v>1</v>
      </c>
      <c r="E22" t="s">
        <v>19</v>
      </c>
      <c r="F22">
        <v>15</v>
      </c>
    </row>
    <row r="23" spans="1:11" x14ac:dyDescent="0.25">
      <c r="B23" t="s">
        <v>22</v>
      </c>
      <c r="C23">
        <v>1</v>
      </c>
      <c r="E23" t="s">
        <v>20</v>
      </c>
      <c r="F23">
        <v>1</v>
      </c>
    </row>
    <row r="24" spans="1:11" x14ac:dyDescent="0.25">
      <c r="B24" t="s">
        <v>23</v>
      </c>
      <c r="C24">
        <v>7</v>
      </c>
      <c r="E24" t="s">
        <v>21</v>
      </c>
      <c r="F24">
        <v>1</v>
      </c>
    </row>
    <row r="25" spans="1:11" x14ac:dyDescent="0.25">
      <c r="B25" t="s">
        <v>25</v>
      </c>
      <c r="C25">
        <f>MROUND(((((34+(8*D10))-1)/4)), 1)</f>
        <v>24</v>
      </c>
      <c r="E25" t="s">
        <v>22</v>
      </c>
      <c r="F25">
        <v>1</v>
      </c>
    </row>
    <row r="26" spans="1:11" x14ac:dyDescent="0.25">
      <c r="E26" t="s">
        <v>23</v>
      </c>
      <c r="F26">
        <v>7</v>
      </c>
    </row>
    <row r="27" spans="1:11" x14ac:dyDescent="0.25">
      <c r="E27" t="s">
        <v>25</v>
      </c>
      <c r="F27">
        <f>MROUND(((((54+(8*D10))-1)/4)), 1)</f>
        <v>29</v>
      </c>
    </row>
    <row r="28" spans="1:11" x14ac:dyDescent="0.25">
      <c r="A28" t="s">
        <v>30</v>
      </c>
      <c r="B28" t="s">
        <v>24</v>
      </c>
      <c r="C28">
        <f>SUM(C13:C25)</f>
        <v>132</v>
      </c>
      <c r="D28" t="s">
        <v>29</v>
      </c>
      <c r="E28" t="s">
        <v>24</v>
      </c>
      <c r="F28">
        <f>SUM(F13:F27)</f>
        <v>157</v>
      </c>
    </row>
    <row r="30" spans="1:11" x14ac:dyDescent="0.25">
      <c r="B30" s="17"/>
      <c r="C30" s="17"/>
    </row>
    <row r="31" spans="1:11" x14ac:dyDescent="0.25">
      <c r="D31" s="18"/>
      <c r="E31" s="18"/>
      <c r="F31" s="18"/>
      <c r="G31" s="18"/>
      <c r="H31" s="18"/>
      <c r="I31" s="18"/>
      <c r="J31" s="18"/>
      <c r="K31" s="18"/>
    </row>
    <row r="32" spans="1:11" x14ac:dyDescent="0.25">
      <c r="B32" s="38" t="s">
        <v>118</v>
      </c>
    </row>
    <row r="33" spans="2:5" x14ac:dyDescent="0.25">
      <c r="B33" t="s">
        <v>40</v>
      </c>
      <c r="D33" t="s">
        <v>65</v>
      </c>
    </row>
    <row r="34" spans="2:5" x14ac:dyDescent="0.25">
      <c r="B34" s="6" t="s">
        <v>37</v>
      </c>
      <c r="C34">
        <f>B4/C28</f>
        <v>7575.757575757576</v>
      </c>
      <c r="D34" s="6" t="s">
        <v>37</v>
      </c>
      <c r="E34">
        <f>B4/F28</f>
        <v>6369.4267515923566</v>
      </c>
    </row>
    <row r="35" spans="2:5" x14ac:dyDescent="0.25">
      <c r="B35" t="s">
        <v>38</v>
      </c>
      <c r="C35">
        <f>C34</f>
        <v>7575.757575757576</v>
      </c>
      <c r="D35" t="s">
        <v>38</v>
      </c>
      <c r="E35">
        <f>E34</f>
        <v>6369.4267515923566</v>
      </c>
    </row>
    <row r="36" spans="2:5" x14ac:dyDescent="0.25">
      <c r="B36" t="s">
        <v>36</v>
      </c>
      <c r="D36" t="s">
        <v>66</v>
      </c>
    </row>
    <row r="37" spans="2:5" x14ac:dyDescent="0.25">
      <c r="B37" s="6" t="s">
        <v>37</v>
      </c>
      <c r="C37">
        <f>B4/134</f>
        <v>7462.686567164179</v>
      </c>
      <c r="D37" s="6" t="s">
        <v>37</v>
      </c>
      <c r="E37">
        <f>D4/134</f>
        <v>0</v>
      </c>
    </row>
    <row r="38" spans="2:5" x14ac:dyDescent="0.25">
      <c r="B38" s="6" t="s">
        <v>38</v>
      </c>
      <c r="C38">
        <f>C37*2</f>
        <v>14925.373134328358</v>
      </c>
      <c r="D38" s="6" t="s">
        <v>38</v>
      </c>
      <c r="E38">
        <f>E37*2</f>
        <v>0</v>
      </c>
    </row>
    <row r="40" spans="2:5" x14ac:dyDescent="0.25">
      <c r="B40" t="s">
        <v>39</v>
      </c>
      <c r="C40" t="e">
        <f>'Sensor Table'!#REF!+#REF!+#REF!</f>
        <v>#REF!</v>
      </c>
      <c r="D40" t="s">
        <v>39</v>
      </c>
      <c r="E40" t="e">
        <f>'Sensor Table'!#REF!+#REF!+#REF!</f>
        <v>#REF!</v>
      </c>
    </row>
  </sheetData>
  <mergeCells count="3">
    <mergeCell ref="B30:C30"/>
    <mergeCell ref="D31:F31"/>
    <mergeCell ref="G31:K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4"/>
  <sheetViews>
    <sheetView topLeftCell="A4" workbookViewId="0">
      <selection activeCell="B28" sqref="B28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58</v>
      </c>
    </row>
    <row r="2" spans="1:13" x14ac:dyDescent="0.25">
      <c r="A2" t="s">
        <v>59</v>
      </c>
    </row>
    <row r="3" spans="1:13" x14ac:dyDescent="0.25">
      <c r="A3" t="s">
        <v>60</v>
      </c>
    </row>
    <row r="4" spans="1:13" x14ac:dyDescent="0.25">
      <c r="A4" t="s">
        <v>61</v>
      </c>
      <c r="B4" t="s">
        <v>62</v>
      </c>
    </row>
    <row r="6" spans="1:13" x14ac:dyDescent="0.25">
      <c r="A6" t="s">
        <v>46</v>
      </c>
      <c r="B6" t="s">
        <v>41</v>
      </c>
    </row>
    <row r="7" spans="1:13" x14ac:dyDescent="0.25">
      <c r="B7" t="s">
        <v>42</v>
      </c>
    </row>
    <row r="8" spans="1:13" ht="15.75" thickBot="1" x14ac:dyDescent="0.3">
      <c r="B8" s="7">
        <v>0</v>
      </c>
      <c r="C8" s="8">
        <v>1</v>
      </c>
      <c r="D8" s="8">
        <v>2</v>
      </c>
      <c r="E8" s="8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0"/>
    </row>
    <row r="9" spans="1:13" ht="15.75" thickBot="1" x14ac:dyDescent="0.3">
      <c r="A9" s="14" t="s">
        <v>59</v>
      </c>
      <c r="B9" s="24" t="s">
        <v>44</v>
      </c>
      <c r="C9" s="25"/>
      <c r="D9" s="26"/>
      <c r="E9" s="16" t="s">
        <v>67</v>
      </c>
      <c r="F9" s="19" t="s">
        <v>68</v>
      </c>
      <c r="G9" s="33"/>
      <c r="H9" s="33"/>
      <c r="I9" s="33"/>
      <c r="J9" s="20"/>
      <c r="K9" s="19" t="s">
        <v>69</v>
      </c>
      <c r="L9" s="20"/>
      <c r="M9" s="9"/>
    </row>
    <row r="10" spans="1:13" ht="15.75" thickBot="1" x14ac:dyDescent="0.3">
      <c r="A10" s="14" t="s">
        <v>60</v>
      </c>
      <c r="B10" s="24" t="s">
        <v>44</v>
      </c>
      <c r="C10" s="25"/>
      <c r="D10" s="26"/>
      <c r="E10" s="15">
        <v>0</v>
      </c>
      <c r="F10" s="30" t="s">
        <v>45</v>
      </c>
      <c r="G10" s="31"/>
      <c r="H10" s="31"/>
      <c r="I10" s="31"/>
      <c r="J10" s="32"/>
      <c r="K10" s="15">
        <v>0</v>
      </c>
      <c r="L10" s="15">
        <v>0</v>
      </c>
    </row>
    <row r="11" spans="1:13" x14ac:dyDescent="0.25">
      <c r="A11" s="14" t="s">
        <v>61</v>
      </c>
      <c r="B11" s="24" t="s">
        <v>44</v>
      </c>
      <c r="C11" s="25"/>
      <c r="D11" s="26"/>
    </row>
    <row r="18" spans="1:20" x14ac:dyDescent="0.25">
      <c r="A18" t="s">
        <v>47</v>
      </c>
      <c r="B18" t="s">
        <v>43</v>
      </c>
    </row>
    <row r="19" spans="1:20" x14ac:dyDescent="0.25">
      <c r="B19" t="s">
        <v>42</v>
      </c>
    </row>
    <row r="20" spans="1:20" ht="15.75" thickBot="1" x14ac:dyDescent="0.3">
      <c r="B20" s="7">
        <v>0</v>
      </c>
      <c r="C20" s="8">
        <v>1</v>
      </c>
      <c r="D20" s="8">
        <v>2</v>
      </c>
      <c r="E20" s="8">
        <v>3</v>
      </c>
      <c r="F20" s="8">
        <v>4</v>
      </c>
      <c r="G20" s="8">
        <v>5</v>
      </c>
      <c r="H20" s="8">
        <v>6</v>
      </c>
      <c r="I20" s="8">
        <v>7</v>
      </c>
      <c r="J20" s="8">
        <v>8</v>
      </c>
      <c r="K20" s="8">
        <v>9</v>
      </c>
      <c r="L20" s="12">
        <v>10</v>
      </c>
      <c r="M20" s="8">
        <v>11</v>
      </c>
      <c r="N20" s="8">
        <v>12</v>
      </c>
      <c r="O20" s="8">
        <v>13</v>
      </c>
      <c r="P20" s="8">
        <v>14</v>
      </c>
      <c r="Q20" s="8">
        <v>15</v>
      </c>
      <c r="R20" s="8">
        <v>16</v>
      </c>
      <c r="S20" s="13">
        <v>17</v>
      </c>
      <c r="T20" s="10"/>
    </row>
    <row r="21" spans="1:20" ht="15.75" thickBot="1" x14ac:dyDescent="0.3">
      <c r="A21" s="14" t="s">
        <v>60</v>
      </c>
      <c r="B21" s="27" t="s">
        <v>51</v>
      </c>
      <c r="C21" s="28"/>
      <c r="D21" s="29"/>
      <c r="E21" s="11" t="s">
        <v>56</v>
      </c>
      <c r="F21" s="27" t="s">
        <v>52</v>
      </c>
      <c r="G21" s="28"/>
      <c r="H21" s="28"/>
      <c r="I21" s="28"/>
      <c r="J21" s="28"/>
      <c r="K21" s="28"/>
      <c r="L21" s="3" t="s">
        <v>55</v>
      </c>
      <c r="M21" s="28" t="s">
        <v>53</v>
      </c>
      <c r="N21" s="28"/>
      <c r="O21" s="28"/>
      <c r="P21" s="28"/>
      <c r="Q21" s="28"/>
      <c r="R21" s="28"/>
      <c r="S21" s="3" t="s">
        <v>54</v>
      </c>
    </row>
    <row r="22" spans="1:20" ht="15.75" thickBot="1" x14ac:dyDescent="0.3">
      <c r="A22" s="14" t="s">
        <v>59</v>
      </c>
      <c r="B22" s="21" t="s">
        <v>70</v>
      </c>
      <c r="C22" s="22"/>
      <c r="D22" s="23"/>
      <c r="E22" s="21" t="s">
        <v>71</v>
      </c>
      <c r="F22" s="22"/>
      <c r="G22" s="22"/>
      <c r="H22" s="22"/>
      <c r="I22" s="23"/>
      <c r="J22" s="21" t="s">
        <v>72</v>
      </c>
      <c r="K22" s="22"/>
      <c r="L22" s="22"/>
      <c r="M22" s="22"/>
      <c r="N22" s="23"/>
      <c r="O22" s="21" t="s">
        <v>73</v>
      </c>
      <c r="P22" s="22"/>
      <c r="Q22" s="22"/>
      <c r="R22" s="22"/>
      <c r="S22" s="23"/>
    </row>
    <row r="23" spans="1:20" x14ac:dyDescent="0.25">
      <c r="A23" s="14" t="s">
        <v>61</v>
      </c>
    </row>
    <row r="29" spans="1:20" x14ac:dyDescent="0.25">
      <c r="B29" t="s">
        <v>48</v>
      </c>
    </row>
    <row r="30" spans="1:20" x14ac:dyDescent="0.25">
      <c r="B30" t="s">
        <v>49</v>
      </c>
    </row>
    <row r="31" spans="1:20" x14ac:dyDescent="0.25">
      <c r="B31" t="s">
        <v>50</v>
      </c>
    </row>
    <row r="32" spans="1:20" x14ac:dyDescent="0.25">
      <c r="B32" t="s">
        <v>57</v>
      </c>
    </row>
    <row r="33" spans="2:2" x14ac:dyDescent="0.25">
      <c r="B33" t="s">
        <v>64</v>
      </c>
    </row>
    <row r="34" spans="2:2" x14ac:dyDescent="0.25">
      <c r="B34" t="s">
        <v>74</v>
      </c>
    </row>
  </sheetData>
  <mergeCells count="13">
    <mergeCell ref="K9:L9"/>
    <mergeCell ref="E22:I22"/>
    <mergeCell ref="J22:N22"/>
    <mergeCell ref="O22:S22"/>
    <mergeCell ref="B11:D11"/>
    <mergeCell ref="B21:D21"/>
    <mergeCell ref="F21:K21"/>
    <mergeCell ref="M21:R21"/>
    <mergeCell ref="B22:D22"/>
    <mergeCell ref="B10:D10"/>
    <mergeCell ref="F10:J10"/>
    <mergeCell ref="B9:D9"/>
    <mergeCell ref="F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H19"/>
  <sheetViews>
    <sheetView tabSelected="1" workbookViewId="0">
      <selection activeCell="J11" sqref="J11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8" s="36" customFormat="1" x14ac:dyDescent="0.25">
      <c r="A1" s="36" t="s">
        <v>90</v>
      </c>
      <c r="B1" s="36" t="s">
        <v>86</v>
      </c>
      <c r="C1" s="36" t="s">
        <v>85</v>
      </c>
      <c r="D1" s="36" t="s">
        <v>0</v>
      </c>
      <c r="E1" s="36" t="s">
        <v>77</v>
      </c>
      <c r="F1" s="36" t="s">
        <v>1</v>
      </c>
      <c r="G1" s="36" t="s">
        <v>75</v>
      </c>
      <c r="H1" s="36" t="s">
        <v>76</v>
      </c>
    </row>
    <row r="2" spans="1:8" x14ac:dyDescent="0.25">
      <c r="A2" t="s">
        <v>91</v>
      </c>
      <c r="B2">
        <v>1</v>
      </c>
      <c r="C2">
        <v>1</v>
      </c>
      <c r="D2" t="s">
        <v>97</v>
      </c>
      <c r="E2" t="s">
        <v>78</v>
      </c>
      <c r="F2">
        <v>10</v>
      </c>
      <c r="G2">
        <v>16</v>
      </c>
      <c r="H2">
        <v>10</v>
      </c>
    </row>
    <row r="3" spans="1:8" x14ac:dyDescent="0.25">
      <c r="A3" t="s">
        <v>91</v>
      </c>
      <c r="B3">
        <v>1</v>
      </c>
      <c r="C3">
        <v>2</v>
      </c>
      <c r="D3" t="s">
        <v>96</v>
      </c>
      <c r="E3" t="s">
        <v>78</v>
      </c>
      <c r="F3">
        <v>10</v>
      </c>
      <c r="G3">
        <v>16</v>
      </c>
      <c r="H3">
        <v>10</v>
      </c>
    </row>
    <row r="4" spans="1:8" x14ac:dyDescent="0.25">
      <c r="A4" t="s">
        <v>91</v>
      </c>
      <c r="B4">
        <v>0</v>
      </c>
      <c r="C4">
        <v>3</v>
      </c>
      <c r="D4" t="s">
        <v>98</v>
      </c>
      <c r="E4" t="s">
        <v>78</v>
      </c>
      <c r="F4">
        <v>10</v>
      </c>
      <c r="G4">
        <v>16</v>
      </c>
      <c r="H4">
        <v>10</v>
      </c>
    </row>
    <row r="5" spans="1:8" x14ac:dyDescent="0.25">
      <c r="A5" t="s">
        <v>91</v>
      </c>
      <c r="B5">
        <v>0</v>
      </c>
      <c r="C5">
        <v>4</v>
      </c>
      <c r="D5" t="s">
        <v>99</v>
      </c>
      <c r="E5" t="s">
        <v>78</v>
      </c>
      <c r="F5">
        <v>100</v>
      </c>
      <c r="G5">
        <v>16</v>
      </c>
      <c r="H5">
        <v>11</v>
      </c>
    </row>
    <row r="6" spans="1:8" x14ac:dyDescent="0.25">
      <c r="A6" t="s">
        <v>92</v>
      </c>
      <c r="B6">
        <v>0</v>
      </c>
      <c r="C6">
        <v>5</v>
      </c>
      <c r="D6" t="s">
        <v>100</v>
      </c>
      <c r="E6" t="s">
        <v>80</v>
      </c>
      <c r="F6">
        <v>1000</v>
      </c>
      <c r="G6">
        <v>16</v>
      </c>
      <c r="H6">
        <v>14</v>
      </c>
    </row>
    <row r="7" spans="1:8" x14ac:dyDescent="0.25">
      <c r="A7" t="s">
        <v>92</v>
      </c>
      <c r="B7">
        <v>0</v>
      </c>
      <c r="C7">
        <v>6</v>
      </c>
      <c r="D7" t="s">
        <v>105</v>
      </c>
      <c r="E7" t="s">
        <v>81</v>
      </c>
      <c r="F7">
        <v>1000</v>
      </c>
      <c r="G7">
        <v>16</v>
      </c>
      <c r="H7">
        <v>14</v>
      </c>
    </row>
    <row r="8" spans="1:8" x14ac:dyDescent="0.25">
      <c r="A8" t="s">
        <v>92</v>
      </c>
      <c r="B8">
        <v>0</v>
      </c>
      <c r="C8">
        <v>7</v>
      </c>
      <c r="D8" t="s">
        <v>112</v>
      </c>
      <c r="E8" t="s">
        <v>80</v>
      </c>
      <c r="F8">
        <v>100</v>
      </c>
      <c r="G8">
        <v>16</v>
      </c>
      <c r="H8">
        <v>14</v>
      </c>
    </row>
    <row r="9" spans="1:8" x14ac:dyDescent="0.25">
      <c r="A9" t="s">
        <v>92</v>
      </c>
      <c r="B9">
        <v>0</v>
      </c>
      <c r="C9">
        <v>8</v>
      </c>
      <c r="D9" t="s">
        <v>113</v>
      </c>
      <c r="E9" t="s">
        <v>80</v>
      </c>
      <c r="F9">
        <v>100</v>
      </c>
      <c r="G9">
        <v>16</v>
      </c>
      <c r="H9">
        <v>14</v>
      </c>
    </row>
    <row r="10" spans="1:8" x14ac:dyDescent="0.25">
      <c r="A10" t="s">
        <v>92</v>
      </c>
      <c r="B10">
        <v>0</v>
      </c>
      <c r="C10">
        <v>9</v>
      </c>
      <c r="D10" t="s">
        <v>102</v>
      </c>
      <c r="E10" t="s">
        <v>82</v>
      </c>
      <c r="F10">
        <v>100</v>
      </c>
      <c r="G10">
        <v>16</v>
      </c>
      <c r="H10">
        <v>14</v>
      </c>
    </row>
    <row r="11" spans="1:8" x14ac:dyDescent="0.25">
      <c r="A11" t="s">
        <v>92</v>
      </c>
      <c r="B11">
        <v>0</v>
      </c>
      <c r="C11">
        <v>10</v>
      </c>
      <c r="D11" t="s">
        <v>103</v>
      </c>
      <c r="E11" t="s">
        <v>82</v>
      </c>
      <c r="F11">
        <v>100</v>
      </c>
      <c r="G11">
        <v>16</v>
      </c>
      <c r="H11">
        <v>14</v>
      </c>
    </row>
    <row r="12" spans="1:8" x14ac:dyDescent="0.25">
      <c r="A12" t="s">
        <v>92</v>
      </c>
      <c r="B12">
        <v>0</v>
      </c>
      <c r="C12">
        <v>11</v>
      </c>
      <c r="D12" t="s">
        <v>104</v>
      </c>
      <c r="E12" t="s">
        <v>82</v>
      </c>
      <c r="F12">
        <v>100</v>
      </c>
      <c r="G12">
        <v>16</v>
      </c>
      <c r="H12">
        <v>14</v>
      </c>
    </row>
    <row r="13" spans="1:8" x14ac:dyDescent="0.25">
      <c r="A13" t="s">
        <v>91</v>
      </c>
      <c r="B13">
        <v>0</v>
      </c>
      <c r="C13">
        <v>12</v>
      </c>
      <c r="D13" t="s">
        <v>106</v>
      </c>
      <c r="E13" t="s">
        <v>83</v>
      </c>
      <c r="F13">
        <v>10</v>
      </c>
      <c r="G13">
        <v>13</v>
      </c>
      <c r="H13">
        <v>10</v>
      </c>
    </row>
    <row r="14" spans="1:8" x14ac:dyDescent="0.25">
      <c r="A14" t="s">
        <v>91</v>
      </c>
      <c r="B14">
        <v>1</v>
      </c>
      <c r="C14">
        <v>13</v>
      </c>
      <c r="D14" t="s">
        <v>114</v>
      </c>
      <c r="E14" t="s">
        <v>83</v>
      </c>
      <c r="F14">
        <v>10</v>
      </c>
      <c r="G14">
        <v>13</v>
      </c>
      <c r="H14">
        <v>10</v>
      </c>
    </row>
    <row r="15" spans="1:8" x14ac:dyDescent="0.25">
      <c r="A15" t="s">
        <v>91</v>
      </c>
      <c r="B15">
        <v>1</v>
      </c>
      <c r="C15">
        <v>14</v>
      </c>
      <c r="D15" t="s">
        <v>107</v>
      </c>
      <c r="E15" t="s">
        <v>80</v>
      </c>
      <c r="F15">
        <v>100</v>
      </c>
      <c r="G15">
        <v>16</v>
      </c>
      <c r="H15">
        <v>14</v>
      </c>
    </row>
    <row r="16" spans="1:8" x14ac:dyDescent="0.25">
      <c r="A16" t="s">
        <v>91</v>
      </c>
      <c r="B16">
        <v>1</v>
      </c>
      <c r="C16">
        <v>15</v>
      </c>
      <c r="D16" t="s">
        <v>108</v>
      </c>
      <c r="E16" t="s">
        <v>80</v>
      </c>
      <c r="F16">
        <v>100</v>
      </c>
      <c r="G16">
        <v>16</v>
      </c>
      <c r="H16">
        <v>14</v>
      </c>
    </row>
    <row r="17" spans="1:8" x14ac:dyDescent="0.25">
      <c r="A17" t="s">
        <v>91</v>
      </c>
      <c r="B17">
        <v>1</v>
      </c>
      <c r="C17">
        <v>16</v>
      </c>
      <c r="D17" t="s">
        <v>109</v>
      </c>
      <c r="E17" t="s">
        <v>80</v>
      </c>
      <c r="F17">
        <v>100</v>
      </c>
      <c r="G17">
        <v>16</v>
      </c>
      <c r="H17">
        <v>14</v>
      </c>
    </row>
    <row r="18" spans="1:8" x14ac:dyDescent="0.25">
      <c r="A18" t="s">
        <v>91</v>
      </c>
      <c r="B18">
        <v>1</v>
      </c>
      <c r="C18">
        <v>17</v>
      </c>
      <c r="D18" t="s">
        <v>110</v>
      </c>
      <c r="E18" t="s">
        <v>80</v>
      </c>
      <c r="F18">
        <v>100</v>
      </c>
      <c r="G18">
        <v>16</v>
      </c>
      <c r="H18">
        <v>14</v>
      </c>
    </row>
    <row r="19" spans="1:8" x14ac:dyDescent="0.25">
      <c r="A19" t="s">
        <v>91</v>
      </c>
      <c r="B19">
        <v>1</v>
      </c>
      <c r="C19">
        <v>18</v>
      </c>
      <c r="D19" t="s">
        <v>111</v>
      </c>
      <c r="E19" t="s">
        <v>81</v>
      </c>
      <c r="F19">
        <v>100</v>
      </c>
      <c r="G19">
        <v>16</v>
      </c>
      <c r="H19">
        <v>14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Table'!$B$2:$B$9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E2:E1048576</xm:sqref>
        </x14:dataValidation>
        <x14:dataValidation type="list" allowBlank="1" showInputMessage="1" showErrorMessage="1" xr:uid="{A09FB729-2BF4-4925-9855-676CCD965BDA}">
          <x14:formula1>
            <xm:f>'Lookup Table'!$C$2:$C$33</xm:f>
          </x14:formula1>
          <xm:sqref>C20:C1048576 C2:C18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E7"/>
  <sheetViews>
    <sheetView workbookViewId="0">
      <selection activeCell="D2" sqref="D2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</cols>
  <sheetData>
    <row r="1" spans="1:5" x14ac:dyDescent="0.25">
      <c r="A1" s="34" t="s">
        <v>84</v>
      </c>
      <c r="B1" t="s">
        <v>87</v>
      </c>
      <c r="C1" t="s">
        <v>88</v>
      </c>
      <c r="D1" s="18" t="s">
        <v>115</v>
      </c>
      <c r="E1" s="18"/>
    </row>
    <row r="2" spans="1:5" x14ac:dyDescent="0.25">
      <c r="A2" t="s">
        <v>78</v>
      </c>
      <c r="B2">
        <v>24</v>
      </c>
      <c r="C2">
        <v>10</v>
      </c>
      <c r="D2" s="37" t="s">
        <v>122</v>
      </c>
    </row>
    <row r="3" spans="1:5" x14ac:dyDescent="0.25">
      <c r="A3" t="s">
        <v>79</v>
      </c>
      <c r="B3">
        <v>24</v>
      </c>
      <c r="C3">
        <v>11</v>
      </c>
      <c r="D3" s="37" t="s">
        <v>121</v>
      </c>
    </row>
    <row r="4" spans="1:5" x14ac:dyDescent="0.25">
      <c r="A4" t="s">
        <v>80</v>
      </c>
      <c r="B4">
        <v>16</v>
      </c>
      <c r="C4">
        <v>13</v>
      </c>
      <c r="D4" s="37" t="s">
        <v>119</v>
      </c>
    </row>
    <row r="5" spans="1:5" x14ac:dyDescent="0.25">
      <c r="A5" t="s">
        <v>81</v>
      </c>
      <c r="B5">
        <v>16</v>
      </c>
      <c r="C5">
        <v>13</v>
      </c>
      <c r="D5" s="37" t="s">
        <v>119</v>
      </c>
    </row>
    <row r="6" spans="1:5" x14ac:dyDescent="0.25">
      <c r="A6" t="s">
        <v>101</v>
      </c>
      <c r="B6">
        <v>16</v>
      </c>
      <c r="C6">
        <v>12</v>
      </c>
      <c r="D6" s="37" t="s">
        <v>120</v>
      </c>
    </row>
    <row r="7" spans="1:5" x14ac:dyDescent="0.25">
      <c r="A7" t="s">
        <v>83</v>
      </c>
      <c r="B7">
        <v>13</v>
      </c>
      <c r="C7">
        <v>10</v>
      </c>
      <c r="D7" s="37" t="s">
        <v>116</v>
      </c>
      <c r="E7" s="37" t="s">
        <v>117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C33"/>
  <sheetViews>
    <sheetView workbookViewId="0">
      <selection activeCell="D1" sqref="D1"/>
    </sheetView>
  </sheetViews>
  <sheetFormatPr defaultRowHeight="15" x14ac:dyDescent="0.25"/>
  <cols>
    <col min="4" max="4" width="14.28515625" customWidth="1"/>
  </cols>
  <sheetData>
    <row r="1" spans="1:3" s="35" customFormat="1" x14ac:dyDescent="0.25">
      <c r="A1" s="35" t="s">
        <v>90</v>
      </c>
      <c r="B1" s="35" t="s">
        <v>89</v>
      </c>
      <c r="C1" s="35" t="s">
        <v>95</v>
      </c>
    </row>
    <row r="2" spans="1:3" x14ac:dyDescent="0.25">
      <c r="A2" t="s">
        <v>91</v>
      </c>
      <c r="B2">
        <v>0</v>
      </c>
      <c r="C2">
        <v>1</v>
      </c>
    </row>
    <row r="3" spans="1:3" x14ac:dyDescent="0.25">
      <c r="A3" t="s">
        <v>92</v>
      </c>
      <c r="B3">
        <v>1</v>
      </c>
      <c r="C3">
        <v>2</v>
      </c>
    </row>
    <row r="4" spans="1:3" x14ac:dyDescent="0.25">
      <c r="A4" t="s">
        <v>93</v>
      </c>
      <c r="B4">
        <v>2</v>
      </c>
      <c r="C4">
        <v>3</v>
      </c>
    </row>
    <row r="5" spans="1:3" x14ac:dyDescent="0.25">
      <c r="A5" t="s">
        <v>94</v>
      </c>
      <c r="B5">
        <v>3</v>
      </c>
      <c r="C5">
        <v>4</v>
      </c>
    </row>
    <row r="6" spans="1:3" x14ac:dyDescent="0.25">
      <c r="B6">
        <v>4</v>
      </c>
      <c r="C6">
        <v>5</v>
      </c>
    </row>
    <row r="7" spans="1:3" x14ac:dyDescent="0.25">
      <c r="B7">
        <v>5</v>
      </c>
      <c r="C7">
        <v>6</v>
      </c>
    </row>
    <row r="8" spans="1:3" x14ac:dyDescent="0.25">
      <c r="B8">
        <v>6</v>
      </c>
      <c r="C8">
        <v>7</v>
      </c>
    </row>
    <row r="9" spans="1:3" x14ac:dyDescent="0.25">
      <c r="B9">
        <v>7</v>
      </c>
      <c r="C9">
        <v>8</v>
      </c>
    </row>
    <row r="10" spans="1:3" x14ac:dyDescent="0.25">
      <c r="C10">
        <v>9</v>
      </c>
    </row>
    <row r="11" spans="1:3" x14ac:dyDescent="0.25">
      <c r="C11">
        <v>10</v>
      </c>
    </row>
    <row r="12" spans="1:3" x14ac:dyDescent="0.25">
      <c r="C12">
        <v>11</v>
      </c>
    </row>
    <row r="13" spans="1:3" x14ac:dyDescent="0.25">
      <c r="C13">
        <v>12</v>
      </c>
    </row>
    <row r="14" spans="1:3" x14ac:dyDescent="0.25">
      <c r="C14">
        <v>13</v>
      </c>
    </row>
    <row r="15" spans="1:3" x14ac:dyDescent="0.25">
      <c r="C15">
        <v>14</v>
      </c>
    </row>
    <row r="16" spans="1:3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</vt:lpstr>
      <vt:lpstr>Renegade ID Protocol</vt:lpstr>
      <vt:lpstr>Sensor Table</vt:lpstr>
      <vt:lpstr>Sensor types</vt:lpstr>
      <vt:lpstr>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2021-08-05T02:16:29Z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