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"/>
    </mc:Choice>
  </mc:AlternateContent>
  <xr:revisionPtr revIDLastSave="0" documentId="13_ncr:1_{87EC8F91-0701-400B-9B82-C6C2F47BD703}" xr6:coauthVersionLast="47" xr6:coauthVersionMax="47" xr10:uidLastSave="{00000000-0000-0000-0000-000000000000}"/>
  <bookViews>
    <workbookView xWindow="-120" yWindow="-120" windowWidth="29040" windowHeight="15840" activeTab="7" xr2:uid="{43E521ED-7EE3-47F0-8CB3-A655151C58BF}"/>
  </bookViews>
  <sheets>
    <sheet name="CAN Link Budgets" sheetId="1" r:id="rId1"/>
    <sheet name="Renegade-BLT ID Protocol" sheetId="6" r:id="rId2"/>
    <sheet name="Sensor Table" sheetId="2" r:id="rId3"/>
    <sheet name="Sensor types" sheetId="8" r:id="rId4"/>
    <sheet name="State Table" sheetId="9" r:id="rId5"/>
    <sheet name="State Matrix" sheetId="11" r:id="rId6"/>
    <sheet name="Lookup Table" sheetId="7" r:id="rId7"/>
    <sheet name="Pinouts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9" l="1"/>
  <c r="I3" i="9"/>
  <c r="H4" i="9"/>
  <c r="I4" i="9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H42" i="9"/>
  <c r="I42" i="9"/>
  <c r="H43" i="9"/>
  <c r="I43" i="9"/>
  <c r="H44" i="9"/>
  <c r="I44" i="9"/>
  <c r="H45" i="9"/>
  <c r="I45" i="9"/>
  <c r="H46" i="9"/>
  <c r="I46" i="9"/>
  <c r="H47" i="9"/>
  <c r="I47" i="9"/>
  <c r="H48" i="9"/>
  <c r="I48" i="9"/>
  <c r="H49" i="9"/>
  <c r="I49" i="9"/>
  <c r="H50" i="9"/>
  <c r="I50" i="9"/>
  <c r="H51" i="9"/>
  <c r="I51" i="9"/>
  <c r="H52" i="9"/>
  <c r="I52" i="9"/>
  <c r="H53" i="9"/>
  <c r="I53" i="9"/>
  <c r="H54" i="9"/>
  <c r="I54" i="9"/>
  <c r="H55" i="9"/>
  <c r="I55" i="9"/>
  <c r="H56" i="9"/>
  <c r="I56" i="9"/>
  <c r="H57" i="9"/>
  <c r="I57" i="9"/>
  <c r="H58" i="9"/>
  <c r="I58" i="9"/>
  <c r="H59" i="9"/>
  <c r="I59" i="9"/>
  <c r="H60" i="9"/>
  <c r="I60" i="9"/>
  <c r="H61" i="9"/>
  <c r="I61" i="9"/>
  <c r="H62" i="9"/>
  <c r="I62" i="9"/>
  <c r="H63" i="9"/>
  <c r="I63" i="9"/>
  <c r="H64" i="9"/>
  <c r="I64" i="9"/>
  <c r="H65" i="9"/>
  <c r="I65" i="9"/>
  <c r="H66" i="9"/>
  <c r="I66" i="9"/>
  <c r="H67" i="9"/>
  <c r="I67" i="9"/>
  <c r="H68" i="9"/>
  <c r="I68" i="9"/>
  <c r="H69" i="9"/>
  <c r="I69" i="9"/>
  <c r="H70" i="9"/>
  <c r="I70" i="9"/>
  <c r="H71" i="9"/>
  <c r="I71" i="9"/>
  <c r="H72" i="9"/>
  <c r="I72" i="9"/>
  <c r="H73" i="9"/>
  <c r="I73" i="9"/>
  <c r="H74" i="9"/>
  <c r="I74" i="9"/>
  <c r="H75" i="9"/>
  <c r="I75" i="9"/>
  <c r="H76" i="9"/>
  <c r="I76" i="9"/>
  <c r="H77" i="9"/>
  <c r="I77" i="9"/>
  <c r="H78" i="9"/>
  <c r="I78" i="9"/>
  <c r="H79" i="9"/>
  <c r="I79" i="9"/>
  <c r="H80" i="9"/>
  <c r="I80" i="9"/>
  <c r="H81" i="9"/>
  <c r="I81" i="9"/>
  <c r="H82" i="9"/>
  <c r="I82" i="9"/>
  <c r="H83" i="9"/>
  <c r="I83" i="9"/>
  <c r="H84" i="9"/>
  <c r="I84" i="9"/>
  <c r="H85" i="9"/>
  <c r="I85" i="9"/>
  <c r="H86" i="9"/>
  <c r="I86" i="9"/>
  <c r="H87" i="9"/>
  <c r="I87" i="9"/>
  <c r="H88" i="9"/>
  <c r="I88" i="9"/>
  <c r="H89" i="9"/>
  <c r="I89" i="9"/>
  <c r="H90" i="9"/>
  <c r="I90" i="9"/>
  <c r="H91" i="9"/>
  <c r="I91" i="9"/>
  <c r="H92" i="9"/>
  <c r="I92" i="9"/>
  <c r="H93" i="9"/>
  <c r="I93" i="9"/>
  <c r="H94" i="9"/>
  <c r="I94" i="9"/>
  <c r="H95" i="9"/>
  <c r="I95" i="9"/>
  <c r="H96" i="9"/>
  <c r="I96" i="9"/>
  <c r="H97" i="9"/>
  <c r="I97" i="9"/>
  <c r="H98" i="9"/>
  <c r="I98" i="9"/>
  <c r="H99" i="9"/>
  <c r="I99" i="9"/>
  <c r="H100" i="9"/>
  <c r="I100" i="9"/>
  <c r="H101" i="9"/>
  <c r="I101" i="9"/>
  <c r="H102" i="9"/>
  <c r="I102" i="9"/>
  <c r="H103" i="9"/>
  <c r="I103" i="9"/>
  <c r="H104" i="9"/>
  <c r="I104" i="9"/>
  <c r="H105" i="9"/>
  <c r="I105" i="9"/>
  <c r="H106" i="9"/>
  <c r="I106" i="9"/>
  <c r="H107" i="9"/>
  <c r="I107" i="9"/>
  <c r="H108" i="9"/>
  <c r="I108" i="9"/>
  <c r="H109" i="9"/>
  <c r="I109" i="9"/>
  <c r="H110" i="9"/>
  <c r="I110" i="9"/>
  <c r="H111" i="9"/>
  <c r="I111" i="9"/>
  <c r="H112" i="9"/>
  <c r="I112" i="9"/>
  <c r="H113" i="9"/>
  <c r="I113" i="9"/>
  <c r="H114" i="9"/>
  <c r="I114" i="9"/>
  <c r="H115" i="9"/>
  <c r="I115" i="9"/>
  <c r="H116" i="9"/>
  <c r="I116" i="9"/>
  <c r="H117" i="9"/>
  <c r="I117" i="9"/>
  <c r="H118" i="9"/>
  <c r="I118" i="9"/>
  <c r="H119" i="9"/>
  <c r="I119" i="9"/>
  <c r="H120" i="9"/>
  <c r="I120" i="9"/>
  <c r="H121" i="9"/>
  <c r="I121" i="9"/>
  <c r="H122" i="9"/>
  <c r="I122" i="9"/>
  <c r="H123" i="9"/>
  <c r="I123" i="9"/>
  <c r="H124" i="9"/>
  <c r="I124" i="9"/>
  <c r="H125" i="9"/>
  <c r="I125" i="9"/>
  <c r="H126" i="9"/>
  <c r="I126" i="9"/>
  <c r="H127" i="9"/>
  <c r="I127" i="9"/>
  <c r="H128" i="9"/>
  <c r="I128" i="9"/>
  <c r="H129" i="9"/>
  <c r="I129" i="9"/>
  <c r="I2" i="9"/>
  <c r="H2" i="9"/>
  <c r="C31" i="1"/>
  <c r="C32" i="1" s="1"/>
  <c r="F37" i="1" l="1"/>
  <c r="F38" i="1" s="1"/>
  <c r="E37" i="1"/>
  <c r="E38" i="1" s="1"/>
  <c r="D37" i="1"/>
  <c r="D38" i="1" s="1"/>
  <c r="C37" i="1"/>
  <c r="C38" i="1" s="1"/>
  <c r="C18" i="1" l="1"/>
  <c r="C24" i="1"/>
  <c r="F20" i="1"/>
  <c r="F26" i="1"/>
  <c r="F27" i="1" l="1"/>
  <c r="C27" i="1"/>
  <c r="E36" i="1" l="1"/>
  <c r="E39" i="1" s="1"/>
  <c r="E40" i="1" s="1"/>
  <c r="F36" i="1"/>
  <c r="F39" i="1" s="1"/>
  <c r="F40" i="1" s="1"/>
  <c r="C36" i="1"/>
  <c r="C39" i="1" s="1"/>
  <c r="C40" i="1" s="1"/>
  <c r="D36" i="1"/>
  <c r="D39" i="1" s="1"/>
  <c r="D40" i="1" s="1"/>
  <c r="D31" i="1"/>
  <c r="D32" i="1" s="1"/>
  <c r="E31" i="1"/>
  <c r="E32" i="1" s="1"/>
  <c r="F31" i="1"/>
  <c r="F32" i="1" s="1"/>
</calcChain>
</file>

<file path=xl/sharedStrings.xml><?xml version="1.0" encoding="utf-8"?>
<sst xmlns="http://schemas.openxmlformats.org/spreadsheetml/2006/main" count="349" uniqueCount="226">
  <si>
    <t>Sensor</t>
  </si>
  <si>
    <t>Sample Rate (req)</t>
  </si>
  <si>
    <t>CAN Classic (2.0)</t>
  </si>
  <si>
    <t>https://en.wikipedia.org/wiki/CAN_FD#CAN_FD_versus_classic_CAN</t>
  </si>
  <si>
    <t>https://en.wikipedia.org/wiki/Cyclic_redundancy_check</t>
  </si>
  <si>
    <t>CAN 2.0 Max Data Rate (bits/s)</t>
  </si>
  <si>
    <t>Start of frame</t>
  </si>
  <si>
    <t>Identifier</t>
  </si>
  <si>
    <t>RTR</t>
  </si>
  <si>
    <t>Id extension bit</t>
  </si>
  <si>
    <t>Data Length</t>
  </si>
  <si>
    <t>DATA</t>
  </si>
  <si>
    <t>CRC</t>
  </si>
  <si>
    <t>CRC delimiter</t>
  </si>
  <si>
    <t>Ack slot</t>
  </si>
  <si>
    <t>Ack delimiter</t>
  </si>
  <si>
    <t>EOF</t>
  </si>
  <si>
    <t>Total</t>
  </si>
  <si>
    <t>Bit Stuffing</t>
  </si>
  <si>
    <t>Bytes per frame</t>
  </si>
  <si>
    <t>NON EXT ID</t>
  </si>
  <si>
    <t>EXT ID</t>
  </si>
  <si>
    <t>wiki claims 152 max</t>
  </si>
  <si>
    <t>wiki claims 134 max</t>
  </si>
  <si>
    <t>Identifier A</t>
  </si>
  <si>
    <t>SRR</t>
  </si>
  <si>
    <t>Identifier B</t>
  </si>
  <si>
    <t>r1,r0</t>
  </si>
  <si>
    <t>r0</t>
  </si>
  <si>
    <t>Identifier (A)</t>
  </si>
  <si>
    <t>Bit</t>
  </si>
  <si>
    <t>Identifier (B)</t>
  </si>
  <si>
    <t>Sender Node ID Bits (up to 8 discrete nodes)</t>
  </si>
  <si>
    <t>Standard Frame ID</t>
  </si>
  <si>
    <t>Extended CAN ID</t>
  </si>
  <si>
    <t>Reciever Node ID Bits</t>
  </si>
  <si>
    <t>In this design, 3 types of message</t>
  </si>
  <si>
    <t>Data Frame</t>
  </si>
  <si>
    <t>Command Frame</t>
  </si>
  <si>
    <t>State Report Frame</t>
  </si>
  <si>
    <t>Need to leave some overhead for requesting resend of error frames?</t>
  </si>
  <si>
    <t>Sample 1 Identifier</t>
  </si>
  <si>
    <t>Sample 3 Identifier</t>
  </si>
  <si>
    <t>Sample 4 Identifier</t>
  </si>
  <si>
    <t>Sample 5 Identifier</t>
  </si>
  <si>
    <t>Sampled bit depth</t>
  </si>
  <si>
    <t>Chopped bit depth</t>
  </si>
  <si>
    <t>Sensor Type</t>
  </si>
  <si>
    <t>T Type Thermocouple</t>
  </si>
  <si>
    <t>K Type Thermocouple</t>
  </si>
  <si>
    <t>Pressure Transducer 1000 psi</t>
  </si>
  <si>
    <t>Pressure Transducer 5000 psi</t>
  </si>
  <si>
    <t>Adafruit MCP9808 RTD Temp Sensor</t>
  </si>
  <si>
    <t>Sensor Type Table</t>
  </si>
  <si>
    <t>Sensor ID</t>
  </si>
  <si>
    <t>Node ID</t>
  </si>
  <si>
    <t>Sampled bit depth (required)</t>
  </si>
  <si>
    <t>Chopped bit depth (minimum)</t>
  </si>
  <si>
    <t>Node</t>
  </si>
  <si>
    <t>Bus</t>
  </si>
  <si>
    <t>CAN0</t>
  </si>
  <si>
    <t>CAN1</t>
  </si>
  <si>
    <t>CAN2</t>
  </si>
  <si>
    <t>CAN3</t>
  </si>
  <si>
    <t>Sensors</t>
  </si>
  <si>
    <t>ChamberPT1</t>
  </si>
  <si>
    <t>ThrustMountLoadCell1</t>
  </si>
  <si>
    <t>FuelTankPT</t>
  </si>
  <si>
    <t>LOXTankPT</t>
  </si>
  <si>
    <t>Datasheets</t>
  </si>
  <si>
    <t>MCP9808</t>
  </si>
  <si>
    <t>Adafruit Board</t>
  </si>
  <si>
    <t>msp300</t>
  </si>
  <si>
    <t>101nsgs</t>
  </si>
  <si>
    <t>Thermocouple Probe K</t>
  </si>
  <si>
    <t>Thermocouple Wire T</t>
  </si>
  <si>
    <t>Total Estimated Bitrate</t>
  </si>
  <si>
    <t>CAN Frames/s (4 samples/frame)</t>
  </si>
  <si>
    <t>From Sensor Table</t>
  </si>
  <si>
    <t>From Bus Capacity</t>
  </si>
  <si>
    <t>CAN0 Baud Rate</t>
  </si>
  <si>
    <t>CAN1 Baud Rate</t>
  </si>
  <si>
    <t>CAN2 Baud Rate</t>
  </si>
  <si>
    <t>CAN3 Baud Rate</t>
  </si>
  <si>
    <t>*Not in use</t>
  </si>
  <si>
    <t>State ID</t>
  </si>
  <si>
    <t>State Device Name</t>
  </si>
  <si>
    <t>False (0) State</t>
  </si>
  <si>
    <t>True (1) State</t>
  </si>
  <si>
    <t>Closed</t>
  </si>
  <si>
    <t>Open</t>
  </si>
  <si>
    <t>Safety Enable 1</t>
  </si>
  <si>
    <t>Safety Enable 2</t>
  </si>
  <si>
    <t>Disabled</t>
  </si>
  <si>
    <t>Enabled</t>
  </si>
  <si>
    <t>Notes</t>
  </si>
  <si>
    <t>Not read directly, goes through instrument amp to read as single ended voltage</t>
  </si>
  <si>
    <t>Possible future sensors - Strain gauges, other types of load cells/TCs/PTS, internal chip temperatures,</t>
  </si>
  <si>
    <t>Connector</t>
  </si>
  <si>
    <t>Pin Position</t>
  </si>
  <si>
    <t>Connection</t>
  </si>
  <si>
    <t>Central control node (in LCC) is always node 000 so it always has higher message priority</t>
  </si>
  <si>
    <t>Need a field in code to declare which CAN bus this is on so the node IDs (other than 000) can be duplicated</t>
  </si>
  <si>
    <t>&lt;---Manual Input</t>
  </si>
  <si>
    <t>DATA Bytes (0-8)</t>
  </si>
  <si>
    <t>Zeros</t>
  </si>
  <si>
    <t>State Bit Address</t>
  </si>
  <si>
    <t>State Bit Value</t>
  </si>
  <si>
    <t xml:space="preserve">Data Frame </t>
  </si>
  <si>
    <t>Custom packing</t>
  </si>
  <si>
    <t>State Report Frames</t>
  </si>
  <si>
    <t>Full 8 byte package correlating to state lookup table</t>
  </si>
  <si>
    <t>UNUSED</t>
  </si>
  <si>
    <t>Custom packing fills bytes up to 5 samples or next sample overflows, zeros for empty bits</t>
  </si>
  <si>
    <t>State table fills all 64 bits of the Data Bytes</t>
  </si>
  <si>
    <t>Repeat for 1 commanded action per Data Byte (up to 8 commands per frame)</t>
  </si>
  <si>
    <t>From node other than 000, priority bit 1</t>
  </si>
  <si>
    <t>From node in range 001-111, priority bit 0</t>
  </si>
  <si>
    <t>From node 000, address to a node in range 001-111, priority bit 0</t>
  </si>
  <si>
    <t>Byte 0</t>
  </si>
  <si>
    <t>Bytes 1-7</t>
  </si>
  <si>
    <t>Zeros (Unused)</t>
  </si>
  <si>
    <t>Priority Bits - 1</t>
  </si>
  <si>
    <t>Priority Bits - 0</t>
  </si>
  <si>
    <t>Samples Per Second</t>
  </si>
  <si>
    <t>Total Samples Per Second Needed</t>
  </si>
  <si>
    <t>Possible CAN Frames/s</t>
  </si>
  <si>
    <t>Bus Utilization (%)</t>
  </si>
  <si>
    <t>Baud Rates</t>
  </si>
  <si>
    <t>State Reports</t>
  </si>
  <si>
    <t>Nodes On Bus</t>
  </si>
  <si>
    <t>Report Rate (Hz)</t>
  </si>
  <si>
    <t>Command Frames</t>
  </si>
  <si>
    <t>State+Command Frame Bitrate</t>
  </si>
  <si>
    <t>Command Rate (Hz)</t>
  </si>
  <si>
    <t>&lt;--- Maximum Commands sent per second to check possibly choking the bus</t>
  </si>
  <si>
    <t>Totals</t>
  </si>
  <si>
    <t>Lox Vent SV</t>
  </si>
  <si>
    <t>Fuel Vent SV</t>
  </si>
  <si>
    <t>MV Lox</t>
  </si>
  <si>
    <t>MV Fuel</t>
  </si>
  <si>
    <t>Load Cell 9V 1000 lbf</t>
  </si>
  <si>
    <t>Estimates below valid assuming 1 sample(s) packed/frame</t>
  </si>
  <si>
    <t>FuelLinePT</t>
  </si>
  <si>
    <t>LOXLinePT</t>
  </si>
  <si>
    <t>Lox ISO SV</t>
  </si>
  <si>
    <t>Fuel ISO SV</t>
  </si>
  <si>
    <t>Safety Enable 3</t>
  </si>
  <si>
    <t>CAN Command ID</t>
  </si>
  <si>
    <t>Passivated State</t>
  </si>
  <si>
    <t>Test State</t>
  </si>
  <si>
    <t>Fire State</t>
  </si>
  <si>
    <t>Vent State</t>
  </si>
  <si>
    <t>Abort State</t>
  </si>
  <si>
    <t>Press Arm State</t>
  </si>
  <si>
    <t xml:space="preserve">Nothing actuated or armed. </t>
  </si>
  <si>
    <t>Pneumatic PT</t>
  </si>
  <si>
    <t>Allows direct commands to individual devices</t>
  </si>
  <si>
    <t>LOX Load State</t>
  </si>
  <si>
    <t>LOX Vent Open</t>
  </si>
  <si>
    <t>FuelRegPT</t>
  </si>
  <si>
    <t>LOXRegPT</t>
  </si>
  <si>
    <t>Safety Enable 4</t>
  </si>
  <si>
    <t>Vents both tanks</t>
  </si>
  <si>
    <t>Commanded when igniter smoke spotted. Triggers the firing valve sequence.</t>
  </si>
  <si>
    <t>Arms the Fire State command</t>
  </si>
  <si>
    <t>Vents both tanks with isos open to full drain whole system including K bottle</t>
  </si>
  <si>
    <t>Press State</t>
  </si>
  <si>
    <t>Tank Vents both closed, open isos to press tanks</t>
  </si>
  <si>
    <t>LOX Vent Only</t>
  </si>
  <si>
    <t>MVs (Fuel and Lox) - hardwired to bunker switch</t>
  </si>
  <si>
    <t>ISO Enables (Fuel and Lox)</t>
  </si>
  <si>
    <t>Fuel Vent Only</t>
  </si>
  <si>
    <t>Fire Arm State</t>
  </si>
  <si>
    <t>Lox Vent Safety Enable (3)</t>
  </si>
  <si>
    <t>MV Safety Enable (4)</t>
  </si>
  <si>
    <t>Fuel Vent Safety Enable (2)</t>
  </si>
  <si>
    <t>ISOs Safety Enable (1)</t>
  </si>
  <si>
    <t>Lox Vent SV (NO=inverted)</t>
  </si>
  <si>
    <t>Open Duration (ms)</t>
  </si>
  <si>
    <t>Hold Duty Cycle (%)</t>
  </si>
  <si>
    <t xml:space="preserve"> </t>
  </si>
  <si>
    <t>Blue is for inverted values NO Lox valve, tan is typical NC devices, Red is for manual bunker control only</t>
  </si>
  <si>
    <t>Teensy 3.5(1)</t>
  </si>
  <si>
    <t>Debug Mode</t>
  </si>
  <si>
    <t>All hardware outputs disabled, system otherwise acts normal for testing</t>
  </si>
  <si>
    <t>CAN TX</t>
  </si>
  <si>
    <t>CAN RX</t>
  </si>
  <si>
    <t>LOX Vent SV</t>
  </si>
  <si>
    <t>PWM</t>
  </si>
  <si>
    <t>LOX ISO SV</t>
  </si>
  <si>
    <t>LOX MV SV</t>
  </si>
  <si>
    <t>Fuel MV SV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</si>
  <si>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</si>
  <si>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</si>
  <si>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</si>
  <si>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</si>
  <si>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</si>
  <si>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</si>
  <si>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</si>
  <si>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</si>
  <si>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</si>
  <si>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ADC input</t>
  </si>
  <si>
    <t>Interrupt 1</t>
  </si>
  <si>
    <t>Interrupt 2</t>
  </si>
  <si>
    <t>:shrug:</t>
  </si>
  <si>
    <t>Function Type</t>
  </si>
  <si>
    <t>Logic Level Out</t>
  </si>
  <si>
    <t>Bunker-Pad Harness</t>
  </si>
  <si>
    <t>wire color</t>
  </si>
  <si>
    <t>CAN Command (0)</t>
  </si>
  <si>
    <t>CAN Command Code (1)</t>
  </si>
  <si>
    <t>blue</t>
  </si>
  <si>
    <t>blue/white</t>
  </si>
  <si>
    <t>green</t>
  </si>
  <si>
    <t>green/white</t>
  </si>
  <si>
    <t>white</t>
  </si>
  <si>
    <t>red</t>
  </si>
  <si>
    <t>black</t>
  </si>
  <si>
    <t>orange</t>
  </si>
  <si>
    <t>orange/white</t>
  </si>
  <si>
    <t>brown/white</t>
  </si>
  <si>
    <t>brown</t>
  </si>
  <si>
    <t>Cable</t>
  </si>
  <si>
    <t>Grey 4 conductor</t>
  </si>
  <si>
    <t>Cat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</si>
</sst>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3" fillId="0" borderId="0" xfId="0" applyFont="1"/>
    <xf numFmtId="0" fontId="0" fillId="0" borderId="0" xfId="0" applyAlignment="1"/>
    <xf numFmtId="0" fontId="3" fillId="0" borderId="11" xfId="0" applyFont="1" applyBorder="1"/>
    <xf numFmtId="0" fontId="0" fillId="0" borderId="0" xfId="0" applyProtection="1"/>
    <xf numFmtId="0" fontId="0" fillId="0" borderId="0" xfId="0" applyProtection="1">
      <protection hidden="1"/>
    </xf>
    <xf numFmtId="0" fontId="5" fillId="0" borderId="0" xfId="1"/>
    <xf numFmtId="0" fontId="0" fillId="3" borderId="0" xfId="0" applyFill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2" borderId="12" xfId="0" applyFill="1" applyBorder="1"/>
    <xf numFmtId="0" fontId="3" fillId="0" borderId="0" xfId="0" applyFont="1" applyFill="1" applyBorder="1"/>
    <xf numFmtId="0" fontId="0" fillId="0" borderId="6" xfId="0" applyBorder="1"/>
    <xf numFmtId="0" fontId="6" fillId="0" borderId="0" xfId="0" applyFont="1" applyFill="1" applyBorder="1"/>
    <xf numFmtId="0" fontId="6" fillId="0" borderId="0" xfId="0" applyFont="1"/>
    <xf numFmtId="0" fontId="1" fillId="0" borderId="22" xfId="0" applyFont="1" applyBorder="1"/>
    <xf numFmtId="0" fontId="0" fillId="0" borderId="10" xfId="0" applyBorder="1" applyAlignment="1"/>
    <xf numFmtId="0" fontId="0" fillId="0" borderId="3" xfId="0" applyBorder="1" applyAlignment="1"/>
    <xf numFmtId="0" fontId="0" fillId="0" borderId="11" xfId="0" applyBorder="1"/>
    <xf numFmtId="0" fontId="1" fillId="0" borderId="11" xfId="0" applyFont="1" applyBorder="1"/>
    <xf numFmtId="0" fontId="4" fillId="0" borderId="0" xfId="0" applyFont="1"/>
    <xf numFmtId="0" fontId="0" fillId="0" borderId="11" xfId="0" applyFill="1" applyBorder="1"/>
    <xf numFmtId="0" fontId="0" fillId="0" borderId="23" xfId="0" applyBorder="1"/>
    <xf numFmtId="0" fontId="0" fillId="0" borderId="11" xfId="0" applyFont="1" applyBorder="1"/>
    <xf numFmtId="0" fontId="0" fillId="2" borderId="11" xfId="0" applyFill="1" applyBorder="1"/>
    <xf numFmtId="0" fontId="0" fillId="4" borderId="0" xfId="0" applyFill="1"/>
    <xf numFmtId="0" fontId="0" fillId="5" borderId="0" xfId="0" applyFill="1"/>
    <xf numFmtId="0" fontId="0" fillId="4" borderId="11" xfId="0" applyFill="1" applyBorder="1"/>
    <xf numFmtId="0" fontId="0" fillId="5" borderId="11" xfId="0" applyFill="1" applyBorder="1"/>
    <xf numFmtId="0" fontId="0" fillId="3" borderId="11" xfId="0" applyFill="1" applyBorder="1"/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7" fillId="0" borderId="0" xfId="0" applyFont="1"/>
    <xf numFmtId="0" fontId="6" fillId="0" borderId="0" xfId="0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mouser.com/datasheet/2/418/6/ENG_DS_MSP300_B-1130121.pdf" TargetMode="External"/><Relationship Id="rId7" Type="http://schemas.openxmlformats.org/officeDocument/2006/relationships/hyperlink" Target="https://www.mcmaster.com/3870K56/" TargetMode="External"/><Relationship Id="rId2" Type="http://schemas.openxmlformats.org/officeDocument/2006/relationships/hyperlink" Target="https://www.adafruit.com/product/1782" TargetMode="External"/><Relationship Id="rId1" Type="http://schemas.openxmlformats.org/officeDocument/2006/relationships/hyperlink" Target="https://ww1.microchip.com/downloads/en/DeviceDoc/25095A.pdf" TargetMode="External"/><Relationship Id="rId6" Type="http://schemas.openxmlformats.org/officeDocument/2006/relationships/hyperlink" Target="https://www.mcmaster.com/3860K59/" TargetMode="External"/><Relationship Id="rId5" Type="http://schemas.openxmlformats.org/officeDocument/2006/relationships/hyperlink" Target="https://tacunasystems.com/wp-content/uploads/Anyload-101NSGS-load-cell-transducer-data-sheet.pdf" TargetMode="External"/><Relationship Id="rId4" Type="http://schemas.openxmlformats.org/officeDocument/2006/relationships/hyperlink" Target="https://www.mouser.com/datasheet/2/418/6/ENG_DS_MSP300_B-1130121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77F4-0151-4F03-B78F-3DE1335D706A}">
  <dimension ref="A2:Q40"/>
  <sheetViews>
    <sheetView topLeftCell="A7" workbookViewId="0">
      <selection activeCell="C40" sqref="C40"/>
    </sheetView>
  </sheetViews>
  <sheetFormatPr defaultRowHeight="15" x14ac:dyDescent="0.25"/>
  <cols>
    <col min="1" max="1" width="18.42578125" customWidth="1"/>
    <col min="2" max="2" width="33" customWidth="1"/>
    <col min="3" max="3" width="15.5703125" customWidth="1"/>
    <col min="4" max="4" width="20" customWidth="1"/>
    <col min="5" max="5" width="16.7109375" customWidth="1"/>
    <col min="6" max="6" width="18" customWidth="1"/>
    <col min="8" max="9" width="14" customWidth="1"/>
  </cols>
  <sheetData>
    <row r="2" spans="1:17" x14ac:dyDescent="0.25">
      <c r="B2" t="s">
        <v>5</v>
      </c>
      <c r="C2">
        <v>1000000</v>
      </c>
      <c r="L2" t="s">
        <v>40</v>
      </c>
    </row>
    <row r="3" spans="1:17" x14ac:dyDescent="0.25">
      <c r="L3" t="s">
        <v>3</v>
      </c>
    </row>
    <row r="4" spans="1:17" x14ac:dyDescent="0.25">
      <c r="B4" t="s">
        <v>80</v>
      </c>
      <c r="C4">
        <v>500000</v>
      </c>
      <c r="L4" t="s">
        <v>4</v>
      </c>
    </row>
    <row r="5" spans="1:17" x14ac:dyDescent="0.25">
      <c r="A5" t="s">
        <v>84</v>
      </c>
      <c r="B5" t="s">
        <v>81</v>
      </c>
    </row>
    <row r="6" spans="1:17" x14ac:dyDescent="0.25">
      <c r="A6" t="s">
        <v>84</v>
      </c>
      <c r="B6" t="s">
        <v>82</v>
      </c>
    </row>
    <row r="7" spans="1:17" x14ac:dyDescent="0.25">
      <c r="A7" t="s">
        <v>84</v>
      </c>
      <c r="B7" t="s">
        <v>83</v>
      </c>
    </row>
    <row r="9" spans="1:17" ht="15.75" thickBot="1" x14ac:dyDescent="0.3">
      <c r="N9" s="6"/>
      <c r="O9" s="6"/>
      <c r="P9" s="6"/>
      <c r="Q9" s="6"/>
    </row>
    <row r="10" spans="1:17" ht="15.75" thickBot="1" x14ac:dyDescent="0.3">
      <c r="B10" s="1" t="s">
        <v>2</v>
      </c>
      <c r="C10" t="s">
        <v>19</v>
      </c>
      <c r="D10" s="37">
        <v>2</v>
      </c>
      <c r="E10" t="s">
        <v>103</v>
      </c>
      <c r="N10" s="6"/>
      <c r="O10" s="6"/>
      <c r="P10" s="6"/>
      <c r="Q10" s="6"/>
    </row>
    <row r="11" spans="1:17" ht="15.75" thickBot="1" x14ac:dyDescent="0.3">
      <c r="B11" t="s">
        <v>20</v>
      </c>
      <c r="E11" t="s">
        <v>21</v>
      </c>
      <c r="N11" s="6"/>
      <c r="O11" s="2"/>
      <c r="P11" s="6"/>
      <c r="Q11" s="6"/>
    </row>
    <row r="12" spans="1:17" x14ac:dyDescent="0.25">
      <c r="B12" s="17" t="s">
        <v>6</v>
      </c>
      <c r="C12" s="18">
        <v>1</v>
      </c>
      <c r="E12" s="17" t="s">
        <v>6</v>
      </c>
      <c r="F12" s="18">
        <v>1</v>
      </c>
      <c r="N12" s="6"/>
      <c r="O12" s="2"/>
      <c r="P12" s="6"/>
      <c r="Q12" s="6"/>
    </row>
    <row r="13" spans="1:17" x14ac:dyDescent="0.25">
      <c r="B13" s="19" t="s">
        <v>7</v>
      </c>
      <c r="C13" s="20">
        <v>11</v>
      </c>
      <c r="E13" s="19" t="s">
        <v>24</v>
      </c>
      <c r="F13" s="20">
        <v>11</v>
      </c>
    </row>
    <row r="14" spans="1:17" x14ac:dyDescent="0.25">
      <c r="B14" s="19" t="s">
        <v>8</v>
      </c>
      <c r="C14" s="20">
        <v>1</v>
      </c>
      <c r="E14" s="19" t="s">
        <v>25</v>
      </c>
      <c r="F14" s="20">
        <v>1</v>
      </c>
    </row>
    <row r="15" spans="1:17" x14ac:dyDescent="0.25">
      <c r="B15" s="19" t="s">
        <v>9</v>
      </c>
      <c r="C15" s="20">
        <v>1</v>
      </c>
      <c r="E15" s="19" t="s">
        <v>9</v>
      </c>
      <c r="F15" s="20">
        <v>1</v>
      </c>
    </row>
    <row r="16" spans="1:17" x14ac:dyDescent="0.25">
      <c r="B16" s="19" t="s">
        <v>28</v>
      </c>
      <c r="C16" s="20">
        <v>1</v>
      </c>
      <c r="E16" s="19" t="s">
        <v>26</v>
      </c>
      <c r="F16" s="20">
        <v>18</v>
      </c>
    </row>
    <row r="17" spans="1:11" x14ac:dyDescent="0.25">
      <c r="B17" s="19" t="s">
        <v>10</v>
      </c>
      <c r="C17" s="20">
        <v>4</v>
      </c>
      <c r="E17" s="19" t="s">
        <v>8</v>
      </c>
      <c r="F17" s="20">
        <v>1</v>
      </c>
    </row>
    <row r="18" spans="1:11" x14ac:dyDescent="0.25">
      <c r="B18" s="19" t="s">
        <v>11</v>
      </c>
      <c r="C18" s="23">
        <f>D10*8</f>
        <v>16</v>
      </c>
      <c r="E18" s="19" t="s">
        <v>27</v>
      </c>
      <c r="F18" s="20">
        <v>2</v>
      </c>
    </row>
    <row r="19" spans="1:11" x14ac:dyDescent="0.25">
      <c r="B19" s="19" t="s">
        <v>12</v>
      </c>
      <c r="C19" s="20">
        <v>15</v>
      </c>
      <c r="E19" s="19" t="s">
        <v>10</v>
      </c>
      <c r="F19" s="20">
        <v>4</v>
      </c>
    </row>
    <row r="20" spans="1:11" x14ac:dyDescent="0.25">
      <c r="B20" s="19" t="s">
        <v>13</v>
      </c>
      <c r="C20" s="20">
        <v>1</v>
      </c>
      <c r="E20" s="19" t="s">
        <v>11</v>
      </c>
      <c r="F20" s="23">
        <f>D10*8</f>
        <v>16</v>
      </c>
    </row>
    <row r="21" spans="1:11" x14ac:dyDescent="0.25">
      <c r="B21" s="19" t="s">
        <v>14</v>
      </c>
      <c r="C21" s="20">
        <v>1</v>
      </c>
      <c r="E21" s="19" t="s">
        <v>12</v>
      </c>
      <c r="F21" s="20">
        <v>15</v>
      </c>
    </row>
    <row r="22" spans="1:11" x14ac:dyDescent="0.25">
      <c r="B22" s="19" t="s">
        <v>15</v>
      </c>
      <c r="C22" s="20">
        <v>1</v>
      </c>
      <c r="E22" s="19" t="s">
        <v>13</v>
      </c>
      <c r="F22" s="20">
        <v>1</v>
      </c>
    </row>
    <row r="23" spans="1:11" x14ac:dyDescent="0.25">
      <c r="B23" s="19" t="s">
        <v>16</v>
      </c>
      <c r="C23" s="20">
        <v>7</v>
      </c>
      <c r="E23" s="19" t="s">
        <v>14</v>
      </c>
      <c r="F23" s="20">
        <v>1</v>
      </c>
    </row>
    <row r="24" spans="1:11" ht="15.75" thickBot="1" x14ac:dyDescent="0.3">
      <c r="B24" s="21" t="s">
        <v>18</v>
      </c>
      <c r="C24" s="22">
        <f>MROUND(((((34+(8*D10))-1)/4)), 1)</f>
        <v>12</v>
      </c>
      <c r="E24" s="19" t="s">
        <v>15</v>
      </c>
      <c r="F24" s="20">
        <v>1</v>
      </c>
    </row>
    <row r="25" spans="1:11" x14ac:dyDescent="0.25">
      <c r="E25" s="19" t="s">
        <v>16</v>
      </c>
      <c r="F25" s="20">
        <v>7</v>
      </c>
    </row>
    <row r="26" spans="1:11" ht="15.75" thickBot="1" x14ac:dyDescent="0.3">
      <c r="E26" s="21" t="s">
        <v>18</v>
      </c>
      <c r="F26" s="22">
        <f>MROUND(((((54+(8*D10))-1)/4)), 1)</f>
        <v>17</v>
      </c>
    </row>
    <row r="27" spans="1:11" x14ac:dyDescent="0.25">
      <c r="A27" t="s">
        <v>23</v>
      </c>
      <c r="B27" t="s">
        <v>17</v>
      </c>
      <c r="C27">
        <f>SUM(C12:C24)</f>
        <v>72</v>
      </c>
      <c r="D27" t="s">
        <v>22</v>
      </c>
      <c r="E27" t="s">
        <v>17</v>
      </c>
      <c r="F27">
        <f>SUM(F12:F26)</f>
        <v>97</v>
      </c>
    </row>
    <row r="29" spans="1:11" x14ac:dyDescent="0.25">
      <c r="B29" s="48" t="s">
        <v>142</v>
      </c>
      <c r="C29" s="48"/>
      <c r="D29" s="48"/>
      <c r="E29" s="48"/>
      <c r="F29" s="48"/>
    </row>
    <row r="30" spans="1:11" x14ac:dyDescent="0.25">
      <c r="B30" s="33"/>
      <c r="C30" s="35" t="s">
        <v>60</v>
      </c>
      <c r="D30" s="35" t="s">
        <v>61</v>
      </c>
      <c r="E30" s="35" t="s">
        <v>62</v>
      </c>
      <c r="F30" s="35" t="s">
        <v>63</v>
      </c>
    </row>
    <row r="31" spans="1:11" x14ac:dyDescent="0.25">
      <c r="A31" t="s">
        <v>79</v>
      </c>
      <c r="B31" s="36" t="s">
        <v>126</v>
      </c>
      <c r="C31" s="31">
        <f>$C4/$C$27</f>
        <v>6944.4444444444443</v>
      </c>
      <c r="D31" s="31">
        <f>$C5/$F$27</f>
        <v>0</v>
      </c>
      <c r="E31" s="31">
        <f>$C6/$F$27</f>
        <v>0</v>
      </c>
      <c r="F31" s="31">
        <f>$C7/$F$27</f>
        <v>0</v>
      </c>
      <c r="G31" s="10"/>
      <c r="H31" s="10"/>
      <c r="I31" s="10"/>
      <c r="J31" s="10"/>
      <c r="K31" s="10"/>
    </row>
    <row r="32" spans="1:11" x14ac:dyDescent="0.25">
      <c r="B32" s="31" t="s">
        <v>124</v>
      </c>
      <c r="C32" s="31">
        <f>C31</f>
        <v>6944.4444444444443</v>
      </c>
      <c r="D32" s="31">
        <f>D31*4</f>
        <v>0</v>
      </c>
      <c r="E32" s="31">
        <f>E31*4</f>
        <v>0</v>
      </c>
      <c r="F32" s="31">
        <f>F31*4</f>
        <v>0</v>
      </c>
    </row>
    <row r="33" spans="1:8" x14ac:dyDescent="0.25">
      <c r="A33" t="s">
        <v>129</v>
      </c>
      <c r="B33" s="31" t="s">
        <v>130</v>
      </c>
      <c r="C33" s="31">
        <v>2</v>
      </c>
      <c r="D33" s="31">
        <v>2</v>
      </c>
      <c r="E33" s="31">
        <v>0</v>
      </c>
      <c r="F33" s="31">
        <v>0</v>
      </c>
    </row>
    <row r="34" spans="1:8" x14ac:dyDescent="0.25">
      <c r="B34" s="31" t="s">
        <v>131</v>
      </c>
      <c r="C34" s="31">
        <v>0</v>
      </c>
      <c r="D34" s="31">
        <v>10</v>
      </c>
      <c r="E34" s="31">
        <v>10</v>
      </c>
      <c r="F34" s="31">
        <v>10</v>
      </c>
    </row>
    <row r="35" spans="1:8" x14ac:dyDescent="0.25">
      <c r="A35" t="s">
        <v>132</v>
      </c>
      <c r="B35" s="31" t="s">
        <v>134</v>
      </c>
      <c r="C35" s="31">
        <v>5</v>
      </c>
      <c r="D35" s="31">
        <v>5</v>
      </c>
      <c r="E35" s="31">
        <v>0</v>
      </c>
      <c r="F35" s="31">
        <v>0</v>
      </c>
      <c r="H35" t="s">
        <v>135</v>
      </c>
    </row>
    <row r="36" spans="1:8" x14ac:dyDescent="0.25">
      <c r="B36" s="31" t="s">
        <v>133</v>
      </c>
      <c r="C36" s="31">
        <f>((C33*C34)+C35)*$C$27</f>
        <v>360</v>
      </c>
      <c r="D36" s="31">
        <f>((D33*D34)+D35)*$C$27</f>
        <v>1800</v>
      </c>
      <c r="E36" s="31">
        <f>((E33*E34)+E35)*$C$27</f>
        <v>0</v>
      </c>
      <c r="F36" s="31">
        <f>((F33*F34)+F35)*$C$27</f>
        <v>0</v>
      </c>
    </row>
    <row r="37" spans="1:8" x14ac:dyDescent="0.25">
      <c r="A37" t="s">
        <v>78</v>
      </c>
      <c r="B37" s="31" t="s">
        <v>125</v>
      </c>
      <c r="C37" s="31">
        <f>SUMIF('Sensor Table'!A2:A450,'Lookup Table'!$A$2,'Sensor Table'!F2:F450)</f>
        <v>4500</v>
      </c>
      <c r="D37" s="31">
        <f>SUMIF('Sensor Table'!A2:A450,'Lookup Table'!$A$3,'Sensor Table'!F2:F450)</f>
        <v>0</v>
      </c>
      <c r="E37" s="31">
        <f>SUMIF('Sensor Table'!A2:A450,'Lookup Table'!$A$4,'Sensor Table'!F2:F450)</f>
        <v>0</v>
      </c>
      <c r="F37" s="31">
        <f>SUMIF('Sensor Table'!A2:A450,'Lookup Table'!$A$5,'Sensor Table'!F2:F450)</f>
        <v>0</v>
      </c>
    </row>
    <row r="38" spans="1:8" x14ac:dyDescent="0.25">
      <c r="B38" s="32" t="s">
        <v>77</v>
      </c>
      <c r="C38" s="31">
        <f>C37</f>
        <v>4500</v>
      </c>
      <c r="D38" s="31">
        <f>D37/4</f>
        <v>0</v>
      </c>
      <c r="E38" s="31">
        <f>E37/4</f>
        <v>0</v>
      </c>
      <c r="F38" s="31">
        <f>F37/4</f>
        <v>0</v>
      </c>
    </row>
    <row r="39" spans="1:8" x14ac:dyDescent="0.25">
      <c r="A39" t="s">
        <v>136</v>
      </c>
      <c r="B39" s="31" t="s">
        <v>76</v>
      </c>
      <c r="C39" s="31">
        <f>(C38*$F$27)+C36</f>
        <v>436860</v>
      </c>
      <c r="D39" s="31">
        <f>(D38*$F$27)+D36</f>
        <v>1800</v>
      </c>
      <c r="E39" s="31">
        <f>(E38*$F$27)+E36</f>
        <v>0</v>
      </c>
      <c r="F39" s="31">
        <f>(F38*$F$27)+F36</f>
        <v>0</v>
      </c>
    </row>
    <row r="40" spans="1:8" x14ac:dyDescent="0.25">
      <c r="B40" s="34" t="s">
        <v>127</v>
      </c>
      <c r="C40" s="31">
        <f>(C39/C4)*100</f>
        <v>87.372</v>
      </c>
      <c r="D40" s="31" t="e">
        <f>(D39/C5)*100</f>
        <v>#DIV/0!</v>
      </c>
      <c r="E40" s="31" t="e">
        <f>(E39/C6)*100</f>
        <v>#DIV/0!</v>
      </c>
      <c r="F40" s="31" t="e">
        <f>(F39/C7)*100</f>
        <v>#DIV/0!</v>
      </c>
    </row>
  </sheetData>
  <mergeCells count="1">
    <mergeCell ref="B29:F2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234F38-FC44-46A3-BC68-CDE923EE03DC}">
          <x14:formula1>
            <xm:f>'Lookup Table'!$B$2:$B$5</xm:f>
          </x14:formula1>
          <xm:sqref>C4:C7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A31-2D1C-4402-A87A-846C4C4029BB}">
  <dimension ref="A1:T31"/>
  <sheetViews>
    <sheetView workbookViewId="0">
      <selection activeCell="A10" sqref="A10"/>
    </sheetView>
  </sheetViews>
  <sheetFormatPr defaultColWidth="11.85546875" defaultRowHeight="15" x14ac:dyDescent="0.25"/>
  <cols>
    <col min="1" max="1" width="24.42578125" customWidth="1"/>
    <col min="2" max="19" width="12.28515625" customWidth="1"/>
  </cols>
  <sheetData>
    <row r="1" spans="1:13" x14ac:dyDescent="0.25">
      <c r="A1" t="s">
        <v>36</v>
      </c>
    </row>
    <row r="2" spans="1:13" x14ac:dyDescent="0.25">
      <c r="A2" t="s">
        <v>37</v>
      </c>
      <c r="B2" t="s">
        <v>116</v>
      </c>
    </row>
    <row r="3" spans="1:13" x14ac:dyDescent="0.25">
      <c r="A3" t="s">
        <v>38</v>
      </c>
      <c r="B3" t="s">
        <v>118</v>
      </c>
    </row>
    <row r="4" spans="1:13" x14ac:dyDescent="0.25">
      <c r="A4" t="s">
        <v>39</v>
      </c>
      <c r="B4" t="s">
        <v>117</v>
      </c>
    </row>
    <row r="6" spans="1:13" x14ac:dyDescent="0.25">
      <c r="A6" s="27" t="s">
        <v>33</v>
      </c>
      <c r="B6" t="s">
        <v>29</v>
      </c>
    </row>
    <row r="7" spans="1:13" x14ac:dyDescent="0.25">
      <c r="B7" t="s">
        <v>30</v>
      </c>
    </row>
    <row r="8" spans="1:13" ht="15.75" thickBot="1" x14ac:dyDescent="0.3">
      <c r="B8" s="16">
        <v>0</v>
      </c>
      <c r="C8" s="7">
        <v>1</v>
      </c>
      <c r="D8" s="7">
        <v>2</v>
      </c>
      <c r="E8" s="7">
        <v>3</v>
      </c>
      <c r="F8" s="7">
        <v>4</v>
      </c>
      <c r="G8" s="7">
        <v>5</v>
      </c>
      <c r="H8" s="7">
        <v>6</v>
      </c>
      <c r="I8" s="7">
        <v>7</v>
      </c>
      <c r="J8" s="7">
        <v>8</v>
      </c>
      <c r="K8" s="7">
        <v>9</v>
      </c>
      <c r="L8" s="8">
        <v>10</v>
      </c>
      <c r="M8" s="6"/>
    </row>
    <row r="9" spans="1:13" ht="15.75" thickBot="1" x14ac:dyDescent="0.3">
      <c r="A9" s="9" t="s">
        <v>37</v>
      </c>
      <c r="B9" s="62" t="s">
        <v>122</v>
      </c>
      <c r="C9" s="63"/>
      <c r="D9" s="64"/>
      <c r="E9" s="58" t="s">
        <v>32</v>
      </c>
      <c r="F9" s="58"/>
      <c r="G9" s="59"/>
      <c r="H9" s="52" t="s">
        <v>41</v>
      </c>
      <c r="I9" s="53"/>
      <c r="J9" s="53"/>
      <c r="K9" s="53"/>
      <c r="L9" s="54"/>
      <c r="M9" s="5"/>
    </row>
    <row r="10" spans="1:13" ht="15.75" thickBot="1" x14ac:dyDescent="0.3">
      <c r="A10" s="9" t="s">
        <v>38</v>
      </c>
      <c r="B10" s="62" t="s">
        <v>123</v>
      </c>
      <c r="C10" s="63"/>
      <c r="D10" s="64"/>
      <c r="E10" s="60" t="s">
        <v>32</v>
      </c>
      <c r="F10" s="58"/>
      <c r="G10" s="59"/>
      <c r="H10" s="60" t="s">
        <v>105</v>
      </c>
      <c r="I10" s="59"/>
      <c r="J10" s="61" t="s">
        <v>35</v>
      </c>
      <c r="K10" s="58"/>
      <c r="L10" s="59"/>
    </row>
    <row r="11" spans="1:13" ht="15.75" thickBot="1" x14ac:dyDescent="0.3">
      <c r="A11" s="9" t="s">
        <v>39</v>
      </c>
      <c r="B11" s="62" t="s">
        <v>123</v>
      </c>
      <c r="C11" s="63"/>
      <c r="D11" s="64"/>
      <c r="E11" s="60" t="s">
        <v>32</v>
      </c>
      <c r="F11" s="58"/>
      <c r="G11" s="59"/>
      <c r="H11" s="29"/>
      <c r="I11" s="29"/>
      <c r="J11" s="29"/>
      <c r="K11" s="29"/>
      <c r="L11" s="30"/>
    </row>
    <row r="15" spans="1:13" x14ac:dyDescent="0.25">
      <c r="A15" s="27" t="s">
        <v>34</v>
      </c>
      <c r="B15" t="s">
        <v>31</v>
      </c>
    </row>
    <row r="16" spans="1:13" x14ac:dyDescent="0.25">
      <c r="B16" t="s">
        <v>30</v>
      </c>
    </row>
    <row r="17" spans="1:20" ht="15.75" thickBot="1" x14ac:dyDescent="0.3">
      <c r="B17" s="16">
        <v>0</v>
      </c>
      <c r="C17" s="7">
        <v>1</v>
      </c>
      <c r="D17" s="7">
        <v>2</v>
      </c>
      <c r="E17" s="7">
        <v>3</v>
      </c>
      <c r="F17" s="7">
        <v>4</v>
      </c>
      <c r="G17" s="7">
        <v>5</v>
      </c>
      <c r="H17" s="7">
        <v>6</v>
      </c>
      <c r="I17" s="7">
        <v>7</v>
      </c>
      <c r="J17" s="7">
        <v>8</v>
      </c>
      <c r="K17" s="7">
        <v>9</v>
      </c>
      <c r="L17" s="7">
        <v>10</v>
      </c>
      <c r="M17" s="7">
        <v>11</v>
      </c>
      <c r="N17" s="7">
        <v>12</v>
      </c>
      <c r="O17" s="7">
        <v>13</v>
      </c>
      <c r="P17" s="7">
        <v>14</v>
      </c>
      <c r="Q17" s="7">
        <v>15</v>
      </c>
      <c r="R17" s="7">
        <v>16</v>
      </c>
      <c r="S17" s="8">
        <v>17</v>
      </c>
      <c r="T17" s="6"/>
    </row>
    <row r="18" spans="1:20" ht="15.75" thickBot="1" x14ac:dyDescent="0.3">
      <c r="A18" s="9" t="s">
        <v>38</v>
      </c>
      <c r="B18" s="55" t="s">
        <v>112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7"/>
    </row>
    <row r="19" spans="1:20" ht="15.75" thickBot="1" x14ac:dyDescent="0.3">
      <c r="A19" s="9" t="s">
        <v>37</v>
      </c>
      <c r="B19" s="49" t="s">
        <v>42</v>
      </c>
      <c r="C19" s="50"/>
      <c r="D19" s="50"/>
      <c r="E19" s="50"/>
      <c r="F19" s="51"/>
      <c r="G19" s="49" t="s">
        <v>43</v>
      </c>
      <c r="H19" s="50"/>
      <c r="I19" s="50"/>
      <c r="J19" s="50"/>
      <c r="K19" s="51"/>
      <c r="L19" s="49" t="s">
        <v>44</v>
      </c>
      <c r="M19" s="50"/>
      <c r="N19" s="50"/>
      <c r="O19" s="50"/>
      <c r="P19" s="51"/>
      <c r="Q19" s="55" t="s">
        <v>121</v>
      </c>
      <c r="R19" s="56"/>
      <c r="S19" s="57"/>
    </row>
    <row r="20" spans="1:20" ht="15.75" thickBot="1" x14ac:dyDescent="0.3">
      <c r="A20" s="9" t="s">
        <v>39</v>
      </c>
      <c r="B20" s="55" t="s">
        <v>112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7"/>
    </row>
    <row r="23" spans="1:20" x14ac:dyDescent="0.25">
      <c r="A23" s="26" t="s">
        <v>104</v>
      </c>
      <c r="B23" s="73" t="s">
        <v>119</v>
      </c>
      <c r="C23" s="67"/>
      <c r="D23" s="67"/>
      <c r="E23" s="67"/>
      <c r="F23" s="67"/>
      <c r="G23" s="67"/>
      <c r="H23" s="67"/>
      <c r="I23" s="68"/>
      <c r="J23" s="74" t="s">
        <v>120</v>
      </c>
      <c r="K23" s="75"/>
      <c r="L23" s="75"/>
      <c r="M23" s="75"/>
      <c r="N23" s="75"/>
      <c r="O23" s="75"/>
      <c r="P23" s="75"/>
      <c r="Q23" s="76"/>
    </row>
    <row r="24" spans="1:20" x14ac:dyDescent="0.25">
      <c r="B24" s="3">
        <v>0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25">
        <v>7</v>
      </c>
      <c r="J24" s="75"/>
      <c r="K24" s="75"/>
      <c r="L24" s="75"/>
      <c r="M24" s="75"/>
      <c r="N24" s="75"/>
      <c r="O24" s="75"/>
      <c r="P24" s="75"/>
      <c r="Q24" s="76"/>
    </row>
    <row r="25" spans="1:20" ht="15.75" thickBot="1" x14ac:dyDescent="0.3">
      <c r="A25" s="24" t="s">
        <v>38</v>
      </c>
      <c r="B25" s="65" t="s">
        <v>106</v>
      </c>
      <c r="C25" s="66"/>
      <c r="D25" s="66"/>
      <c r="E25" s="66"/>
      <c r="F25" s="66"/>
      <c r="G25" s="66"/>
      <c r="H25" s="77"/>
      <c r="I25" s="28" t="s">
        <v>107</v>
      </c>
      <c r="J25" s="67" t="s">
        <v>115</v>
      </c>
      <c r="K25" s="67"/>
      <c r="L25" s="67"/>
      <c r="M25" s="67"/>
      <c r="N25" s="67"/>
      <c r="O25" s="67"/>
      <c r="P25" s="67"/>
      <c r="Q25" s="68"/>
    </row>
    <row r="26" spans="1:20" ht="15.75" thickBot="1" x14ac:dyDescent="0.3">
      <c r="A26" s="24" t="s">
        <v>108</v>
      </c>
      <c r="B26" s="65" t="s">
        <v>109</v>
      </c>
      <c r="C26" s="66"/>
      <c r="D26" s="66"/>
      <c r="E26" s="66"/>
      <c r="F26" s="66"/>
      <c r="G26" s="66"/>
      <c r="H26" s="66"/>
      <c r="I26" s="57"/>
      <c r="J26" s="69" t="s">
        <v>113</v>
      </c>
      <c r="K26" s="69"/>
      <c r="L26" s="69"/>
      <c r="M26" s="69"/>
      <c r="N26" s="69"/>
      <c r="O26" s="69"/>
      <c r="P26" s="69"/>
      <c r="Q26" s="70"/>
    </row>
    <row r="27" spans="1:20" ht="15.75" thickBot="1" x14ac:dyDescent="0.3">
      <c r="A27" s="24" t="s">
        <v>110</v>
      </c>
      <c r="B27" s="55" t="s">
        <v>111</v>
      </c>
      <c r="C27" s="56"/>
      <c r="D27" s="56"/>
      <c r="E27" s="56"/>
      <c r="F27" s="56"/>
      <c r="G27" s="56"/>
      <c r="H27" s="56"/>
      <c r="I27" s="57"/>
      <c r="J27" s="71" t="s">
        <v>114</v>
      </c>
      <c r="K27" s="71"/>
      <c r="L27" s="71"/>
      <c r="M27" s="71"/>
      <c r="N27" s="71"/>
      <c r="O27" s="71"/>
      <c r="P27" s="71"/>
      <c r="Q27" s="72"/>
    </row>
    <row r="30" spans="1:20" x14ac:dyDescent="0.25">
      <c r="B30" t="s">
        <v>101</v>
      </c>
    </row>
    <row r="31" spans="1:20" x14ac:dyDescent="0.25">
      <c r="B31" t="s">
        <v>102</v>
      </c>
    </row>
  </sheetData>
  <mergeCells count="24">
    <mergeCell ref="B11:D11"/>
    <mergeCell ref="B10:D10"/>
    <mergeCell ref="B9:D9"/>
    <mergeCell ref="B26:I26"/>
    <mergeCell ref="B27:I27"/>
    <mergeCell ref="B20:S20"/>
    <mergeCell ref="B18:S18"/>
    <mergeCell ref="J25:Q25"/>
    <mergeCell ref="J26:Q26"/>
    <mergeCell ref="J27:Q27"/>
    <mergeCell ref="B23:I23"/>
    <mergeCell ref="J23:Q23"/>
    <mergeCell ref="J24:Q24"/>
    <mergeCell ref="B25:H25"/>
    <mergeCell ref="B19:F19"/>
    <mergeCell ref="G19:K19"/>
    <mergeCell ref="L19:P19"/>
    <mergeCell ref="H9:L9"/>
    <mergeCell ref="Q19:S19"/>
    <mergeCell ref="E9:G9"/>
    <mergeCell ref="E10:G10"/>
    <mergeCell ref="E11:G11"/>
    <mergeCell ref="H10:I10"/>
    <mergeCell ref="J10:L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739E-55E4-4B5A-87E3-676432889C48}">
  <dimension ref="A1:H10"/>
  <sheetViews>
    <sheetView workbookViewId="0">
      <selection activeCell="F10" sqref="F10"/>
    </sheetView>
  </sheetViews>
  <sheetFormatPr defaultRowHeight="15" x14ac:dyDescent="0.25"/>
  <cols>
    <col min="4" max="4" width="33.42578125" customWidth="1"/>
    <col min="5" max="5" width="33.28515625" customWidth="1"/>
    <col min="6" max="6" width="17.42578125" customWidth="1"/>
    <col min="7" max="8" width="18" customWidth="1"/>
    <col min="9" max="9" width="14.85546875" customWidth="1"/>
  </cols>
  <sheetData>
    <row r="1" spans="1:8" s="13" customFormat="1" x14ac:dyDescent="0.25">
      <c r="A1" s="13" t="s">
        <v>59</v>
      </c>
      <c r="B1" s="13" t="s">
        <v>55</v>
      </c>
      <c r="C1" s="13" t="s">
        <v>54</v>
      </c>
      <c r="D1" s="13" t="s">
        <v>0</v>
      </c>
      <c r="E1" s="13" t="s">
        <v>47</v>
      </c>
      <c r="F1" s="13" t="s">
        <v>1</v>
      </c>
      <c r="G1" s="13" t="s">
        <v>45</v>
      </c>
      <c r="H1" s="13" t="s">
        <v>46</v>
      </c>
    </row>
    <row r="2" spans="1:8" x14ac:dyDescent="0.25">
      <c r="A2" t="s">
        <v>60</v>
      </c>
      <c r="B2">
        <v>1</v>
      </c>
      <c r="C2">
        <v>0</v>
      </c>
      <c r="D2" t="s">
        <v>65</v>
      </c>
      <c r="E2" t="s">
        <v>50</v>
      </c>
      <c r="F2">
        <v>500</v>
      </c>
      <c r="G2">
        <v>16</v>
      </c>
      <c r="H2">
        <v>16</v>
      </c>
    </row>
    <row r="3" spans="1:8" x14ac:dyDescent="0.25">
      <c r="A3" t="s">
        <v>60</v>
      </c>
      <c r="B3">
        <v>1</v>
      </c>
      <c r="C3">
        <v>1</v>
      </c>
      <c r="D3" t="s">
        <v>67</v>
      </c>
      <c r="E3" t="s">
        <v>50</v>
      </c>
      <c r="F3">
        <v>500</v>
      </c>
      <c r="G3">
        <v>16</v>
      </c>
      <c r="H3">
        <v>16</v>
      </c>
    </row>
    <row r="4" spans="1:8" x14ac:dyDescent="0.25">
      <c r="A4" t="s">
        <v>60</v>
      </c>
      <c r="B4">
        <v>1</v>
      </c>
      <c r="C4">
        <v>2</v>
      </c>
      <c r="D4" t="s">
        <v>68</v>
      </c>
      <c r="E4" t="s">
        <v>50</v>
      </c>
      <c r="F4">
        <v>500</v>
      </c>
      <c r="G4">
        <v>16</v>
      </c>
      <c r="H4">
        <v>16</v>
      </c>
    </row>
    <row r="5" spans="1:8" x14ac:dyDescent="0.25">
      <c r="A5" t="s">
        <v>60</v>
      </c>
      <c r="B5">
        <v>1</v>
      </c>
      <c r="C5">
        <v>3</v>
      </c>
      <c r="D5" t="s">
        <v>160</v>
      </c>
      <c r="E5" t="s">
        <v>50</v>
      </c>
      <c r="F5">
        <v>500</v>
      </c>
      <c r="G5">
        <v>16</v>
      </c>
      <c r="H5">
        <v>16</v>
      </c>
    </row>
    <row r="6" spans="1:8" x14ac:dyDescent="0.25">
      <c r="A6" t="s">
        <v>60</v>
      </c>
      <c r="B6">
        <v>1</v>
      </c>
      <c r="C6">
        <v>4</v>
      </c>
      <c r="D6" t="s">
        <v>161</v>
      </c>
      <c r="E6" t="s">
        <v>50</v>
      </c>
      <c r="F6">
        <v>500</v>
      </c>
      <c r="G6">
        <v>16</v>
      </c>
      <c r="H6">
        <v>16</v>
      </c>
    </row>
    <row r="7" spans="1:8" x14ac:dyDescent="0.25">
      <c r="A7" t="s">
        <v>60</v>
      </c>
      <c r="B7">
        <v>1</v>
      </c>
      <c r="C7">
        <v>5</v>
      </c>
      <c r="D7" t="s">
        <v>143</v>
      </c>
      <c r="E7" t="s">
        <v>50</v>
      </c>
      <c r="F7">
        <v>500</v>
      </c>
      <c r="G7">
        <v>16</v>
      </c>
      <c r="H7">
        <v>16</v>
      </c>
    </row>
    <row r="8" spans="1:8" x14ac:dyDescent="0.25">
      <c r="A8" t="s">
        <v>60</v>
      </c>
      <c r="B8">
        <v>1</v>
      </c>
      <c r="C8">
        <v>6</v>
      </c>
      <c r="D8" t="s">
        <v>144</v>
      </c>
      <c r="E8" t="s">
        <v>50</v>
      </c>
      <c r="F8">
        <v>500</v>
      </c>
      <c r="G8">
        <v>16</v>
      </c>
      <c r="H8">
        <v>16</v>
      </c>
    </row>
    <row r="9" spans="1:8" x14ac:dyDescent="0.25">
      <c r="A9" t="s">
        <v>60</v>
      </c>
      <c r="B9">
        <v>1</v>
      </c>
      <c r="C9">
        <v>7</v>
      </c>
      <c r="D9" t="s">
        <v>156</v>
      </c>
      <c r="E9" t="s">
        <v>50</v>
      </c>
      <c r="F9">
        <v>500</v>
      </c>
      <c r="G9">
        <v>16</v>
      </c>
      <c r="H9">
        <v>16</v>
      </c>
    </row>
    <row r="10" spans="1:8" x14ac:dyDescent="0.25">
      <c r="A10" t="s">
        <v>60</v>
      </c>
      <c r="B10">
        <v>1</v>
      </c>
      <c r="C10">
        <v>8</v>
      </c>
      <c r="D10" t="s">
        <v>66</v>
      </c>
      <c r="E10" t="s">
        <v>141</v>
      </c>
      <c r="F10">
        <v>500</v>
      </c>
      <c r="G10">
        <v>16</v>
      </c>
      <c r="H10">
        <v>16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BFB377E-C310-4BDA-9566-1D15A27581E5}">
          <x14:formula1>
            <xm:f>'Lookup Table'!$A$2:$A$5</xm:f>
          </x14:formula1>
          <xm:sqref>A2:A1048576</xm:sqref>
        </x14:dataValidation>
        <x14:dataValidation type="list" allowBlank="1" showInputMessage="1" showErrorMessage="1" xr:uid="{B37F1AF7-1F32-4F8A-82AB-2BC3E6C46441}">
          <x14:formula1>
            <xm:f>'Lookup Table'!$C$2:$C$9</xm:f>
          </x14:formula1>
          <xm:sqref>B2:B1048576</xm:sqref>
        </x14:dataValidation>
        <x14:dataValidation type="list" allowBlank="1" showInputMessage="1" showErrorMessage="1" xr:uid="{A09FB729-2BF4-4925-9855-676CCD965BDA}">
          <x14:formula1>
            <xm:f>'Lookup Table'!$D$2:$D$33</xm:f>
          </x14:formula1>
          <xm:sqref>C21:C1048576 C12:C19 C2:C10</xm:sqref>
        </x14:dataValidation>
        <x14:dataValidation type="list" allowBlank="1" showInputMessage="1" showErrorMessage="1" xr:uid="{8E290B66-630A-42AA-810F-A6C36C592949}">
          <x14:formula1>
            <xm:f>'Sensor types'!$A$2:$A$300</xm:f>
          </x14:formula1>
          <xm:sqref>E21:E1048576 E2:E10 E12:E15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E995-CDF8-43F3-B73E-7CBED10B1CD7}">
  <dimension ref="A1:F14"/>
  <sheetViews>
    <sheetView workbookViewId="0">
      <selection activeCell="B21" sqref="B21"/>
    </sheetView>
  </sheetViews>
  <sheetFormatPr defaultRowHeight="15" x14ac:dyDescent="0.25"/>
  <cols>
    <col min="1" max="1" width="48" customWidth="1"/>
    <col min="2" max="2" width="26.5703125" customWidth="1"/>
    <col min="3" max="3" width="28.5703125" customWidth="1"/>
    <col min="4" max="4" width="21.85546875" customWidth="1"/>
    <col min="5" max="5" width="15.7109375" customWidth="1"/>
    <col min="6" max="6" width="72.7109375" customWidth="1"/>
  </cols>
  <sheetData>
    <row r="1" spans="1:6" x14ac:dyDescent="0.25">
      <c r="A1" s="11" t="s">
        <v>53</v>
      </c>
      <c r="B1" t="s">
        <v>56</v>
      </c>
      <c r="C1" t="s">
        <v>57</v>
      </c>
      <c r="D1" s="78" t="s">
        <v>69</v>
      </c>
      <c r="E1" s="78"/>
      <c r="F1" t="s">
        <v>95</v>
      </c>
    </row>
    <row r="2" spans="1:6" x14ac:dyDescent="0.25">
      <c r="A2" t="s">
        <v>48</v>
      </c>
      <c r="B2">
        <v>24</v>
      </c>
      <c r="C2">
        <v>10</v>
      </c>
      <c r="D2" s="14" t="s">
        <v>75</v>
      </c>
    </row>
    <row r="3" spans="1:6" x14ac:dyDescent="0.25">
      <c r="A3" t="s">
        <v>49</v>
      </c>
      <c r="B3">
        <v>24</v>
      </c>
      <c r="C3">
        <v>11</v>
      </c>
      <c r="D3" s="14" t="s">
        <v>74</v>
      </c>
    </row>
    <row r="4" spans="1:6" x14ac:dyDescent="0.25">
      <c r="A4" t="s">
        <v>50</v>
      </c>
      <c r="B4">
        <v>16</v>
      </c>
      <c r="C4">
        <v>13</v>
      </c>
      <c r="D4" s="14" t="s">
        <v>72</v>
      </c>
    </row>
    <row r="5" spans="1:6" x14ac:dyDescent="0.25">
      <c r="A5" t="s">
        <v>51</v>
      </c>
      <c r="B5">
        <v>16</v>
      </c>
      <c r="C5">
        <v>13</v>
      </c>
      <c r="D5" s="14" t="s">
        <v>72</v>
      </c>
    </row>
    <row r="6" spans="1:6" x14ac:dyDescent="0.25">
      <c r="A6" t="s">
        <v>141</v>
      </c>
      <c r="B6">
        <v>16</v>
      </c>
      <c r="C6">
        <v>12</v>
      </c>
      <c r="D6" s="14" t="s">
        <v>73</v>
      </c>
      <c r="F6" t="s">
        <v>96</v>
      </c>
    </row>
    <row r="7" spans="1:6" x14ac:dyDescent="0.25">
      <c r="A7" t="s">
        <v>52</v>
      </c>
      <c r="B7">
        <v>13</v>
      </c>
      <c r="C7">
        <v>10</v>
      </c>
      <c r="D7" s="14" t="s">
        <v>70</v>
      </c>
      <c r="E7" s="14" t="s">
        <v>71</v>
      </c>
    </row>
    <row r="14" spans="1:6" x14ac:dyDescent="0.25">
      <c r="F14" t="s">
        <v>97</v>
      </c>
    </row>
  </sheetData>
  <mergeCells count="1">
    <mergeCell ref="D1:E1"/>
  </mergeCells>
  <hyperlinks>
    <hyperlink ref="D7" r:id="rId1" xr:uid="{FFE668F3-A630-428D-BFB9-5154076D4BC8}"/>
    <hyperlink ref="E7" r:id="rId2" xr:uid="{D673C3C9-B3F5-46B9-A94D-2CF1922FD9ED}"/>
    <hyperlink ref="D5" r:id="rId3" xr:uid="{33D4468B-245B-40D8-AC37-66BF34042575}"/>
    <hyperlink ref="D4" r:id="rId4" xr:uid="{3E8EAD85-7FF8-4400-B89C-12451F222B6D}"/>
    <hyperlink ref="D6" r:id="rId5" xr:uid="{41F0B81B-4BA6-4E83-8ACD-F23709EC344C}"/>
    <hyperlink ref="D3" r:id="rId6" xr:uid="{4A0090E7-E389-4DE2-AA30-C9A2A65C2EDD}"/>
    <hyperlink ref="D2" r:id="rId7" xr:uid="{4B31E8B4-F04E-4088-BFDE-1542712CB65E}"/>
  </hyperlinks>
  <pageMargins left="0.7" right="0.7" top="0.75" bottom="0.75" header="0.3" footer="0.3"/>
  <pageSetup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9A80-C4D0-45C2-9FA8-61730F1ED818}">
  <dimension ref="A1:J129"/>
  <sheetViews>
    <sheetView workbookViewId="0">
      <selection activeCell="J128" sqref="J128"/>
    </sheetView>
  </sheetViews>
  <sheetFormatPr defaultRowHeight="15" x14ac:dyDescent="0.25"/>
  <cols>
    <col min="2" max="2" width="44.7109375" customWidth="1"/>
    <col min="3" max="3" width="18.5703125" customWidth="1"/>
    <col min="4" max="4" width="20" customWidth="1"/>
    <col min="5" max="6" width="16.42578125" customWidth="1"/>
    <col min="7" max="7" width="25.42578125" customWidth="1"/>
    <col min="8" max="9" width="24.140625" customWidth="1"/>
    <col min="10" max="10" width="88.140625" customWidth="1"/>
  </cols>
  <sheetData>
    <row r="1" spans="1:10" x14ac:dyDescent="0.25">
      <c r="A1" t="s">
        <v>85</v>
      </c>
      <c r="B1" t="s">
        <v>86</v>
      </c>
      <c r="C1" t="s">
        <v>87</v>
      </c>
      <c r="D1" t="s">
        <v>88</v>
      </c>
      <c r="E1" s="47" t="s">
        <v>179</v>
      </c>
      <c r="F1" s="47" t="s">
        <v>180</v>
      </c>
      <c r="G1" t="s">
        <v>148</v>
      </c>
      <c r="H1" t="s">
        <v>210</v>
      </c>
      <c r="I1" t="s">
        <v>211</v>
      </c>
      <c r="J1" t="s">
        <v>95</v>
      </c>
    </row>
    <row r="2" spans="1:10" x14ac:dyDescent="0.25">
      <c r="A2">
        <v>0</v>
      </c>
      <c r="B2" t="s">
        <v>184</v>
      </c>
      <c r="F2" t="s">
        <v>181</v>
      </c>
      <c r="H2">
        <f t="shared" ref="H2:H25" si="0">(A2*2)</f>
        <v>0</v>
      </c>
      <c r="I2">
        <f t="shared" ref="I2:I25" si="1">(A2*2)+1</f>
        <v>1</v>
      </c>
      <c r="J2" t="s">
        <v>185</v>
      </c>
    </row>
    <row r="3" spans="1:10" x14ac:dyDescent="0.25">
      <c r="A3">
        <v>1</v>
      </c>
      <c r="B3" t="s">
        <v>149</v>
      </c>
      <c r="G3">
        <v>1</v>
      </c>
      <c r="H3">
        <f t="shared" ref="H3:H66" si="2">(A3*2)</f>
        <v>2</v>
      </c>
      <c r="I3">
        <f t="shared" ref="I3:I66" si="3">(A3*2)+1</f>
        <v>3</v>
      </c>
      <c r="J3" t="s">
        <v>155</v>
      </c>
    </row>
    <row r="4" spans="1:10" x14ac:dyDescent="0.25">
      <c r="A4">
        <v>2</v>
      </c>
      <c r="B4" t="s">
        <v>150</v>
      </c>
      <c r="G4">
        <v>1</v>
      </c>
      <c r="H4">
        <f t="shared" si="2"/>
        <v>4</v>
      </c>
      <c r="I4">
        <f t="shared" si="3"/>
        <v>5</v>
      </c>
      <c r="J4" t="s">
        <v>157</v>
      </c>
    </row>
    <row r="5" spans="1:10" x14ac:dyDescent="0.25">
      <c r="A5">
        <v>3</v>
      </c>
      <c r="B5" t="s">
        <v>158</v>
      </c>
      <c r="G5">
        <v>1</v>
      </c>
      <c r="H5">
        <f t="shared" si="2"/>
        <v>6</v>
      </c>
      <c r="I5">
        <f t="shared" si="3"/>
        <v>7</v>
      </c>
      <c r="J5" t="s">
        <v>159</v>
      </c>
    </row>
    <row r="6" spans="1:10" x14ac:dyDescent="0.25">
      <c r="A6">
        <v>4</v>
      </c>
      <c r="B6" t="s">
        <v>154</v>
      </c>
      <c r="G6">
        <v>1</v>
      </c>
      <c r="H6">
        <f t="shared" si="2"/>
        <v>8</v>
      </c>
      <c r="I6">
        <f t="shared" si="3"/>
        <v>9</v>
      </c>
    </row>
    <row r="7" spans="1:10" x14ac:dyDescent="0.25">
      <c r="A7">
        <v>5</v>
      </c>
      <c r="B7" t="s">
        <v>167</v>
      </c>
      <c r="G7">
        <v>1</v>
      </c>
      <c r="H7">
        <f t="shared" si="2"/>
        <v>10</v>
      </c>
      <c r="I7">
        <f t="shared" si="3"/>
        <v>11</v>
      </c>
      <c r="J7" t="s">
        <v>168</v>
      </c>
    </row>
    <row r="8" spans="1:10" x14ac:dyDescent="0.25">
      <c r="A8">
        <v>6</v>
      </c>
      <c r="B8" t="s">
        <v>153</v>
      </c>
      <c r="G8">
        <v>1</v>
      </c>
      <c r="H8">
        <f t="shared" si="2"/>
        <v>12</v>
      </c>
      <c r="I8">
        <f t="shared" si="3"/>
        <v>13</v>
      </c>
      <c r="J8" t="s">
        <v>166</v>
      </c>
    </row>
    <row r="9" spans="1:10" x14ac:dyDescent="0.25">
      <c r="A9">
        <v>7</v>
      </c>
      <c r="B9" t="s">
        <v>173</v>
      </c>
      <c r="G9">
        <v>1</v>
      </c>
      <c r="H9">
        <f t="shared" si="2"/>
        <v>14</v>
      </c>
      <c r="I9">
        <f t="shared" si="3"/>
        <v>15</v>
      </c>
      <c r="J9" t="s">
        <v>165</v>
      </c>
    </row>
    <row r="10" spans="1:10" x14ac:dyDescent="0.25">
      <c r="A10">
        <v>8</v>
      </c>
      <c r="B10" t="s">
        <v>151</v>
      </c>
      <c r="G10">
        <v>1</v>
      </c>
      <c r="H10">
        <f t="shared" si="2"/>
        <v>16</v>
      </c>
      <c r="I10">
        <f t="shared" si="3"/>
        <v>17</v>
      </c>
      <c r="J10" t="s">
        <v>164</v>
      </c>
    </row>
    <row r="11" spans="1:10" x14ac:dyDescent="0.25">
      <c r="A11">
        <v>9</v>
      </c>
      <c r="B11" t="s">
        <v>152</v>
      </c>
      <c r="G11">
        <v>1</v>
      </c>
      <c r="H11">
        <f t="shared" si="2"/>
        <v>18</v>
      </c>
      <c r="I11">
        <f t="shared" si="3"/>
        <v>19</v>
      </c>
      <c r="J11" t="s">
        <v>163</v>
      </c>
    </row>
    <row r="12" spans="1:10" x14ac:dyDescent="0.25">
      <c r="A12">
        <v>10</v>
      </c>
      <c r="B12" s="80"/>
      <c r="H12">
        <f t="shared" si="2"/>
        <v>20</v>
      </c>
      <c r="I12">
        <f t="shared" si="3"/>
        <v>21</v>
      </c>
    </row>
    <row r="13" spans="1:10" x14ac:dyDescent="0.25">
      <c r="A13">
        <v>11</v>
      </c>
      <c r="B13" s="80"/>
      <c r="H13">
        <f t="shared" si="2"/>
        <v>22</v>
      </c>
      <c r="I13">
        <f t="shared" si="3"/>
        <v>23</v>
      </c>
    </row>
    <row r="14" spans="1:10" x14ac:dyDescent="0.25">
      <c r="A14">
        <v>12</v>
      </c>
      <c r="H14">
        <f t="shared" si="2"/>
        <v>24</v>
      </c>
      <c r="I14">
        <f t="shared" si="3"/>
        <v>25</v>
      </c>
    </row>
    <row r="15" spans="1:10" x14ac:dyDescent="0.25">
      <c r="A15">
        <v>13</v>
      </c>
      <c r="H15">
        <f t="shared" si="2"/>
        <v>26</v>
      </c>
      <c r="I15">
        <f t="shared" si="3"/>
        <v>27</v>
      </c>
    </row>
    <row r="16" spans="1:10" x14ac:dyDescent="0.25">
      <c r="A16">
        <v>14</v>
      </c>
      <c r="H16">
        <f t="shared" si="2"/>
        <v>28</v>
      </c>
      <c r="I16">
        <f t="shared" si="3"/>
        <v>29</v>
      </c>
    </row>
    <row r="17" spans="1:10" x14ac:dyDescent="0.25">
      <c r="A17">
        <v>15</v>
      </c>
      <c r="B17" t="s">
        <v>137</v>
      </c>
      <c r="C17" t="s">
        <v>90</v>
      </c>
      <c r="D17" t="s">
        <v>89</v>
      </c>
      <c r="E17">
        <v>50</v>
      </c>
      <c r="F17">
        <v>65</v>
      </c>
      <c r="G17">
        <v>1</v>
      </c>
      <c r="H17">
        <f t="shared" si="2"/>
        <v>30</v>
      </c>
      <c r="I17">
        <f t="shared" si="3"/>
        <v>31</v>
      </c>
    </row>
    <row r="18" spans="1:10" x14ac:dyDescent="0.25">
      <c r="A18">
        <v>16</v>
      </c>
      <c r="B18" t="s">
        <v>145</v>
      </c>
      <c r="C18" t="s">
        <v>89</v>
      </c>
      <c r="D18" t="s">
        <v>90</v>
      </c>
      <c r="E18">
        <v>50</v>
      </c>
      <c r="F18">
        <v>25</v>
      </c>
      <c r="G18">
        <v>1</v>
      </c>
      <c r="H18">
        <f t="shared" si="2"/>
        <v>32</v>
      </c>
      <c r="I18">
        <f t="shared" si="3"/>
        <v>33</v>
      </c>
    </row>
    <row r="19" spans="1:10" x14ac:dyDescent="0.25">
      <c r="A19">
        <v>17</v>
      </c>
      <c r="B19" t="s">
        <v>138</v>
      </c>
      <c r="C19" t="s">
        <v>89</v>
      </c>
      <c r="D19" t="s">
        <v>90</v>
      </c>
      <c r="E19">
        <v>50</v>
      </c>
      <c r="F19">
        <v>25</v>
      </c>
      <c r="G19">
        <v>1</v>
      </c>
      <c r="H19">
        <f t="shared" si="2"/>
        <v>34</v>
      </c>
      <c r="I19">
        <f t="shared" si="3"/>
        <v>35</v>
      </c>
    </row>
    <row r="20" spans="1:10" x14ac:dyDescent="0.25">
      <c r="A20">
        <v>18</v>
      </c>
      <c r="B20" t="s">
        <v>146</v>
      </c>
      <c r="C20" t="s">
        <v>89</v>
      </c>
      <c r="D20" t="s">
        <v>90</v>
      </c>
      <c r="E20">
        <v>50</v>
      </c>
      <c r="F20">
        <v>25</v>
      </c>
      <c r="G20">
        <v>1</v>
      </c>
      <c r="H20">
        <f t="shared" si="2"/>
        <v>36</v>
      </c>
      <c r="I20">
        <f t="shared" si="3"/>
        <v>37</v>
      </c>
    </row>
    <row r="21" spans="1:10" x14ac:dyDescent="0.25">
      <c r="A21">
        <v>19</v>
      </c>
      <c r="B21" t="s">
        <v>140</v>
      </c>
      <c r="C21" t="s">
        <v>89</v>
      </c>
      <c r="D21" t="s">
        <v>90</v>
      </c>
      <c r="E21">
        <v>50</v>
      </c>
      <c r="F21">
        <v>25</v>
      </c>
      <c r="G21">
        <v>1</v>
      </c>
      <c r="H21">
        <f t="shared" si="2"/>
        <v>38</v>
      </c>
      <c r="I21">
        <f t="shared" si="3"/>
        <v>39</v>
      </c>
    </row>
    <row r="22" spans="1:10" x14ac:dyDescent="0.25">
      <c r="A22">
        <v>20</v>
      </c>
      <c r="B22" t="s">
        <v>139</v>
      </c>
      <c r="C22" t="s">
        <v>89</v>
      </c>
      <c r="D22" t="s">
        <v>90</v>
      </c>
      <c r="E22">
        <v>50</v>
      </c>
      <c r="F22">
        <v>25</v>
      </c>
      <c r="G22">
        <v>1</v>
      </c>
      <c r="H22">
        <f t="shared" si="2"/>
        <v>40</v>
      </c>
      <c r="I22">
        <f t="shared" si="3"/>
        <v>41</v>
      </c>
    </row>
    <row r="23" spans="1:10" x14ac:dyDescent="0.25">
      <c r="A23">
        <v>21</v>
      </c>
      <c r="B23" t="s">
        <v>91</v>
      </c>
      <c r="C23" t="s">
        <v>93</v>
      </c>
      <c r="D23" t="s">
        <v>94</v>
      </c>
      <c r="G23">
        <v>1</v>
      </c>
      <c r="H23">
        <f t="shared" si="2"/>
        <v>42</v>
      </c>
      <c r="I23">
        <f t="shared" si="3"/>
        <v>43</v>
      </c>
      <c r="J23" t="s">
        <v>171</v>
      </c>
    </row>
    <row r="24" spans="1:10" x14ac:dyDescent="0.25">
      <c r="A24">
        <v>22</v>
      </c>
      <c r="B24" t="s">
        <v>92</v>
      </c>
      <c r="C24" t="s">
        <v>93</v>
      </c>
      <c r="D24" t="s">
        <v>94</v>
      </c>
      <c r="G24">
        <v>1</v>
      </c>
      <c r="H24">
        <f t="shared" si="2"/>
        <v>44</v>
      </c>
      <c r="I24">
        <f t="shared" si="3"/>
        <v>45</v>
      </c>
      <c r="J24" t="s">
        <v>172</v>
      </c>
    </row>
    <row r="25" spans="1:10" x14ac:dyDescent="0.25">
      <c r="A25">
        <v>23</v>
      </c>
      <c r="B25" t="s">
        <v>147</v>
      </c>
      <c r="C25" t="s">
        <v>93</v>
      </c>
      <c r="D25" t="s">
        <v>94</v>
      </c>
      <c r="G25">
        <v>1</v>
      </c>
      <c r="H25">
        <f t="shared" si="2"/>
        <v>46</v>
      </c>
      <c r="I25">
        <f t="shared" si="3"/>
        <v>47</v>
      </c>
      <c r="J25" t="s">
        <v>169</v>
      </c>
    </row>
    <row r="26" spans="1:10" x14ac:dyDescent="0.25">
      <c r="A26">
        <v>24</v>
      </c>
      <c r="B26" t="s">
        <v>162</v>
      </c>
      <c r="C26" t="s">
        <v>93</v>
      </c>
      <c r="D26" t="s">
        <v>94</v>
      </c>
      <c r="G26">
        <v>1</v>
      </c>
      <c r="H26">
        <f t="shared" si="2"/>
        <v>48</v>
      </c>
      <c r="I26">
        <f t="shared" si="3"/>
        <v>49</v>
      </c>
      <c r="J26" t="s">
        <v>170</v>
      </c>
    </row>
    <row r="27" spans="1:10" x14ac:dyDescent="0.25">
      <c r="A27">
        <v>25</v>
      </c>
      <c r="H27">
        <f t="shared" si="2"/>
        <v>50</v>
      </c>
      <c r="I27">
        <f t="shared" si="3"/>
        <v>51</v>
      </c>
    </row>
    <row r="28" spans="1:10" x14ac:dyDescent="0.25">
      <c r="A28">
        <v>26</v>
      </c>
      <c r="H28">
        <f t="shared" si="2"/>
        <v>52</v>
      </c>
      <c r="I28">
        <f t="shared" si="3"/>
        <v>53</v>
      </c>
    </row>
    <row r="29" spans="1:10" x14ac:dyDescent="0.25">
      <c r="A29">
        <v>27</v>
      </c>
      <c r="H29">
        <f t="shared" si="2"/>
        <v>54</v>
      </c>
      <c r="I29">
        <f t="shared" si="3"/>
        <v>55</v>
      </c>
    </row>
    <row r="30" spans="1:10" x14ac:dyDescent="0.25">
      <c r="A30">
        <v>28</v>
      </c>
      <c r="H30">
        <f t="shared" si="2"/>
        <v>56</v>
      </c>
      <c r="I30">
        <f t="shared" si="3"/>
        <v>57</v>
      </c>
    </row>
    <row r="31" spans="1:10" x14ac:dyDescent="0.25">
      <c r="A31">
        <v>29</v>
      </c>
      <c r="H31">
        <f t="shared" si="2"/>
        <v>58</v>
      </c>
      <c r="I31">
        <f t="shared" si="3"/>
        <v>59</v>
      </c>
    </row>
    <row r="32" spans="1:10" x14ac:dyDescent="0.25">
      <c r="A32">
        <v>30</v>
      </c>
      <c r="H32">
        <f t="shared" si="2"/>
        <v>60</v>
      </c>
      <c r="I32">
        <f t="shared" si="3"/>
        <v>61</v>
      </c>
    </row>
    <row r="33" spans="1:9" x14ac:dyDescent="0.25">
      <c r="A33">
        <v>31</v>
      </c>
      <c r="H33">
        <f t="shared" si="2"/>
        <v>62</v>
      </c>
      <c r="I33">
        <f t="shared" si="3"/>
        <v>63</v>
      </c>
    </row>
    <row r="34" spans="1:9" x14ac:dyDescent="0.25">
      <c r="A34">
        <v>32</v>
      </c>
      <c r="H34">
        <f t="shared" si="2"/>
        <v>64</v>
      </c>
      <c r="I34">
        <f t="shared" si="3"/>
        <v>65</v>
      </c>
    </row>
    <row r="35" spans="1:9" x14ac:dyDescent="0.25">
      <c r="A35">
        <v>33</v>
      </c>
      <c r="H35">
        <f t="shared" si="2"/>
        <v>66</v>
      </c>
      <c r="I35">
        <f t="shared" si="3"/>
        <v>67</v>
      </c>
    </row>
    <row r="36" spans="1:9" x14ac:dyDescent="0.25">
      <c r="A36">
        <v>34</v>
      </c>
      <c r="H36">
        <f t="shared" si="2"/>
        <v>68</v>
      </c>
      <c r="I36">
        <f t="shared" si="3"/>
        <v>69</v>
      </c>
    </row>
    <row r="37" spans="1:9" x14ac:dyDescent="0.25">
      <c r="A37">
        <v>35</v>
      </c>
      <c r="H37">
        <f t="shared" si="2"/>
        <v>70</v>
      </c>
      <c r="I37">
        <f t="shared" si="3"/>
        <v>71</v>
      </c>
    </row>
    <row r="38" spans="1:9" x14ac:dyDescent="0.25">
      <c r="A38">
        <v>36</v>
      </c>
      <c r="H38">
        <f t="shared" si="2"/>
        <v>72</v>
      </c>
      <c r="I38">
        <f t="shared" si="3"/>
        <v>73</v>
      </c>
    </row>
    <row r="39" spans="1:9" x14ac:dyDescent="0.25">
      <c r="A39">
        <v>37</v>
      </c>
      <c r="H39">
        <f t="shared" si="2"/>
        <v>74</v>
      </c>
      <c r="I39">
        <f t="shared" si="3"/>
        <v>75</v>
      </c>
    </row>
    <row r="40" spans="1:9" x14ac:dyDescent="0.25">
      <c r="A40">
        <v>38</v>
      </c>
      <c r="H40">
        <f t="shared" si="2"/>
        <v>76</v>
      </c>
      <c r="I40">
        <f t="shared" si="3"/>
        <v>77</v>
      </c>
    </row>
    <row r="41" spans="1:9" x14ac:dyDescent="0.25">
      <c r="A41">
        <v>39</v>
      </c>
      <c r="H41">
        <f t="shared" si="2"/>
        <v>78</v>
      </c>
      <c r="I41">
        <f t="shared" si="3"/>
        <v>79</v>
      </c>
    </row>
    <row r="42" spans="1:9" x14ac:dyDescent="0.25">
      <c r="A42">
        <v>40</v>
      </c>
      <c r="H42">
        <f t="shared" si="2"/>
        <v>80</v>
      </c>
      <c r="I42">
        <f t="shared" si="3"/>
        <v>81</v>
      </c>
    </row>
    <row r="43" spans="1:9" x14ac:dyDescent="0.25">
      <c r="A43">
        <v>41</v>
      </c>
      <c r="H43">
        <f t="shared" si="2"/>
        <v>82</v>
      </c>
      <c r="I43">
        <f t="shared" si="3"/>
        <v>83</v>
      </c>
    </row>
    <row r="44" spans="1:9" x14ac:dyDescent="0.25">
      <c r="A44">
        <v>42</v>
      </c>
      <c r="H44">
        <f t="shared" si="2"/>
        <v>84</v>
      </c>
      <c r="I44">
        <f t="shared" si="3"/>
        <v>85</v>
      </c>
    </row>
    <row r="45" spans="1:9" x14ac:dyDescent="0.25">
      <c r="A45">
        <v>43</v>
      </c>
      <c r="H45">
        <f t="shared" si="2"/>
        <v>86</v>
      </c>
      <c r="I45">
        <f t="shared" si="3"/>
        <v>87</v>
      </c>
    </row>
    <row r="46" spans="1:9" x14ac:dyDescent="0.25">
      <c r="A46">
        <v>44</v>
      </c>
      <c r="H46">
        <f t="shared" si="2"/>
        <v>88</v>
      </c>
      <c r="I46">
        <f t="shared" si="3"/>
        <v>89</v>
      </c>
    </row>
    <row r="47" spans="1:9" x14ac:dyDescent="0.25">
      <c r="A47">
        <v>45</v>
      </c>
      <c r="H47">
        <f t="shared" si="2"/>
        <v>90</v>
      </c>
      <c r="I47">
        <f t="shared" si="3"/>
        <v>91</v>
      </c>
    </row>
    <row r="48" spans="1:9" x14ac:dyDescent="0.25">
      <c r="A48">
        <v>46</v>
      </c>
      <c r="H48">
        <f t="shared" si="2"/>
        <v>92</v>
      </c>
      <c r="I48">
        <f t="shared" si="3"/>
        <v>93</v>
      </c>
    </row>
    <row r="49" spans="1:9" x14ac:dyDescent="0.25">
      <c r="A49">
        <v>47</v>
      </c>
      <c r="H49">
        <f t="shared" si="2"/>
        <v>94</v>
      </c>
      <c r="I49">
        <f t="shared" si="3"/>
        <v>95</v>
      </c>
    </row>
    <row r="50" spans="1:9" x14ac:dyDescent="0.25">
      <c r="A50">
        <v>48</v>
      </c>
      <c r="H50">
        <f t="shared" si="2"/>
        <v>96</v>
      </c>
      <c r="I50">
        <f t="shared" si="3"/>
        <v>97</v>
      </c>
    </row>
    <row r="51" spans="1:9" x14ac:dyDescent="0.25">
      <c r="A51">
        <v>49</v>
      </c>
      <c r="H51">
        <f t="shared" si="2"/>
        <v>98</v>
      </c>
      <c r="I51">
        <f t="shared" si="3"/>
        <v>99</v>
      </c>
    </row>
    <row r="52" spans="1:9" x14ac:dyDescent="0.25">
      <c r="A52">
        <v>50</v>
      </c>
      <c r="H52">
        <f t="shared" si="2"/>
        <v>100</v>
      </c>
      <c r="I52">
        <f t="shared" si="3"/>
        <v>101</v>
      </c>
    </row>
    <row r="53" spans="1:9" x14ac:dyDescent="0.25">
      <c r="A53">
        <v>51</v>
      </c>
      <c r="H53">
        <f t="shared" si="2"/>
        <v>102</v>
      </c>
      <c r="I53">
        <f t="shared" si="3"/>
        <v>103</v>
      </c>
    </row>
    <row r="54" spans="1:9" x14ac:dyDescent="0.25">
      <c r="A54">
        <v>52</v>
      </c>
      <c r="H54">
        <f t="shared" si="2"/>
        <v>104</v>
      </c>
      <c r="I54">
        <f t="shared" si="3"/>
        <v>105</v>
      </c>
    </row>
    <row r="55" spans="1:9" x14ac:dyDescent="0.25">
      <c r="A55">
        <v>53</v>
      </c>
      <c r="H55">
        <f t="shared" si="2"/>
        <v>106</v>
      </c>
      <c r="I55">
        <f t="shared" si="3"/>
        <v>107</v>
      </c>
    </row>
    <row r="56" spans="1:9" x14ac:dyDescent="0.25">
      <c r="A56">
        <v>54</v>
      </c>
      <c r="H56">
        <f t="shared" si="2"/>
        <v>108</v>
      </c>
      <c r="I56">
        <f t="shared" si="3"/>
        <v>109</v>
      </c>
    </row>
    <row r="57" spans="1:9" x14ac:dyDescent="0.25">
      <c r="A57">
        <v>55</v>
      </c>
      <c r="H57">
        <f t="shared" si="2"/>
        <v>110</v>
      </c>
      <c r="I57">
        <f t="shared" si="3"/>
        <v>111</v>
      </c>
    </row>
    <row r="58" spans="1:9" x14ac:dyDescent="0.25">
      <c r="A58">
        <v>56</v>
      </c>
      <c r="H58">
        <f t="shared" si="2"/>
        <v>112</v>
      </c>
      <c r="I58">
        <f t="shared" si="3"/>
        <v>113</v>
      </c>
    </row>
    <row r="59" spans="1:9" x14ac:dyDescent="0.25">
      <c r="A59">
        <v>57</v>
      </c>
      <c r="H59">
        <f t="shared" si="2"/>
        <v>114</v>
      </c>
      <c r="I59">
        <f t="shared" si="3"/>
        <v>115</v>
      </c>
    </row>
    <row r="60" spans="1:9" x14ac:dyDescent="0.25">
      <c r="A60">
        <v>58</v>
      </c>
      <c r="H60">
        <f t="shared" si="2"/>
        <v>116</v>
      </c>
      <c r="I60">
        <f t="shared" si="3"/>
        <v>117</v>
      </c>
    </row>
    <row r="61" spans="1:9" x14ac:dyDescent="0.25">
      <c r="A61">
        <v>59</v>
      </c>
      <c r="H61">
        <f t="shared" si="2"/>
        <v>118</v>
      </c>
      <c r="I61">
        <f t="shared" si="3"/>
        <v>119</v>
      </c>
    </row>
    <row r="62" spans="1:9" x14ac:dyDescent="0.25">
      <c r="A62">
        <v>60</v>
      </c>
      <c r="H62">
        <f t="shared" si="2"/>
        <v>120</v>
      </c>
      <c r="I62">
        <f t="shared" si="3"/>
        <v>121</v>
      </c>
    </row>
    <row r="63" spans="1:9" x14ac:dyDescent="0.25">
      <c r="A63">
        <v>61</v>
      </c>
      <c r="H63">
        <f t="shared" si="2"/>
        <v>122</v>
      </c>
      <c r="I63">
        <f t="shared" si="3"/>
        <v>123</v>
      </c>
    </row>
    <row r="64" spans="1:9" x14ac:dyDescent="0.25">
      <c r="A64">
        <v>62</v>
      </c>
      <c r="H64">
        <f t="shared" si="2"/>
        <v>124</v>
      </c>
      <c r="I64">
        <f t="shared" si="3"/>
        <v>125</v>
      </c>
    </row>
    <row r="65" spans="1:9" x14ac:dyDescent="0.25">
      <c r="A65">
        <v>63</v>
      </c>
      <c r="H65">
        <f t="shared" si="2"/>
        <v>126</v>
      </c>
      <c r="I65">
        <f t="shared" si="3"/>
        <v>127</v>
      </c>
    </row>
    <row r="66" spans="1:9" x14ac:dyDescent="0.25">
      <c r="A66">
        <v>64</v>
      </c>
      <c r="H66">
        <f t="shared" si="2"/>
        <v>128</v>
      </c>
      <c r="I66">
        <f t="shared" si="3"/>
        <v>129</v>
      </c>
    </row>
    <row r="67" spans="1:9" x14ac:dyDescent="0.25">
      <c r="A67">
        <v>65</v>
      </c>
      <c r="H67">
        <f t="shared" ref="H67:H130" si="4">(A67*2)</f>
        <v>130</v>
      </c>
      <c r="I67">
        <f t="shared" ref="I67:I130" si="5">(A67*2)+1</f>
        <v>131</v>
      </c>
    </row>
    <row r="68" spans="1:9" x14ac:dyDescent="0.25">
      <c r="A68">
        <v>66</v>
      </c>
      <c r="H68">
        <f t="shared" si="4"/>
        <v>132</v>
      </c>
      <c r="I68">
        <f t="shared" si="5"/>
        <v>133</v>
      </c>
    </row>
    <row r="69" spans="1:9" x14ac:dyDescent="0.25">
      <c r="A69">
        <v>67</v>
      </c>
      <c r="H69">
        <f t="shared" si="4"/>
        <v>134</v>
      </c>
      <c r="I69">
        <f t="shared" si="5"/>
        <v>135</v>
      </c>
    </row>
    <row r="70" spans="1:9" x14ac:dyDescent="0.25">
      <c r="A70">
        <v>68</v>
      </c>
      <c r="H70">
        <f t="shared" si="4"/>
        <v>136</v>
      </c>
      <c r="I70">
        <f t="shared" si="5"/>
        <v>137</v>
      </c>
    </row>
    <row r="71" spans="1:9" x14ac:dyDescent="0.25">
      <c r="A71">
        <v>69</v>
      </c>
      <c r="H71">
        <f t="shared" si="4"/>
        <v>138</v>
      </c>
      <c r="I71">
        <f t="shared" si="5"/>
        <v>139</v>
      </c>
    </row>
    <row r="72" spans="1:9" x14ac:dyDescent="0.25">
      <c r="A72">
        <v>70</v>
      </c>
      <c r="H72">
        <f t="shared" si="4"/>
        <v>140</v>
      </c>
      <c r="I72">
        <f t="shared" si="5"/>
        <v>141</v>
      </c>
    </row>
    <row r="73" spans="1:9" x14ac:dyDescent="0.25">
      <c r="A73">
        <v>71</v>
      </c>
      <c r="H73">
        <f t="shared" si="4"/>
        <v>142</v>
      </c>
      <c r="I73">
        <f t="shared" si="5"/>
        <v>143</v>
      </c>
    </row>
    <row r="74" spans="1:9" x14ac:dyDescent="0.25">
      <c r="A74">
        <v>72</v>
      </c>
      <c r="H74">
        <f t="shared" si="4"/>
        <v>144</v>
      </c>
      <c r="I74">
        <f t="shared" si="5"/>
        <v>145</v>
      </c>
    </row>
    <row r="75" spans="1:9" x14ac:dyDescent="0.25">
      <c r="A75">
        <v>73</v>
      </c>
      <c r="H75">
        <f t="shared" si="4"/>
        <v>146</v>
      </c>
      <c r="I75">
        <f t="shared" si="5"/>
        <v>147</v>
      </c>
    </row>
    <row r="76" spans="1:9" x14ac:dyDescent="0.25">
      <c r="A76">
        <v>74</v>
      </c>
      <c r="H76">
        <f t="shared" si="4"/>
        <v>148</v>
      </c>
      <c r="I76">
        <f t="shared" si="5"/>
        <v>149</v>
      </c>
    </row>
    <row r="77" spans="1:9" x14ac:dyDescent="0.25">
      <c r="A77">
        <v>75</v>
      </c>
      <c r="H77">
        <f t="shared" si="4"/>
        <v>150</v>
      </c>
      <c r="I77">
        <f t="shared" si="5"/>
        <v>151</v>
      </c>
    </row>
    <row r="78" spans="1:9" x14ac:dyDescent="0.25">
      <c r="A78">
        <v>76</v>
      </c>
      <c r="H78">
        <f t="shared" si="4"/>
        <v>152</v>
      </c>
      <c r="I78">
        <f t="shared" si="5"/>
        <v>153</v>
      </c>
    </row>
    <row r="79" spans="1:9" x14ac:dyDescent="0.25">
      <c r="A79">
        <v>77</v>
      </c>
      <c r="H79">
        <f t="shared" si="4"/>
        <v>154</v>
      </c>
      <c r="I79">
        <f t="shared" si="5"/>
        <v>155</v>
      </c>
    </row>
    <row r="80" spans="1:9" x14ac:dyDescent="0.25">
      <c r="A80">
        <v>78</v>
      </c>
      <c r="H80">
        <f t="shared" si="4"/>
        <v>156</v>
      </c>
      <c r="I80">
        <f t="shared" si="5"/>
        <v>157</v>
      </c>
    </row>
    <row r="81" spans="1:9" x14ac:dyDescent="0.25">
      <c r="A81">
        <v>79</v>
      </c>
      <c r="H81">
        <f t="shared" si="4"/>
        <v>158</v>
      </c>
      <c r="I81">
        <f t="shared" si="5"/>
        <v>159</v>
      </c>
    </row>
    <row r="82" spans="1:9" x14ac:dyDescent="0.25">
      <c r="A82">
        <v>80</v>
      </c>
      <c r="H82">
        <f t="shared" si="4"/>
        <v>160</v>
      </c>
      <c r="I82">
        <f t="shared" si="5"/>
        <v>161</v>
      </c>
    </row>
    <row r="83" spans="1:9" x14ac:dyDescent="0.25">
      <c r="A83">
        <v>81</v>
      </c>
      <c r="H83">
        <f t="shared" si="4"/>
        <v>162</v>
      </c>
      <c r="I83">
        <f t="shared" si="5"/>
        <v>163</v>
      </c>
    </row>
    <row r="84" spans="1:9" x14ac:dyDescent="0.25">
      <c r="A84">
        <v>82</v>
      </c>
      <c r="H84">
        <f t="shared" si="4"/>
        <v>164</v>
      </c>
      <c r="I84">
        <f t="shared" si="5"/>
        <v>165</v>
      </c>
    </row>
    <row r="85" spans="1:9" x14ac:dyDescent="0.25">
      <c r="A85">
        <v>83</v>
      </c>
      <c r="H85">
        <f t="shared" si="4"/>
        <v>166</v>
      </c>
      <c r="I85">
        <f t="shared" si="5"/>
        <v>167</v>
      </c>
    </row>
    <row r="86" spans="1:9" x14ac:dyDescent="0.25">
      <c r="A86">
        <v>84</v>
      </c>
      <c r="H86">
        <f t="shared" si="4"/>
        <v>168</v>
      </c>
      <c r="I86">
        <f t="shared" si="5"/>
        <v>169</v>
      </c>
    </row>
    <row r="87" spans="1:9" x14ac:dyDescent="0.25">
      <c r="A87">
        <v>85</v>
      </c>
      <c r="H87">
        <f t="shared" si="4"/>
        <v>170</v>
      </c>
      <c r="I87">
        <f t="shared" si="5"/>
        <v>171</v>
      </c>
    </row>
    <row r="88" spans="1:9" x14ac:dyDescent="0.25">
      <c r="A88">
        <v>86</v>
      </c>
      <c r="H88">
        <f t="shared" si="4"/>
        <v>172</v>
      </c>
      <c r="I88">
        <f t="shared" si="5"/>
        <v>173</v>
      </c>
    </row>
    <row r="89" spans="1:9" x14ac:dyDescent="0.25">
      <c r="A89">
        <v>87</v>
      </c>
      <c r="H89">
        <f t="shared" si="4"/>
        <v>174</v>
      </c>
      <c r="I89">
        <f t="shared" si="5"/>
        <v>175</v>
      </c>
    </row>
    <row r="90" spans="1:9" x14ac:dyDescent="0.25">
      <c r="A90">
        <v>88</v>
      </c>
      <c r="H90">
        <f t="shared" si="4"/>
        <v>176</v>
      </c>
      <c r="I90">
        <f t="shared" si="5"/>
        <v>177</v>
      </c>
    </row>
    <row r="91" spans="1:9" x14ac:dyDescent="0.25">
      <c r="A91">
        <v>89</v>
      </c>
      <c r="H91">
        <f t="shared" si="4"/>
        <v>178</v>
      </c>
      <c r="I91">
        <f t="shared" si="5"/>
        <v>179</v>
      </c>
    </row>
    <row r="92" spans="1:9" x14ac:dyDescent="0.25">
      <c r="A92">
        <v>90</v>
      </c>
      <c r="H92">
        <f t="shared" si="4"/>
        <v>180</v>
      </c>
      <c r="I92">
        <f t="shared" si="5"/>
        <v>181</v>
      </c>
    </row>
    <row r="93" spans="1:9" x14ac:dyDescent="0.25">
      <c r="A93">
        <v>91</v>
      </c>
      <c r="H93">
        <f t="shared" si="4"/>
        <v>182</v>
      </c>
      <c r="I93">
        <f t="shared" si="5"/>
        <v>183</v>
      </c>
    </row>
    <row r="94" spans="1:9" x14ac:dyDescent="0.25">
      <c r="A94">
        <v>92</v>
      </c>
      <c r="H94">
        <f t="shared" si="4"/>
        <v>184</v>
      </c>
      <c r="I94">
        <f t="shared" si="5"/>
        <v>185</v>
      </c>
    </row>
    <row r="95" spans="1:9" x14ac:dyDescent="0.25">
      <c r="A95">
        <v>93</v>
      </c>
      <c r="H95">
        <f t="shared" si="4"/>
        <v>186</v>
      </c>
      <c r="I95">
        <f t="shared" si="5"/>
        <v>187</v>
      </c>
    </row>
    <row r="96" spans="1:9" x14ac:dyDescent="0.25">
      <c r="A96">
        <v>94</v>
      </c>
      <c r="H96">
        <f t="shared" si="4"/>
        <v>188</v>
      </c>
      <c r="I96">
        <f t="shared" si="5"/>
        <v>189</v>
      </c>
    </row>
    <row r="97" spans="1:9" x14ac:dyDescent="0.25">
      <c r="A97">
        <v>95</v>
      </c>
      <c r="H97">
        <f t="shared" si="4"/>
        <v>190</v>
      </c>
      <c r="I97">
        <f t="shared" si="5"/>
        <v>191</v>
      </c>
    </row>
    <row r="98" spans="1:9" x14ac:dyDescent="0.25">
      <c r="A98">
        <v>96</v>
      </c>
      <c r="H98">
        <f t="shared" si="4"/>
        <v>192</v>
      </c>
      <c r="I98">
        <f t="shared" si="5"/>
        <v>193</v>
      </c>
    </row>
    <row r="99" spans="1:9" x14ac:dyDescent="0.25">
      <c r="A99">
        <v>97</v>
      </c>
      <c r="H99">
        <f t="shared" si="4"/>
        <v>194</v>
      </c>
      <c r="I99">
        <f t="shared" si="5"/>
        <v>195</v>
      </c>
    </row>
    <row r="100" spans="1:9" x14ac:dyDescent="0.25">
      <c r="A100">
        <v>98</v>
      </c>
      <c r="H100">
        <f t="shared" si="4"/>
        <v>196</v>
      </c>
      <c r="I100">
        <f t="shared" si="5"/>
        <v>197</v>
      </c>
    </row>
    <row r="101" spans="1:9" x14ac:dyDescent="0.25">
      <c r="A101">
        <v>99</v>
      </c>
      <c r="H101">
        <f t="shared" si="4"/>
        <v>198</v>
      </c>
      <c r="I101">
        <f t="shared" si="5"/>
        <v>199</v>
      </c>
    </row>
    <row r="102" spans="1:9" x14ac:dyDescent="0.25">
      <c r="A102">
        <v>100</v>
      </c>
      <c r="H102">
        <f t="shared" si="4"/>
        <v>200</v>
      </c>
      <c r="I102">
        <f t="shared" si="5"/>
        <v>201</v>
      </c>
    </row>
    <row r="103" spans="1:9" x14ac:dyDescent="0.25">
      <c r="A103">
        <v>101</v>
      </c>
      <c r="H103">
        <f t="shared" si="4"/>
        <v>202</v>
      </c>
      <c r="I103">
        <f t="shared" si="5"/>
        <v>203</v>
      </c>
    </row>
    <row r="104" spans="1:9" x14ac:dyDescent="0.25">
      <c r="A104">
        <v>102</v>
      </c>
      <c r="H104">
        <f t="shared" si="4"/>
        <v>204</v>
      </c>
      <c r="I104">
        <f t="shared" si="5"/>
        <v>205</v>
      </c>
    </row>
    <row r="105" spans="1:9" x14ac:dyDescent="0.25">
      <c r="A105">
        <v>103</v>
      </c>
      <c r="H105">
        <f t="shared" si="4"/>
        <v>206</v>
      </c>
      <c r="I105">
        <f t="shared" si="5"/>
        <v>207</v>
      </c>
    </row>
    <row r="106" spans="1:9" x14ac:dyDescent="0.25">
      <c r="A106">
        <v>104</v>
      </c>
      <c r="H106">
        <f t="shared" si="4"/>
        <v>208</v>
      </c>
      <c r="I106">
        <f t="shared" si="5"/>
        <v>209</v>
      </c>
    </row>
    <row r="107" spans="1:9" x14ac:dyDescent="0.25">
      <c r="A107">
        <v>105</v>
      </c>
      <c r="H107">
        <f t="shared" si="4"/>
        <v>210</v>
      </c>
      <c r="I107">
        <f t="shared" si="5"/>
        <v>211</v>
      </c>
    </row>
    <row r="108" spans="1:9" x14ac:dyDescent="0.25">
      <c r="A108">
        <v>106</v>
      </c>
      <c r="H108">
        <f t="shared" si="4"/>
        <v>212</v>
      </c>
      <c r="I108">
        <f t="shared" si="5"/>
        <v>213</v>
      </c>
    </row>
    <row r="109" spans="1:9" x14ac:dyDescent="0.25">
      <c r="A109">
        <v>107</v>
      </c>
      <c r="H109">
        <f t="shared" si="4"/>
        <v>214</v>
      </c>
      <c r="I109">
        <f t="shared" si="5"/>
        <v>215</v>
      </c>
    </row>
    <row r="110" spans="1:9" x14ac:dyDescent="0.25">
      <c r="A110">
        <v>108</v>
      </c>
      <c r="H110">
        <f t="shared" si="4"/>
        <v>216</v>
      </c>
      <c r="I110">
        <f t="shared" si="5"/>
        <v>217</v>
      </c>
    </row>
    <row r="111" spans="1:9" x14ac:dyDescent="0.25">
      <c r="A111">
        <v>109</v>
      </c>
      <c r="H111">
        <f t="shared" si="4"/>
        <v>218</v>
      </c>
      <c r="I111">
        <f t="shared" si="5"/>
        <v>219</v>
      </c>
    </row>
    <row r="112" spans="1:9" x14ac:dyDescent="0.25">
      <c r="A112">
        <v>110</v>
      </c>
      <c r="H112">
        <f t="shared" si="4"/>
        <v>220</v>
      </c>
      <c r="I112">
        <f t="shared" si="5"/>
        <v>221</v>
      </c>
    </row>
    <row r="113" spans="1:9" x14ac:dyDescent="0.25">
      <c r="A113">
        <v>111</v>
      </c>
      <c r="H113">
        <f t="shared" si="4"/>
        <v>222</v>
      </c>
      <c r="I113">
        <f t="shared" si="5"/>
        <v>223</v>
      </c>
    </row>
    <row r="114" spans="1:9" x14ac:dyDescent="0.25">
      <c r="A114">
        <v>112</v>
      </c>
      <c r="H114">
        <f t="shared" si="4"/>
        <v>224</v>
      </c>
      <c r="I114">
        <f t="shared" si="5"/>
        <v>225</v>
      </c>
    </row>
    <row r="115" spans="1:9" x14ac:dyDescent="0.25">
      <c r="A115">
        <v>113</v>
      </c>
      <c r="H115">
        <f t="shared" si="4"/>
        <v>226</v>
      </c>
      <c r="I115">
        <f t="shared" si="5"/>
        <v>227</v>
      </c>
    </row>
    <row r="116" spans="1:9" x14ac:dyDescent="0.25">
      <c r="A116">
        <v>114</v>
      </c>
      <c r="H116">
        <f t="shared" si="4"/>
        <v>228</v>
      </c>
      <c r="I116">
        <f t="shared" si="5"/>
        <v>229</v>
      </c>
    </row>
    <row r="117" spans="1:9" x14ac:dyDescent="0.25">
      <c r="A117">
        <v>115</v>
      </c>
      <c r="H117">
        <f t="shared" si="4"/>
        <v>230</v>
      </c>
      <c r="I117">
        <f t="shared" si="5"/>
        <v>231</v>
      </c>
    </row>
    <row r="118" spans="1:9" x14ac:dyDescent="0.25">
      <c r="A118">
        <v>116</v>
      </c>
      <c r="H118">
        <f t="shared" si="4"/>
        <v>232</v>
      </c>
      <c r="I118">
        <f t="shared" si="5"/>
        <v>233</v>
      </c>
    </row>
    <row r="119" spans="1:9" x14ac:dyDescent="0.25">
      <c r="A119">
        <v>117</v>
      </c>
      <c r="H119">
        <f t="shared" si="4"/>
        <v>234</v>
      </c>
      <c r="I119">
        <f t="shared" si="5"/>
        <v>235</v>
      </c>
    </row>
    <row r="120" spans="1:9" x14ac:dyDescent="0.25">
      <c r="A120">
        <v>118</v>
      </c>
      <c r="H120">
        <f t="shared" si="4"/>
        <v>236</v>
      </c>
      <c r="I120">
        <f t="shared" si="5"/>
        <v>237</v>
      </c>
    </row>
    <row r="121" spans="1:9" x14ac:dyDescent="0.25">
      <c r="A121">
        <v>119</v>
      </c>
      <c r="H121">
        <f t="shared" si="4"/>
        <v>238</v>
      </c>
      <c r="I121">
        <f t="shared" si="5"/>
        <v>239</v>
      </c>
    </row>
    <row r="122" spans="1:9" x14ac:dyDescent="0.25">
      <c r="A122">
        <v>120</v>
      </c>
      <c r="H122">
        <f t="shared" si="4"/>
        <v>240</v>
      </c>
      <c r="I122">
        <f t="shared" si="5"/>
        <v>241</v>
      </c>
    </row>
    <row r="123" spans="1:9" x14ac:dyDescent="0.25">
      <c r="A123">
        <v>121</v>
      </c>
      <c r="H123">
        <f t="shared" si="4"/>
        <v>242</v>
      </c>
      <c r="I123">
        <f t="shared" si="5"/>
        <v>243</v>
      </c>
    </row>
    <row r="124" spans="1:9" x14ac:dyDescent="0.25">
      <c r="A124">
        <v>122</v>
      </c>
      <c r="H124">
        <f t="shared" si="4"/>
        <v>244</v>
      </c>
      <c r="I124">
        <f t="shared" si="5"/>
        <v>245</v>
      </c>
    </row>
    <row r="125" spans="1:9" x14ac:dyDescent="0.25">
      <c r="A125">
        <v>123</v>
      </c>
      <c r="H125">
        <f t="shared" si="4"/>
        <v>246</v>
      </c>
      <c r="I125">
        <f t="shared" si="5"/>
        <v>247</v>
      </c>
    </row>
    <row r="126" spans="1:9" x14ac:dyDescent="0.25">
      <c r="A126">
        <v>124</v>
      </c>
      <c r="H126">
        <f t="shared" si="4"/>
        <v>248</v>
      </c>
      <c r="I126">
        <f t="shared" si="5"/>
        <v>249</v>
      </c>
    </row>
    <row r="127" spans="1:9" x14ac:dyDescent="0.25">
      <c r="A127">
        <v>125</v>
      </c>
      <c r="H127">
        <f t="shared" si="4"/>
        <v>250</v>
      </c>
      <c r="I127">
        <f t="shared" si="5"/>
        <v>251</v>
      </c>
    </row>
    <row r="128" spans="1:9" x14ac:dyDescent="0.25">
      <c r="A128">
        <v>126</v>
      </c>
      <c r="H128">
        <f t="shared" si="4"/>
        <v>252</v>
      </c>
      <c r="I128">
        <f t="shared" si="5"/>
        <v>253</v>
      </c>
    </row>
    <row r="129" spans="1:9" x14ac:dyDescent="0.25">
      <c r="A129">
        <v>127</v>
      </c>
      <c r="H129">
        <f t="shared" si="4"/>
        <v>254</v>
      </c>
      <c r="I129">
        <f t="shared" si="5"/>
        <v>255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3E9C-6ADE-4FB7-BB51-DD1E9DFB4D88}">
  <dimension ref="A1:K11"/>
  <sheetViews>
    <sheetView workbookViewId="0">
      <selection activeCell="M9" sqref="M9"/>
    </sheetView>
  </sheetViews>
  <sheetFormatPr defaultColWidth="7.28515625" defaultRowHeight="15" x14ac:dyDescent="0.25"/>
  <cols>
    <col min="1" max="1" width="15.5703125" customWidth="1"/>
    <col min="2" max="2" width="7.28515625" style="38"/>
    <col min="3" max="9" width="7.28515625" style="39"/>
    <col min="10" max="10" width="7.28515625" style="38"/>
    <col min="11" max="11" width="7.28515625" style="15"/>
  </cols>
  <sheetData>
    <row r="1" spans="1:11" ht="15" customHeight="1" x14ac:dyDescent="0.25">
      <c r="B1" s="79" t="s">
        <v>182</v>
      </c>
      <c r="C1" s="79"/>
      <c r="D1" s="79"/>
      <c r="E1" s="79"/>
      <c r="F1" s="79"/>
      <c r="G1" s="79"/>
      <c r="H1" s="79"/>
      <c r="I1" s="79"/>
      <c r="J1" s="79"/>
      <c r="K1" s="79"/>
    </row>
    <row r="2" spans="1:11" x14ac:dyDescent="0.25"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s="43" customFormat="1" ht="48.75" customHeight="1" x14ac:dyDescent="0.2">
      <c r="B3" s="44" t="s">
        <v>178</v>
      </c>
      <c r="C3" s="45" t="s">
        <v>138</v>
      </c>
      <c r="D3" s="45" t="s">
        <v>145</v>
      </c>
      <c r="E3" s="45" t="s">
        <v>146</v>
      </c>
      <c r="F3" s="45" t="s">
        <v>139</v>
      </c>
      <c r="G3" s="45" t="s">
        <v>140</v>
      </c>
      <c r="H3" s="45" t="s">
        <v>177</v>
      </c>
      <c r="I3" s="45" t="s">
        <v>176</v>
      </c>
      <c r="J3" s="44" t="s">
        <v>174</v>
      </c>
      <c r="K3" s="46" t="s">
        <v>175</v>
      </c>
    </row>
    <row r="4" spans="1:11" x14ac:dyDescent="0.25">
      <c r="A4" t="s">
        <v>149</v>
      </c>
      <c r="B4" s="40">
        <v>0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>
        <v>0</v>
      </c>
      <c r="J4" s="40">
        <v>0</v>
      </c>
      <c r="K4" s="42">
        <v>0</v>
      </c>
    </row>
    <row r="5" spans="1:11" x14ac:dyDescent="0.25">
      <c r="A5" t="s">
        <v>158</v>
      </c>
      <c r="B5" s="40">
        <v>0</v>
      </c>
      <c r="C5" s="41"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0">
        <v>0</v>
      </c>
      <c r="K5" s="42">
        <v>0</v>
      </c>
    </row>
    <row r="6" spans="1:11" x14ac:dyDescent="0.25">
      <c r="A6" t="s">
        <v>154</v>
      </c>
      <c r="B6" s="40">
        <v>1</v>
      </c>
      <c r="C6" s="41">
        <v>0</v>
      </c>
      <c r="D6" s="41">
        <v>0</v>
      </c>
      <c r="E6" s="41">
        <v>0</v>
      </c>
      <c r="F6" s="41">
        <v>0</v>
      </c>
      <c r="G6" s="41">
        <v>0</v>
      </c>
      <c r="H6" s="41">
        <v>1</v>
      </c>
      <c r="I6" s="41">
        <v>0</v>
      </c>
      <c r="J6" s="40">
        <v>1</v>
      </c>
      <c r="K6" s="42">
        <v>0</v>
      </c>
    </row>
    <row r="7" spans="1:11" x14ac:dyDescent="0.25">
      <c r="A7" t="s">
        <v>167</v>
      </c>
      <c r="B7" s="40">
        <v>1</v>
      </c>
      <c r="C7" s="41">
        <v>0</v>
      </c>
      <c r="D7" s="41">
        <v>1</v>
      </c>
      <c r="E7" s="41">
        <v>1</v>
      </c>
      <c r="F7" s="41">
        <v>0</v>
      </c>
      <c r="G7" s="41">
        <v>0</v>
      </c>
      <c r="H7" s="41">
        <v>1</v>
      </c>
      <c r="I7" s="41">
        <v>0</v>
      </c>
      <c r="J7" s="40">
        <v>1</v>
      </c>
      <c r="K7" s="42">
        <v>0</v>
      </c>
    </row>
    <row r="8" spans="1:11" x14ac:dyDescent="0.25">
      <c r="A8" t="s">
        <v>173</v>
      </c>
      <c r="B8" s="40">
        <v>1</v>
      </c>
      <c r="C8" s="41">
        <v>0</v>
      </c>
      <c r="D8" s="41">
        <v>1</v>
      </c>
      <c r="E8" s="41">
        <v>1</v>
      </c>
      <c r="F8" s="41">
        <v>0</v>
      </c>
      <c r="G8" s="41">
        <v>0</v>
      </c>
      <c r="H8" s="41">
        <v>1</v>
      </c>
      <c r="I8" s="41">
        <v>0</v>
      </c>
      <c r="J8" s="40">
        <v>1</v>
      </c>
      <c r="K8" s="42">
        <v>1</v>
      </c>
    </row>
    <row r="9" spans="1:11" x14ac:dyDescent="0.25">
      <c r="A9" t="s">
        <v>151</v>
      </c>
      <c r="B9" s="40">
        <v>1</v>
      </c>
      <c r="C9" s="41">
        <v>0</v>
      </c>
      <c r="D9" s="41">
        <v>1</v>
      </c>
      <c r="E9" s="41">
        <v>1</v>
      </c>
      <c r="F9" s="41">
        <v>1</v>
      </c>
      <c r="G9" s="41">
        <v>1</v>
      </c>
      <c r="H9" s="41">
        <v>1</v>
      </c>
      <c r="I9" s="41">
        <v>0</v>
      </c>
      <c r="J9" s="40">
        <v>1</v>
      </c>
      <c r="K9" s="42">
        <v>1</v>
      </c>
    </row>
    <row r="10" spans="1:11" x14ac:dyDescent="0.25">
      <c r="A10" t="s">
        <v>152</v>
      </c>
      <c r="B10" s="40">
        <v>0</v>
      </c>
      <c r="C10" s="41">
        <v>1</v>
      </c>
      <c r="D10" s="41">
        <v>0</v>
      </c>
      <c r="E10" s="41">
        <v>0</v>
      </c>
      <c r="F10" s="41">
        <v>0</v>
      </c>
      <c r="G10" s="41">
        <v>0</v>
      </c>
      <c r="H10" s="41">
        <v>0</v>
      </c>
      <c r="I10" s="41">
        <v>1</v>
      </c>
      <c r="J10" s="40">
        <v>0</v>
      </c>
      <c r="K10" s="42">
        <v>0</v>
      </c>
    </row>
    <row r="11" spans="1:11" x14ac:dyDescent="0.25">
      <c r="A11" t="s">
        <v>153</v>
      </c>
      <c r="B11" s="40">
        <v>0</v>
      </c>
      <c r="C11" s="41">
        <v>1</v>
      </c>
      <c r="D11" s="41">
        <v>1</v>
      </c>
      <c r="E11" s="41">
        <v>1</v>
      </c>
      <c r="F11" s="41">
        <v>0</v>
      </c>
      <c r="G11" s="41">
        <v>0</v>
      </c>
      <c r="H11" s="41">
        <v>1</v>
      </c>
      <c r="I11" s="41">
        <v>1</v>
      </c>
      <c r="J11" s="40">
        <v>0</v>
      </c>
      <c r="K11" s="42">
        <v>0</v>
      </c>
    </row>
  </sheetData>
  <mergeCells count="1">
    <mergeCell ref="B1:K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89A-879C-445C-BF3E-EC23A3ACC1A7}">
  <dimension ref="A1:D33"/>
  <sheetViews>
    <sheetView workbookViewId="0">
      <selection activeCell="D22" sqref="D22"/>
    </sheetView>
  </sheetViews>
  <sheetFormatPr defaultRowHeight="15" x14ac:dyDescent="0.25"/>
  <cols>
    <col min="2" max="2" width="10.42578125" customWidth="1"/>
    <col min="5" max="5" width="14.28515625" customWidth="1"/>
  </cols>
  <sheetData>
    <row r="1" spans="1:4" s="12" customFormat="1" x14ac:dyDescent="0.25">
      <c r="A1" s="12" t="s">
        <v>59</v>
      </c>
      <c r="B1" s="12" t="s">
        <v>128</v>
      </c>
      <c r="C1" s="12" t="s">
        <v>58</v>
      </c>
      <c r="D1" s="12" t="s">
        <v>64</v>
      </c>
    </row>
    <row r="2" spans="1:4" x14ac:dyDescent="0.25">
      <c r="A2" t="s">
        <v>60</v>
      </c>
      <c r="B2">
        <v>125000</v>
      </c>
      <c r="C2">
        <v>0</v>
      </c>
      <c r="D2">
        <v>0</v>
      </c>
    </row>
    <row r="3" spans="1:4" x14ac:dyDescent="0.25">
      <c r="A3" t="s">
        <v>61</v>
      </c>
      <c r="B3">
        <v>250000</v>
      </c>
      <c r="C3">
        <v>1</v>
      </c>
      <c r="D3">
        <v>1</v>
      </c>
    </row>
    <row r="4" spans="1:4" x14ac:dyDescent="0.25">
      <c r="A4" t="s">
        <v>62</v>
      </c>
      <c r="B4">
        <v>500000</v>
      </c>
      <c r="C4">
        <v>2</v>
      </c>
      <c r="D4">
        <v>2</v>
      </c>
    </row>
    <row r="5" spans="1:4" x14ac:dyDescent="0.25">
      <c r="A5" t="s">
        <v>63</v>
      </c>
      <c r="B5">
        <v>1000000</v>
      </c>
      <c r="C5">
        <v>3</v>
      </c>
      <c r="D5">
        <v>3</v>
      </c>
    </row>
    <row r="6" spans="1:4" x14ac:dyDescent="0.25">
      <c r="C6">
        <v>4</v>
      </c>
      <c r="D6">
        <v>4</v>
      </c>
    </row>
    <row r="7" spans="1:4" x14ac:dyDescent="0.25">
      <c r="C7">
        <v>5</v>
      </c>
      <c r="D7">
        <v>5</v>
      </c>
    </row>
    <row r="8" spans="1:4" x14ac:dyDescent="0.25">
      <c r="C8">
        <v>6</v>
      </c>
      <c r="D8">
        <v>6</v>
      </c>
    </row>
    <row r="9" spans="1:4" x14ac:dyDescent="0.25">
      <c r="C9">
        <v>7</v>
      </c>
      <c r="D9">
        <v>7</v>
      </c>
    </row>
    <row r="10" spans="1:4" x14ac:dyDescent="0.25">
      <c r="D10">
        <v>8</v>
      </c>
    </row>
    <row r="11" spans="1:4" x14ac:dyDescent="0.25">
      <c r="D11">
        <v>9</v>
      </c>
    </row>
    <row r="12" spans="1:4" x14ac:dyDescent="0.25">
      <c r="D12">
        <v>10</v>
      </c>
    </row>
    <row r="13" spans="1:4" x14ac:dyDescent="0.25">
      <c r="D13">
        <v>11</v>
      </c>
    </row>
    <row r="14" spans="1:4" x14ac:dyDescent="0.25">
      <c r="D14">
        <v>12</v>
      </c>
    </row>
    <row r="15" spans="1:4" x14ac:dyDescent="0.25">
      <c r="D15">
        <v>13</v>
      </c>
    </row>
    <row r="16" spans="1:4" x14ac:dyDescent="0.25">
      <c r="D16">
        <v>14</v>
      </c>
    </row>
    <row r="17" spans="4:4" x14ac:dyDescent="0.25">
      <c r="D17">
        <v>15</v>
      </c>
    </row>
    <row r="18" spans="4:4" x14ac:dyDescent="0.25">
      <c r="D18">
        <v>16</v>
      </c>
    </row>
    <row r="19" spans="4:4" x14ac:dyDescent="0.25">
      <c r="D19">
        <v>17</v>
      </c>
    </row>
    <row r="20" spans="4:4" x14ac:dyDescent="0.25">
      <c r="D20">
        <v>18</v>
      </c>
    </row>
    <row r="21" spans="4:4" x14ac:dyDescent="0.25">
      <c r="D21">
        <v>19</v>
      </c>
    </row>
    <row r="22" spans="4:4" x14ac:dyDescent="0.25">
      <c r="D22">
        <v>20</v>
      </c>
    </row>
    <row r="23" spans="4:4" x14ac:dyDescent="0.25">
      <c r="D23">
        <v>21</v>
      </c>
    </row>
    <row r="24" spans="4:4" x14ac:dyDescent="0.25">
      <c r="D24">
        <v>22</v>
      </c>
    </row>
    <row r="25" spans="4:4" x14ac:dyDescent="0.25">
      <c r="D25">
        <v>23</v>
      </c>
    </row>
    <row r="26" spans="4:4" x14ac:dyDescent="0.25">
      <c r="D26">
        <v>24</v>
      </c>
    </row>
    <row r="27" spans="4:4" x14ac:dyDescent="0.25">
      <c r="D27">
        <v>25</v>
      </c>
    </row>
    <row r="28" spans="4:4" x14ac:dyDescent="0.25">
      <c r="D28">
        <v>26</v>
      </c>
    </row>
    <row r="29" spans="4:4" x14ac:dyDescent="0.25">
      <c r="D29">
        <v>27</v>
      </c>
    </row>
    <row r="30" spans="4:4" x14ac:dyDescent="0.25">
      <c r="D30">
        <v>28</v>
      </c>
    </row>
    <row r="31" spans="4:4" x14ac:dyDescent="0.25">
      <c r="D31">
        <v>29</v>
      </c>
    </row>
    <row r="32" spans="4:4" x14ac:dyDescent="0.25">
      <c r="D32">
        <v>30</v>
      </c>
    </row>
    <row r="33" spans="4:4" x14ac:dyDescent="0.25">
      <c r="D33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762A-FC32-4463-BC95-D819309C4519}">
  <dimension ref="A1:F76"/>
  <sheetViews>
    <sheetView tabSelected="1" topLeftCell="A13" workbookViewId="0">
      <selection activeCell="G40" sqref="G40"/>
    </sheetView>
  </sheetViews>
  <sheetFormatPr defaultRowHeight="15" x14ac:dyDescent="0.25"/>
  <cols>
    <col min="1" max="1" width="13" customWidth="1"/>
    <col min="2" max="2" width="12.7109375" customWidth="1"/>
    <col min="3" max="3" width="21.85546875" customWidth="1"/>
    <col min="4" max="4" width="14.42578125" customWidth="1"/>
    <col min="5" max="5" width="16.28515625" customWidth="1"/>
    <col min="6" max="6" width="22.28515625" customWidth="1"/>
  </cols>
  <sheetData>
    <row r="1" spans="1:6" x14ac:dyDescent="0.25">
      <c r="A1" t="s">
        <v>98</v>
      </c>
      <c r="B1" t="s">
        <v>99</v>
      </c>
      <c r="C1" t="s">
        <v>100</v>
      </c>
      <c r="D1" t="s">
        <v>206</v>
      </c>
      <c r="E1" t="s">
        <v>223</v>
      </c>
      <c r="F1" t="s">
        <v>209</v>
      </c>
    </row>
    <row r="2" spans="1:6" x14ac:dyDescent="0.25">
      <c r="A2" t="s">
        <v>183</v>
      </c>
      <c r="B2">
        <v>2</v>
      </c>
      <c r="C2" s="80" t="s">
        <v>188</v>
      </c>
      <c r="D2" t="s">
        <v>189</v>
      </c>
    </row>
    <row r="3" spans="1:6" x14ac:dyDescent="0.25">
      <c r="B3">
        <v>3</v>
      </c>
      <c r="C3" t="s">
        <v>186</v>
      </c>
      <c r="D3" t="s">
        <v>60</v>
      </c>
    </row>
    <row r="4" spans="1:6" x14ac:dyDescent="0.25">
      <c r="B4">
        <v>4</v>
      </c>
      <c r="C4" t="s">
        <v>187</v>
      </c>
      <c r="D4" t="s">
        <v>60</v>
      </c>
    </row>
    <row r="5" spans="1:6" x14ac:dyDescent="0.25">
      <c r="B5">
        <v>5</v>
      </c>
      <c r="C5" t="s">
        <v>138</v>
      </c>
      <c r="D5" t="s">
        <v>189</v>
      </c>
    </row>
    <row r="6" spans="1:6" x14ac:dyDescent="0.25">
      <c r="B6">
        <v>6</v>
      </c>
      <c r="C6" t="s">
        <v>190</v>
      </c>
      <c r="D6" t="s">
        <v>189</v>
      </c>
    </row>
    <row r="7" spans="1:6" x14ac:dyDescent="0.25">
      <c r="B7">
        <v>7</v>
      </c>
      <c r="C7" t="s">
        <v>146</v>
      </c>
      <c r="D7" t="s">
        <v>189</v>
      </c>
    </row>
    <row r="8" spans="1:6" x14ac:dyDescent="0.25">
      <c r="B8">
        <v>8</v>
      </c>
      <c r="C8" t="s">
        <v>191</v>
      </c>
      <c r="D8" t="s">
        <v>189</v>
      </c>
    </row>
    <row r="9" spans="1:6" x14ac:dyDescent="0.25">
      <c r="B9">
        <v>9</v>
      </c>
      <c r="C9" t="s">
        <v>192</v>
      </c>
      <c r="D9" t="s">
        <v>189</v>
      </c>
    </row>
    <row r="10" spans="1:6" x14ac:dyDescent="0.25">
      <c r="B10">
        <v>24</v>
      </c>
      <c r="C10" t="s">
        <v>177</v>
      </c>
      <c r="D10" t="s">
        <v>207</v>
      </c>
    </row>
    <row r="11" spans="1:6" x14ac:dyDescent="0.25">
      <c r="B11">
        <v>25</v>
      </c>
      <c r="C11" t="s">
        <v>176</v>
      </c>
      <c r="D11" t="s">
        <v>207</v>
      </c>
    </row>
    <row r="12" spans="1:6" x14ac:dyDescent="0.25">
      <c r="B12">
        <v>26</v>
      </c>
      <c r="C12" t="s">
        <v>174</v>
      </c>
      <c r="D12" t="s">
        <v>207</v>
      </c>
    </row>
    <row r="13" spans="1:6" x14ac:dyDescent="0.25">
      <c r="B13" t="s">
        <v>193</v>
      </c>
      <c r="C13" t="s">
        <v>65</v>
      </c>
      <c r="D13" t="s">
        <v>202</v>
      </c>
    </row>
    <row r="14" spans="1:6" x14ac:dyDescent="0.25">
      <c r="B14" t="s">
        <v>194</v>
      </c>
      <c r="C14" t="s">
        <v>67</v>
      </c>
      <c r="D14" t="s">
        <v>202</v>
      </c>
    </row>
    <row r="15" spans="1:6" x14ac:dyDescent="0.25">
      <c r="B15" t="s">
        <v>195</v>
      </c>
      <c r="C15" t="s">
        <v>68</v>
      </c>
      <c r="D15" t="s">
        <v>202</v>
      </c>
    </row>
    <row r="16" spans="1:6" x14ac:dyDescent="0.25">
      <c r="B16" t="s">
        <v>196</v>
      </c>
      <c r="C16" t="s">
        <v>160</v>
      </c>
      <c r="D16" t="s">
        <v>202</v>
      </c>
    </row>
    <row r="17" spans="1:6" x14ac:dyDescent="0.25">
      <c r="B17" t="s">
        <v>197</v>
      </c>
      <c r="C17" t="s">
        <v>161</v>
      </c>
      <c r="D17" t="s">
        <v>202</v>
      </c>
    </row>
    <row r="18" spans="1:6" x14ac:dyDescent="0.25">
      <c r="B18" t="s">
        <v>198</v>
      </c>
      <c r="C18" t="s">
        <v>143</v>
      </c>
      <c r="D18" t="s">
        <v>202</v>
      </c>
    </row>
    <row r="19" spans="1:6" x14ac:dyDescent="0.25">
      <c r="B19" t="s">
        <v>199</v>
      </c>
      <c r="C19" t="s">
        <v>144</v>
      </c>
      <c r="D19" t="s">
        <v>202</v>
      </c>
    </row>
    <row r="20" spans="1:6" x14ac:dyDescent="0.25">
      <c r="B20" t="s">
        <v>200</v>
      </c>
      <c r="C20" t="s">
        <v>156</v>
      </c>
      <c r="D20" t="s">
        <v>202</v>
      </c>
    </row>
    <row r="21" spans="1:6" x14ac:dyDescent="0.25">
      <c r="B21" t="s">
        <v>201</v>
      </c>
      <c r="C21" t="s">
        <v>66</v>
      </c>
      <c r="D21" t="s">
        <v>202</v>
      </c>
    </row>
    <row r="22" spans="1:6" x14ac:dyDescent="0.25">
      <c r="B22">
        <v>29</v>
      </c>
      <c r="C22" t="s">
        <v>203</v>
      </c>
      <c r="D22" t="s">
        <v>205</v>
      </c>
    </row>
    <row r="23" spans="1:6" x14ac:dyDescent="0.25">
      <c r="B23">
        <v>30</v>
      </c>
      <c r="C23" t="s">
        <v>204</v>
      </c>
      <c r="D23" t="s">
        <v>205</v>
      </c>
    </row>
    <row r="30" spans="1:6" x14ac:dyDescent="0.25">
      <c r="A30" t="s">
        <v>208</v>
      </c>
    </row>
    <row r="31" spans="1:6" x14ac:dyDescent="0.25">
      <c r="B31">
        <v>1</v>
      </c>
      <c r="E31" t="s">
        <v>225</v>
      </c>
      <c r="F31" t="s">
        <v>221</v>
      </c>
    </row>
    <row r="32" spans="1:6" x14ac:dyDescent="0.25">
      <c r="B32">
        <v>2</v>
      </c>
      <c r="E32" t="s">
        <v>225</v>
      </c>
      <c r="F32" t="s">
        <v>222</v>
      </c>
    </row>
    <row r="33" spans="2:6" x14ac:dyDescent="0.25">
      <c r="B33">
        <v>3</v>
      </c>
      <c r="E33" t="s">
        <v>225</v>
      </c>
      <c r="F33" t="s">
        <v>220</v>
      </c>
    </row>
    <row r="34" spans="2:6" x14ac:dyDescent="0.25">
      <c r="B34">
        <v>4</v>
      </c>
      <c r="E34" t="s">
        <v>225</v>
      </c>
      <c r="F34" t="s">
        <v>219</v>
      </c>
    </row>
    <row r="35" spans="2:6" x14ac:dyDescent="0.25">
      <c r="B35">
        <v>5</v>
      </c>
      <c r="E35" t="s">
        <v>224</v>
      </c>
      <c r="F35" t="s">
        <v>214</v>
      </c>
    </row>
    <row r="36" spans="2:6" x14ac:dyDescent="0.25">
      <c r="B36">
        <v>6</v>
      </c>
      <c r="E36" t="s">
        <v>224</v>
      </c>
      <c r="F36" t="s">
        <v>218</v>
      </c>
    </row>
    <row r="37" spans="2:6" x14ac:dyDescent="0.25">
      <c r="B37">
        <v>7</v>
      </c>
      <c r="E37" t="s">
        <v>224</v>
      </c>
      <c r="F37" t="s">
        <v>217</v>
      </c>
    </row>
    <row r="38" spans="2:6" x14ac:dyDescent="0.25">
      <c r="B38">
        <v>8</v>
      </c>
      <c r="E38" t="s">
        <v>224</v>
      </c>
      <c r="F38" t="s">
        <v>216</v>
      </c>
    </row>
    <row r="39" spans="2:6" x14ac:dyDescent="0.25">
      <c r="B39">
        <v>9</v>
      </c>
      <c r="E39" t="s">
        <v>225</v>
      </c>
      <c r="F39" t="s">
        <v>215</v>
      </c>
    </row>
    <row r="40" spans="2:6" x14ac:dyDescent="0.25">
      <c r="B40">
        <v>10</v>
      </c>
      <c r="E40" t="s">
        <v>225</v>
      </c>
      <c r="F40" t="s">
        <v>214</v>
      </c>
    </row>
    <row r="41" spans="2:6" x14ac:dyDescent="0.25">
      <c r="B41">
        <v>11</v>
      </c>
      <c r="E41" t="s">
        <v>225</v>
      </c>
      <c r="F41" t="s">
        <v>213</v>
      </c>
    </row>
    <row r="42" spans="2:6" x14ac:dyDescent="0.25">
      <c r="B42">
        <v>12</v>
      </c>
      <c r="E42" t="s">
        <v>225</v>
      </c>
      <c r="F42" t="s">
        <v>212</v>
      </c>
    </row>
    <row r="58" spans="3:3" x14ac:dyDescent="0.25">
      <c r="C58" s="80"/>
    </row>
    <row r="75" spans="2:2" x14ac:dyDescent="0.25">
      <c r="B75">
        <v>36</v>
      </c>
    </row>
    <row r="76" spans="2:2" x14ac:dyDescent="0.25">
      <c r="B76">
        <v>37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F5E0BAE9FDF43988A86DF33A2F651" ma:contentTypeVersion="7" ma:contentTypeDescription="Create a new document." ma:contentTypeScope="" ma:versionID="9457479bb5dc5fd96b8e2397e3a1e1a3">
  <xsd:schema xmlns:xsd="http://www.w3.org/2001/XMLSchema" xmlns:xs="http://www.w3.org/2001/XMLSchema" xmlns:p="http://schemas.microsoft.com/office/2006/metadata/properties" xmlns:ns3="7d0b6344-7d88-4aec-86e6-7bf88f7ae075" xmlns:ns4="ba534b10-1ab9-4439-b162-d256373275ad" targetNamespace="http://schemas.microsoft.com/office/2006/metadata/properties" ma:root="true" ma:fieldsID="4df8f581a4ce4029441b5b0b900da5df" ns3:_="" ns4:_="">
    <xsd:import namespace="7d0b6344-7d88-4aec-86e6-7bf88f7ae075"/>
    <xsd:import namespace="ba534b10-1ab9-4439-b162-d25637327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b6344-7d88-4aec-86e6-7bf88f7ae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34b10-1ab9-4439-b162-d25637327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W Q 8 E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W Q 8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P B F M o i k e 4 D g A A A B E A A A A T A B w A R m 9 y b X V s Y X M v U 2 V j d G l v b j E u b S C i G A A o o B Q A A A A A A A A A A A A A A A A A A A A A A A A A A A A r T k 0 u y c z P U w i G 0 I b W A F B L A Q I t A B Q A A g A I A F k P B F N + K R 6 K p A A A A P U A A A A S A A A A A A A A A A A A A A A A A A A A A A B D b 2 5 m a W c v U G F j a 2 F n Z S 5 4 b W x Q S w E C L Q A U A A I A C A B Z D w R T D 8 r p q 6 Q A A A D p A A A A E w A A A A A A A A A A A A A A A A D w A A A A W 0 N v b n R l b n R f V H l w Z X N d L n h t b F B L A Q I t A B Q A A g A I A F k P B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O e c P Q z f I R 7 D c e a z 4 l u 4 h A A A A A A I A A A A A A B B m A A A A A Q A A I A A A A P y M n e n k b a n s z f C 8 c r 3 b p U 4 T / 2 Z m m 6 0 + W F l v 3 U l x s k G M A A A A A A 6 A A A A A A g A A I A A A A F j q r E m U H N c a 8 r m l 2 v q 7 o h L 9 Z 1 H r h P H D / 7 m 1 M Y s u c 1 K R U A A A A C f o T V r q 3 N + p m j s M h I f C z X l i z p s M c L 8 C 5 6 3 I 0 Z r X s W p F n p S 1 3 i T i / I C Z u w q i d 1 B u m H L i c r i B q M + K Z 0 5 j O P Y A Y U U f F 1 M O E R 3 7 b o O i r p m Z S I M 4 Q A A A A E A 8 C y U / o r Y / C N q I 5 2 R Y J q 1 O k M 3 2 g v W Y a J C T h p S g k Y a e B y K I T i m F n O W 8 V L c X s K R B i r K L T n f X q q J e 3 v a 7 B / Z 9 R H k = < / D a t a M a s h u p > 
</file>

<file path=customXml/itemProps1.xml><?xml version="1.0" encoding="utf-8"?>
<ds:datastoreItem xmlns:ds="http://schemas.openxmlformats.org/officeDocument/2006/customXml" ds:itemID="{8F1063A7-0CFB-4B42-99DB-F9AE4FA4C5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A7153D-F976-4E66-96DD-D0BCFDAE2B7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d0b6344-7d88-4aec-86e6-7bf88f7ae075"/>
    <ds:schemaRef ds:uri="ba534b10-1ab9-4439-b162-d256373275a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A8343-DE8E-4982-B242-75EE3FC6AAF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7d0b6344-7d88-4aec-86e6-7bf88f7ae075"/>
    <ds:schemaRef ds:uri="http://www.w3.org/XML/1998/namespace"/>
    <ds:schemaRef ds:uri="ba534b10-1ab9-4439-b162-d256373275ad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4C436AC3-DE41-427A-9D30-730EC6B109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CAN Link Budgets</vt:lpstr>
      <vt:lpstr>Renegade-BLT ID Protocol</vt:lpstr>
      <vt:lpstr>Sensor Table</vt:lpstr>
      <vt:lpstr>Sensor types</vt:lpstr>
      <vt:lpstr>State Table</vt:lpstr>
      <vt:lpstr>State Matrix</vt:lpstr>
      <vt:lpstr>Lookup Table</vt:lpstr>
      <vt:lpstr>Pinouts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Morgan</dc:creator>
  <cp:lastModifiedBy>James McPherson</cp:lastModifiedBy>
  <dcterms:created xsi:type="dcterms:W3CDTF">2021-03-25T05:52:55Z</dcterms:created>
  <dcterms:modified xsi:type="dcterms:W3CDTF">2021-08-25T01:25:29Z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0x010100144F5E0BAE9FDF43988A86DF33A2F651</vt:lpwstr>
  </property>
</Properties>
</file>