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Frame" sheetId="1" state="visible" r:id="rId1"/>
    <sheet name="HDLC Header" sheetId="2" state="visible" r:id="rId2"/>
    <sheet name="DLMS Type" sheetId="3" state="visible" r:id="rId3"/>
    <sheet name="DLMS Unit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<sst xmlns="http://schemas.openxmlformats.org/spreadsheetml/2006/main" count="339" uniqueCount="339">
  <si>
    <t>7E</t>
  </si>
  <si>
    <t xml:space="preserve">Frame start</t>
  </si>
  <si>
    <t>A8</t>
  </si>
  <si>
    <t>Adresse</t>
  </si>
  <si>
    <t>A4</t>
  </si>
  <si>
    <t xml:space="preserve">Frame length</t>
  </si>
  <si>
    <t>CF</t>
  </si>
  <si>
    <t xml:space="preserve">HDLC header</t>
  </si>
  <si>
    <t>E6</t>
  </si>
  <si>
    <t xml:space="preserve">fixed, it indicates LLC (Logical Link Control)</t>
  </si>
  <si>
    <t>E7</t>
  </si>
  <si>
    <t>0F</t>
  </si>
  <si>
    <t xml:space="preserve">fixed, 15 = Data Notification</t>
  </si>
  <si>
    <t xml:space="preserve">fixed, Long Invoke-Id and Priority</t>
  </si>
  <si>
    <t>5D</t>
  </si>
  <si>
    <t>0C</t>
  </si>
  <si>
    <t xml:space="preserve">Date length</t>
  </si>
  <si>
    <t xml:space="preserve">YEAR MSB</t>
  </si>
  <si>
    <t>E9</t>
  </si>
  <si>
    <t xml:space="preserve">YEAR LSB</t>
  </si>
  <si>
    <t>MONTH</t>
  </si>
  <si>
    <t>0D</t>
  </si>
  <si>
    <t>DAY</t>
  </si>
  <si>
    <t xml:space="preserve">week day</t>
  </si>
  <si>
    <t>H</t>
  </si>
  <si>
    <t>2A</t>
  </si>
  <si>
    <t>M</t>
  </si>
  <si>
    <t>S</t>
  </si>
  <si>
    <t xml:space="preserve">milliseconds * 10</t>
  </si>
  <si>
    <t>FF</t>
  </si>
  <si>
    <t xml:space="preserve">Deviation (Timezone) int16</t>
  </si>
  <si>
    <t>C4</t>
  </si>
  <si>
    <t xml:space="preserve">status (0 = ok)</t>
  </si>
  <si>
    <t xml:space="preserve">Struct Size</t>
  </si>
  <si>
    <t>OBIS</t>
  </si>
  <si>
    <t xml:space="preserve">Ch. 0 Device ID 1, manufacturing number</t>
  </si>
  <si>
    <t xml:space="preserve">0-0:96.1.0 </t>
  </si>
  <si>
    <t xml:space="preserve">N° de série fabricant</t>
  </si>
  <si>
    <t>LENGTH</t>
  </si>
  <si>
    <t>Data</t>
  </si>
  <si>
    <t xml:space="preserve">Ch. 0 Device ID  #2</t>
  </si>
  <si>
    <t>0-0:96.1.1</t>
  </si>
  <si>
    <t xml:space="preserve">N° GR</t>
  </si>
  <si>
    <t xml:space="preserve">Ch. 0 Sum Li Active power+ (QI+QIV) Inst. value</t>
  </si>
  <si>
    <t>1-0:1.7.0</t>
  </si>
  <si>
    <t xml:space="preserve">Puissance active instantanée import +P</t>
  </si>
  <si>
    <t>1B</t>
  </si>
  <si>
    <t xml:space="preserve">Ch. 0 Sum Li Active power- (QII+QIII) Inst. value</t>
  </si>
  <si>
    <t>1-0:2.7.0</t>
  </si>
  <si>
    <t xml:space="preserve">Puissance active instantanée export -P</t>
  </si>
  <si>
    <t>0B</t>
  </si>
  <si>
    <t>CE</t>
  </si>
  <si>
    <t xml:space="preserve">Ch. 0 Sum Li Active power+ (QI+QIV) Time integral 1 Rate 0 (0 is total)</t>
  </si>
  <si>
    <t>1-0:1.8.0</t>
  </si>
  <si>
    <t xml:space="preserve">Energie active import totale +A</t>
  </si>
  <si>
    <t>4F</t>
  </si>
  <si>
    <t>1E</t>
  </si>
  <si>
    <t xml:space="preserve">Ch. 0 Sum Li Active power- (QII+QIII) Time integral 1 Rate 0 (0 is total)</t>
  </si>
  <si>
    <t>1-0:2.8.0</t>
  </si>
  <si>
    <t xml:space="preserve">Energie active export totale +A</t>
  </si>
  <si>
    <t>DC</t>
  </si>
  <si>
    <t xml:space="preserve">Ch. 0 L1 Voltage Inst. value</t>
  </si>
  <si>
    <t>1-0:32.7.0</t>
  </si>
  <si>
    <t xml:space="preserve">Tension instantanée L1</t>
  </si>
  <si>
    <t>B2</t>
  </si>
  <si>
    <t>CRC</t>
  </si>
  <si>
    <t>8B</t>
  </si>
  <si>
    <t xml:space="preserve">Frame end</t>
  </si>
  <si>
    <t>BlockControl</t>
  </si>
  <si>
    <t xml:space="preserve">Ch. 0 L2 Voltage Inst. value</t>
  </si>
  <si>
    <t>1-0:52.7.0</t>
  </si>
  <si>
    <t xml:space="preserve">Tension instantanée L2</t>
  </si>
  <si>
    <t>8A</t>
  </si>
  <si>
    <t xml:space="preserve">Ch. 0 L3 Voltage Inst. value</t>
  </si>
  <si>
    <t>1-0:72.7.0</t>
  </si>
  <si>
    <t xml:space="preserve">Tension instantanée L3</t>
  </si>
  <si>
    <t xml:space="preserve">Ch. 0 L1 Current Inst. value</t>
  </si>
  <si>
    <t xml:space="preserve">1-0:31.7.0 </t>
  </si>
  <si>
    <t>1F</t>
  </si>
  <si>
    <t xml:space="preserve">Courant instantané L1</t>
  </si>
  <si>
    <t>9B</t>
  </si>
  <si>
    <t>FE</t>
  </si>
  <si>
    <t xml:space="preserve">Ch. 0 L2 Current Inst. value</t>
  </si>
  <si>
    <t xml:space="preserve">1-0:51.7.0 </t>
  </si>
  <si>
    <t xml:space="preserve">Courant instantané L2</t>
  </si>
  <si>
    <t xml:space="preserve">Ch. 0 L3 Current Inst. value</t>
  </si>
  <si>
    <t xml:space="preserve">1-0:71.7.0 </t>
  </si>
  <si>
    <t xml:space="preserve">Courant instantané L3</t>
  </si>
  <si>
    <t xml:space="preserve">Ch. 0 Sum Li Active power+ (QI+QIV) Time integral 1 Rate 1 (0 is total)</t>
  </si>
  <si>
    <t>1-0:1.8.1</t>
  </si>
  <si>
    <t xml:space="preserve">Energie active import +A tarif 1 (Heures Pleines)</t>
  </si>
  <si>
    <t xml:space="preserve">Ch. 0 Sum Li Active power+ (QI+QIV) Time integral 1 Rate 2 (0 is total)</t>
  </si>
  <si>
    <t>1-0:1.8.2</t>
  </si>
  <si>
    <t xml:space="preserve">Energie active import +A tarif 2 (Heures Creuses)</t>
  </si>
  <si>
    <t>1C</t>
  </si>
  <si>
    <t>1D</t>
  </si>
  <si>
    <t>C9</t>
  </si>
  <si>
    <t>A9</t>
  </si>
  <si>
    <t>A0</t>
  </si>
  <si>
    <t>2E</t>
  </si>
  <si>
    <t>BD</t>
  </si>
  <si>
    <t xml:space="preserve">Ch. 0 Sum Li Active power- (QII+QIII) Time integral 1 Rate 1 (0 is total)</t>
  </si>
  <si>
    <t>1-0:2.8.1</t>
  </si>
  <si>
    <t xml:space="preserve">Energie active export -A tarif 1 (Heures Pleines)</t>
  </si>
  <si>
    <t>D0</t>
  </si>
  <si>
    <t xml:space="preserve">Ch. 0 Sum Li Active power- (QII+QIII) Time integral 1 Rate 2 (0 is total)</t>
  </si>
  <si>
    <t>1-0:2.8.2</t>
  </si>
  <si>
    <t xml:space="preserve">Energie active export -A tarif 2 (Heures Creuses)</t>
  </si>
  <si>
    <t>F4</t>
  </si>
  <si>
    <t>id</t>
  </si>
  <si>
    <t xml:space="preserve">frame length</t>
  </si>
  <si>
    <t xml:space="preserve">more data</t>
  </si>
  <si>
    <t>Frame</t>
  </si>
  <si>
    <t xml:space="preserve">Frame length + 3 bit from previous byte</t>
  </si>
  <si>
    <t xml:space="preserve">Target Adresse</t>
  </si>
  <si>
    <t xml:space="preserve">soure adresse</t>
  </si>
  <si>
    <t xml:space="preserve">Frame Type</t>
  </si>
  <si>
    <t xml:space="preserve">header crc</t>
  </si>
  <si>
    <t>DLMS_DATA_TYPE_NONE</t>
  </si>
  <si>
    <t>DLMS_DATA_TYPE_ARRAY</t>
  </si>
  <si>
    <t>DLMS_DATA_TYPE_STRUCTURE</t>
  </si>
  <si>
    <t>DLMS_DATA_TYPE_BOOLEAN</t>
  </si>
  <si>
    <t>DLMS_DATA_TYPE_BIT_STRING</t>
  </si>
  <si>
    <t>DLMS_DATA_TYPE_INT32</t>
  </si>
  <si>
    <t>DLMS_DATA_TYPE_UINT32</t>
  </si>
  <si>
    <t>DLMS_DATA_TYPE_OCTET_STRING</t>
  </si>
  <si>
    <t>DLMS_DATA_TYPE_STRING</t>
  </si>
  <si>
    <t>DLMS_DATA_TYPE_STRING_UTF8</t>
  </si>
  <si>
    <t>DLMS_DATA_TYPE_BINARY_CODED_DESIMAL</t>
  </si>
  <si>
    <t>DLMS_DATA_TYPE_INT8</t>
  </si>
  <si>
    <t>DLMS_DATA_TYPE_INT16</t>
  </si>
  <si>
    <t>DLMS_DATA_TYPE_UINT8</t>
  </si>
  <si>
    <t>DLMS_DATA_TYPE_UINT16</t>
  </si>
  <si>
    <t>DLMS_DATA_TYPE_COMPACT_ARRAY</t>
  </si>
  <si>
    <t>DLMS_DATA_TYPE_INT64</t>
  </si>
  <si>
    <t>DLMS_DATA_TYPE_UINT64</t>
  </si>
  <si>
    <t>DLMS_DATA_TYPE_ENUM</t>
  </si>
  <si>
    <t>DLMS_DATA_TYPE_FLOAT32</t>
  </si>
  <si>
    <t>DLMS_DATA_TYPE_FLOAT64</t>
  </si>
  <si>
    <t>DLMS_DATA_TYPE_DATETIME</t>
  </si>
  <si>
    <t>DLMS_DATA_TYPE_DATE</t>
  </si>
  <si>
    <t>DLMS_DATA_TYPE_TIME</t>
  </si>
  <si>
    <t>DLMS_DATA_TYPE_BYREF</t>
  </si>
  <si>
    <t>Code</t>
  </si>
  <si>
    <t>Unit</t>
  </si>
  <si>
    <t>Quantity</t>
  </si>
  <si>
    <t xml:space="preserve">Unit Name</t>
  </si>
  <si>
    <t xml:space="preserve">SI Definition</t>
  </si>
  <si>
    <t>(comment)</t>
  </si>
  <si>
    <t>a</t>
  </si>
  <si>
    <t>time</t>
  </si>
  <si>
    <t>year</t>
  </si>
  <si>
    <t>mo</t>
  </si>
  <si>
    <t>month</t>
  </si>
  <si>
    <t>wk</t>
  </si>
  <si>
    <t>week</t>
  </si>
  <si>
    <t xml:space="preserve">7*24*60*60 s</t>
  </si>
  <si>
    <t>d</t>
  </si>
  <si>
    <t>day</t>
  </si>
  <si>
    <t xml:space="preserve">24*60*60 s</t>
  </si>
  <si>
    <t>h</t>
  </si>
  <si>
    <t>hour</t>
  </si>
  <si>
    <t xml:space="preserve">60*60 s</t>
  </si>
  <si>
    <t>min.</t>
  </si>
  <si>
    <t>min</t>
  </si>
  <si>
    <t xml:space="preserve">60 s</t>
  </si>
  <si>
    <t>s</t>
  </si>
  <si>
    <t xml:space="preserve">time (t)</t>
  </si>
  <si>
    <t>second</t>
  </si>
  <si>
    <t>°</t>
  </si>
  <si>
    <t xml:space="preserve"> (phase) angle</t>
  </si>
  <si>
    <t>degree</t>
  </si>
  <si>
    <t>rad*180/π</t>
  </si>
  <si>
    <t>°C</t>
  </si>
  <si>
    <t xml:space="preserve">temperature (Θ)</t>
  </si>
  <si>
    <t xml:space="preserve">degree celsius</t>
  </si>
  <si>
    <t>K-273.15</t>
  </si>
  <si>
    <t>currency</t>
  </si>
  <si>
    <t xml:space="preserve"> (local) currency</t>
  </si>
  <si>
    <t>m</t>
  </si>
  <si>
    <t xml:space="preserve">length (l)</t>
  </si>
  <si>
    <t>metre</t>
  </si>
  <si>
    <t>m/s</t>
  </si>
  <si>
    <t xml:space="preserve">speed (v)</t>
  </si>
  <si>
    <t xml:space="preserve">metre per second</t>
  </si>
  <si>
    <t>m3</t>
  </si>
  <si>
    <t xml:space="preserve">volume (V), rV,  meter constant or pulse value (volume)</t>
  </si>
  <si>
    <t xml:space="preserve">cubic metre</t>
  </si>
  <si>
    <t xml:space="preserve">corrected volume</t>
  </si>
  <si>
    <t>m3/h</t>
  </si>
  <si>
    <t xml:space="preserve">volume flux</t>
  </si>
  <si>
    <t xml:space="preserve">cubic metre per hour</t>
  </si>
  <si>
    <t>m3/(60*60s)</t>
  </si>
  <si>
    <t xml:space="preserve">corrected volume flux</t>
  </si>
  <si>
    <t>m3/d</t>
  </si>
  <si>
    <t>m3/(24*60*60s)</t>
  </si>
  <si>
    <t>l</t>
  </si>
  <si>
    <t>volume</t>
  </si>
  <si>
    <t>litre</t>
  </si>
  <si>
    <t xml:space="preserve">10^-3 m3</t>
  </si>
  <si>
    <t>kg</t>
  </si>
  <si>
    <t xml:space="preserve">mass (m)</t>
  </si>
  <si>
    <t>kilogram</t>
  </si>
  <si>
    <t>N</t>
  </si>
  <si>
    <t xml:space="preserve">force (F)</t>
  </si>
  <si>
    <t>newton</t>
  </si>
  <si>
    <t>Nm</t>
  </si>
  <si>
    <t>energy</t>
  </si>
  <si>
    <t>newtonmeter</t>
  </si>
  <si>
    <t xml:space="preserve">J = Nm = Ws</t>
  </si>
  <si>
    <t>Pa</t>
  </si>
  <si>
    <t xml:space="preserve">pressure (p)</t>
  </si>
  <si>
    <t>pascal</t>
  </si>
  <si>
    <t>N/m2</t>
  </si>
  <si>
    <t>bar</t>
  </si>
  <si>
    <t xml:space="preserve">10^5 N/m2</t>
  </si>
  <si>
    <t>J</t>
  </si>
  <si>
    <t>joule</t>
  </si>
  <si>
    <t>J/h</t>
  </si>
  <si>
    <t xml:space="preserve">thermal power</t>
  </si>
  <si>
    <t xml:space="preserve">joule per hour</t>
  </si>
  <si>
    <t>J/(60*60s)</t>
  </si>
  <si>
    <t>W</t>
  </si>
  <si>
    <t xml:space="preserve">active power (P)</t>
  </si>
  <si>
    <t>watt</t>
  </si>
  <si>
    <t xml:space="preserve">W = J/s</t>
  </si>
  <si>
    <t>VA</t>
  </si>
  <si>
    <t xml:space="preserve">apparent power (S)</t>
  </si>
  <si>
    <t>volt-ampere</t>
  </si>
  <si>
    <t>var</t>
  </si>
  <si>
    <t xml:space="preserve">reactive power (Q)</t>
  </si>
  <si>
    <t>Wh</t>
  </si>
  <si>
    <t xml:space="preserve">active energy, rW, active energy meter constant or pulse value</t>
  </si>
  <si>
    <t>watt-hour</t>
  </si>
  <si>
    <t>W*(60*60s)</t>
  </si>
  <si>
    <t>VAh</t>
  </si>
  <si>
    <t xml:space="preserve">apparent energy, rS, apparent energy meter constant or pulse value</t>
  </si>
  <si>
    <t>volt-amperehour</t>
  </si>
  <si>
    <t>VA*(60*60s)</t>
  </si>
  <si>
    <t>varh</t>
  </si>
  <si>
    <t xml:space="preserve">reactive energy, rB, reactive energy meter constant or pulse value</t>
  </si>
  <si>
    <t>var-hour</t>
  </si>
  <si>
    <t>var*(60*60s)</t>
  </si>
  <si>
    <t>A</t>
  </si>
  <si>
    <t xml:space="preserve">current (I)</t>
  </si>
  <si>
    <t>ampere</t>
  </si>
  <si>
    <t>C</t>
  </si>
  <si>
    <t xml:space="preserve">electrical charge (Q)</t>
  </si>
  <si>
    <t>coulomb</t>
  </si>
  <si>
    <t xml:space="preserve">C = As</t>
  </si>
  <si>
    <t>V</t>
  </si>
  <si>
    <t xml:space="preserve">voltage (U)</t>
  </si>
  <si>
    <t>volt</t>
  </si>
  <si>
    <t>V/m</t>
  </si>
  <si>
    <t xml:space="preserve">electrical field strength (E)</t>
  </si>
  <si>
    <t xml:space="preserve">volt per metre</t>
  </si>
  <si>
    <t>F</t>
  </si>
  <si>
    <t xml:space="preserve">capacity (C)</t>
  </si>
  <si>
    <t>farad</t>
  </si>
  <si>
    <t xml:space="preserve">C/V = As/V</t>
  </si>
  <si>
    <t>Ω</t>
  </si>
  <si>
    <t xml:space="preserve">resistance (R)</t>
  </si>
  <si>
    <t>ohm</t>
  </si>
  <si>
    <t xml:space="preserve">Ω = V/A</t>
  </si>
  <si>
    <t>Ωm2/m</t>
  </si>
  <si>
    <t xml:space="preserve">resistivity (_x001F_)</t>
  </si>
  <si>
    <t>Ωm</t>
  </si>
  <si>
    <t>Wb</t>
  </si>
  <si>
    <t xml:space="preserve">magnetic flux (_x001F_)</t>
  </si>
  <si>
    <t>weber</t>
  </si>
  <si>
    <t xml:space="preserve">Wb = Vs</t>
  </si>
  <si>
    <t>T</t>
  </si>
  <si>
    <t xml:space="preserve">induction (T)</t>
  </si>
  <si>
    <t>tesla</t>
  </si>
  <si>
    <t>Wb/m2</t>
  </si>
  <si>
    <t>A/m</t>
  </si>
  <si>
    <t xml:space="preserve">magnetic field strength (H)</t>
  </si>
  <si>
    <t xml:space="preserve">ampere per metre</t>
  </si>
  <si>
    <t xml:space="preserve">inductivity (L)</t>
  </si>
  <si>
    <t>henry</t>
  </si>
  <si>
    <t xml:space="preserve">H = Wb/A</t>
  </si>
  <si>
    <t>Hz</t>
  </si>
  <si>
    <t xml:space="preserve">frequency (f, ω)</t>
  </si>
  <si>
    <t>hertz</t>
  </si>
  <si>
    <t>1/s</t>
  </si>
  <si>
    <t>1/(Wh)</t>
  </si>
  <si>
    <t xml:space="preserve">RW, active energy meter constant or pulse value</t>
  </si>
  <si>
    <t>1/(varh)</t>
  </si>
  <si>
    <t xml:space="preserve">RB, reactive energy meter constant or pulse value</t>
  </si>
  <si>
    <t>1/(VAh)</t>
  </si>
  <si>
    <t xml:space="preserve">RS, apparent energy meter constant or pulse value</t>
  </si>
  <si>
    <t>V2h</t>
  </si>
  <si>
    <t xml:space="preserve">volt-squared hour, rU2h, volt-squared hour meter constant or pulse value</t>
  </si>
  <si>
    <t xml:space="preserve">volt-squared hour</t>
  </si>
  <si>
    <t xml:space="preserve"> V2(60*60s)</t>
  </si>
  <si>
    <t>A2h</t>
  </si>
  <si>
    <t xml:space="preserve">ampere-squared hour, rI2h, ampere-squared hour meter constant or pulse value</t>
  </si>
  <si>
    <t xml:space="preserve">ampere-squared hour</t>
  </si>
  <si>
    <t xml:space="preserve"> A2(60*60s)</t>
  </si>
  <si>
    <t>kg/s</t>
  </si>
  <si>
    <t xml:space="preserve">mass flux</t>
  </si>
  <si>
    <t xml:space="preserve">kilogram per second</t>
  </si>
  <si>
    <t>conductance</t>
  </si>
  <si>
    <t>siemens</t>
  </si>
  <si>
    <t>1/Ω</t>
  </si>
  <si>
    <t>K</t>
  </si>
  <si>
    <t>kelvin</t>
  </si>
  <si>
    <t>1/(V2h)</t>
  </si>
  <si>
    <t xml:space="preserve">RU2h, volt-squared hour meter constant or pulse value</t>
  </si>
  <si>
    <t>1/(A2h)</t>
  </si>
  <si>
    <t xml:space="preserve">RI2h, ampere-squared hour meter constant or pulse value</t>
  </si>
  <si>
    <t>1/m3</t>
  </si>
  <si>
    <t xml:space="preserve">RV, meter constant or pulse value (volume)</t>
  </si>
  <si>
    <t>%</t>
  </si>
  <si>
    <t>percentage</t>
  </si>
  <si>
    <t>Ah</t>
  </si>
  <si>
    <t>ampere-hours</t>
  </si>
  <si>
    <t>Ampere-hour</t>
  </si>
  <si>
    <t>Wh/m3</t>
  </si>
  <si>
    <t xml:space="preserve">energy per volume</t>
  </si>
  <si>
    <t xml:space="preserve">3,6*10^3 J/m3</t>
  </si>
  <si>
    <t>J/m3</t>
  </si>
  <si>
    <t xml:space="preserve">calorific value, wobbe</t>
  </si>
  <si>
    <t xml:space="preserve">Mol %</t>
  </si>
  <si>
    <t xml:space="preserve">molar fraction of gas composition</t>
  </si>
  <si>
    <t xml:space="preserve">mole percent</t>
  </si>
  <si>
    <t xml:space="preserve">(Basic gas composition unit)</t>
  </si>
  <si>
    <t>g/m3</t>
  </si>
  <si>
    <t xml:space="preserve">mass density, quantity of material</t>
  </si>
  <si>
    <t xml:space="preserve"> (Gas analysis accompanying elements)</t>
  </si>
  <si>
    <t xml:space="preserve">Pa s</t>
  </si>
  <si>
    <t xml:space="preserve">dynamic viscosity</t>
  </si>
  <si>
    <t xml:space="preserve">pascal second</t>
  </si>
  <si>
    <t xml:space="preserve"> (Characteristic of gas stream)</t>
  </si>
  <si>
    <t>reserved</t>
  </si>
  <si>
    <t>other</t>
  </si>
  <si>
    <t xml:space="preserve">other unit</t>
  </si>
  <si>
    <t>count</t>
  </si>
  <si>
    <t xml:space="preserve">no unit, unitless, 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</si>
</sst>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name val="Times New Roman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left"/>
    </xf>
    <xf fontId="0" fillId="0" borderId="0" numFmtId="0" xfId="0"/>
    <xf fontId="0" fillId="0" borderId="0" numFmtId="0" xfId="0">
      <protection hidden="0" locked="1"/>
    </xf>
    <xf fontId="1" fillId="0" borderId="0" numFmtId="0" xfId="0" applyFont="1" applyAlignment="1">
      <alignment horizontal="left"/>
    </xf>
    <xf fontId="0" fillId="0" borderId="0" numFmtId="16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8" max="8" width="36.140625"/>
    <col bestFit="1" min="9" max="9" style="1" width="58.57421875"/>
  </cols>
  <sheetData>
    <row r="1" ht="14.25">
      <c r="A1">
        <v>0</v>
      </c>
      <c r="B1" s="2" t="str">
        <f t="shared" ref="B1:B9" si="0">DEC2HEX(A1)</f>
        <v>0</v>
      </c>
      <c r="C1" t="s">
        <v>0</v>
      </c>
      <c r="D1" t="b">
        <f t="shared" ref="D1:D9" si="1">NOT(ISNUMBER(C1))</f>
        <v>1</v>
      </c>
      <c r="E1">
        <f t="shared" ref="E1:E9" si="2">LEN(C1)</f>
        <v>2</v>
      </c>
      <c r="F1" t="str">
        <f t="shared" ref="F1:F9" si="3">IF(D1,C1,MID(CONCATENATE("0",C1),E1,2))</f>
        <v>7E</v>
      </c>
      <c r="G1">
        <f t="shared" ref="G1:G9" si="4">HEX2DEC(F1)</f>
        <v>126</v>
      </c>
      <c r="H1" t="s">
        <v>1</v>
      </c>
    </row>
    <row r="2" ht="14.25">
      <c r="A2">
        <v>1</v>
      </c>
      <c r="B2" s="2" t="str">
        <f t="shared" si="0"/>
        <v>1</v>
      </c>
      <c r="C2" t="s">
        <v>2</v>
      </c>
      <c r="D2" t="b">
        <f t="shared" si="1"/>
        <v>1</v>
      </c>
      <c r="E2">
        <f t="shared" si="2"/>
        <v>2</v>
      </c>
      <c r="F2" t="str">
        <f t="shared" si="3"/>
        <v>A8</v>
      </c>
      <c r="G2">
        <f t="shared" si="4"/>
        <v>168</v>
      </c>
      <c r="H2" t="s">
        <v>3</v>
      </c>
      <c r="I2" s="1"/>
      <c r="K2" s="3"/>
      <c r="L2" s="3"/>
    </row>
    <row r="3" ht="14.25">
      <c r="A3">
        <v>2</v>
      </c>
      <c r="B3" s="2" t="str">
        <f t="shared" si="0"/>
        <v>2</v>
      </c>
      <c r="C3" t="s">
        <v>4</v>
      </c>
      <c r="D3" t="b">
        <f t="shared" si="1"/>
        <v>1</v>
      </c>
      <c r="E3">
        <f t="shared" si="2"/>
        <v>2</v>
      </c>
      <c r="F3" t="str">
        <f t="shared" si="3"/>
        <v>A4</v>
      </c>
      <c r="G3">
        <f t="shared" si="4"/>
        <v>164</v>
      </c>
      <c r="H3" t="s">
        <v>5</v>
      </c>
      <c r="J3" s="3"/>
      <c r="K3" s="3"/>
      <c r="L3" s="3"/>
    </row>
    <row r="4" ht="14.25">
      <c r="A4">
        <v>3</v>
      </c>
      <c r="B4" s="2" t="str">
        <f t="shared" si="0"/>
        <v>3</v>
      </c>
      <c r="C4" t="s">
        <v>6</v>
      </c>
      <c r="D4" t="b">
        <f t="shared" si="1"/>
        <v>1</v>
      </c>
      <c r="E4">
        <f t="shared" si="2"/>
        <v>2</v>
      </c>
      <c r="F4" t="str">
        <f t="shared" si="3"/>
        <v>CF</v>
      </c>
      <c r="G4">
        <f t="shared" si="4"/>
        <v>207</v>
      </c>
      <c r="H4" t="s">
        <v>7</v>
      </c>
    </row>
    <row r="5" ht="14.25">
      <c r="A5">
        <v>4</v>
      </c>
      <c r="B5" s="2" t="str">
        <f t="shared" si="0"/>
        <v>4</v>
      </c>
      <c r="C5">
        <v>2</v>
      </c>
      <c r="D5" t="b">
        <f t="shared" si="1"/>
        <v>0</v>
      </c>
      <c r="E5">
        <f t="shared" si="2"/>
        <v>1</v>
      </c>
      <c r="F5" t="str">
        <f t="shared" si="3"/>
        <v>02</v>
      </c>
      <c r="G5">
        <f t="shared" si="4"/>
        <v>2</v>
      </c>
      <c r="H5" s="3" t="s">
        <v>7</v>
      </c>
    </row>
    <row r="6" ht="14.25">
      <c r="A6">
        <v>5</v>
      </c>
      <c r="B6" s="2" t="str">
        <f t="shared" si="0"/>
        <v>5</v>
      </c>
      <c r="C6">
        <v>23</v>
      </c>
      <c r="D6" t="b">
        <f t="shared" si="1"/>
        <v>0</v>
      </c>
      <c r="E6">
        <f t="shared" si="2"/>
        <v>2</v>
      </c>
      <c r="F6" t="str">
        <f t="shared" si="3"/>
        <v>23</v>
      </c>
      <c r="G6">
        <f t="shared" si="4"/>
        <v>35</v>
      </c>
      <c r="H6" s="3" t="s">
        <v>7</v>
      </c>
    </row>
    <row r="7" ht="14.25">
      <c r="A7">
        <v>6</v>
      </c>
      <c r="B7" s="2" t="str">
        <f t="shared" si="0"/>
        <v>6</v>
      </c>
      <c r="C7">
        <v>3</v>
      </c>
      <c r="D7" t="b">
        <f t="shared" si="1"/>
        <v>0</v>
      </c>
      <c r="E7">
        <f t="shared" si="2"/>
        <v>1</v>
      </c>
      <c r="F7" t="str">
        <f t="shared" si="3"/>
        <v>03</v>
      </c>
      <c r="G7">
        <f t="shared" si="4"/>
        <v>3</v>
      </c>
      <c r="H7" s="3" t="s">
        <v>7</v>
      </c>
    </row>
    <row r="8" ht="14.25">
      <c r="A8">
        <v>7</v>
      </c>
      <c r="B8" s="2" t="str">
        <f t="shared" si="0"/>
        <v>7</v>
      </c>
      <c r="C8">
        <v>99</v>
      </c>
      <c r="D8" t="b">
        <f t="shared" si="1"/>
        <v>0</v>
      </c>
      <c r="E8">
        <f t="shared" si="2"/>
        <v>2</v>
      </c>
      <c r="F8" t="str">
        <f t="shared" si="3"/>
        <v>99</v>
      </c>
      <c r="G8">
        <f t="shared" si="4"/>
        <v>153</v>
      </c>
      <c r="H8" s="3" t="s">
        <v>7</v>
      </c>
    </row>
    <row r="9" ht="14.25">
      <c r="A9">
        <v>8</v>
      </c>
      <c r="B9" s="2" t="str">
        <f t="shared" si="0"/>
        <v>8</v>
      </c>
      <c r="C9">
        <v>96</v>
      </c>
      <c r="D9" t="b">
        <f t="shared" si="1"/>
        <v>0</v>
      </c>
      <c r="E9">
        <f t="shared" si="2"/>
        <v>2</v>
      </c>
      <c r="F9" t="str">
        <f t="shared" si="3"/>
        <v>96</v>
      </c>
      <c r="G9">
        <f t="shared" si="4"/>
        <v>150</v>
      </c>
      <c r="H9" s="3" t="s">
        <v>7</v>
      </c>
    </row>
    <row r="10" ht="14.25">
      <c r="A10">
        <v>9</v>
      </c>
      <c r="B10" s="2" t="str">
        <f t="shared" ref="B10:B73" si="5">DEC2HEX(A10)</f>
        <v>9</v>
      </c>
      <c r="C10" t="s">
        <v>8</v>
      </c>
      <c r="D10" t="b">
        <f t="shared" ref="D10:D73" si="6">NOT(ISNUMBER(C10))</f>
        <v>1</v>
      </c>
      <c r="E10">
        <f t="shared" ref="E10:E73" si="7">LEN(C10)</f>
        <v>2</v>
      </c>
      <c r="F10" t="str">
        <f t="shared" ref="F10:F73" si="8">IF(D10,C10,MID(CONCATENATE("0",C10),E10,2))</f>
        <v>E6</v>
      </c>
      <c r="G10">
        <f t="shared" ref="G10:G73" si="9">HEX2DEC(F10)</f>
        <v>230</v>
      </c>
      <c r="H10" t="s">
        <v>9</v>
      </c>
    </row>
    <row r="11" ht="14.25">
      <c r="A11">
        <v>10</v>
      </c>
      <c r="B11" s="2" t="str">
        <f t="shared" si="5"/>
        <v>A</v>
      </c>
      <c r="C11" t="s">
        <v>10</v>
      </c>
      <c r="D11" t="b">
        <f t="shared" si="6"/>
        <v>1</v>
      </c>
      <c r="E11">
        <f t="shared" si="7"/>
        <v>2</v>
      </c>
      <c r="F11" t="str">
        <f t="shared" si="8"/>
        <v>E7</v>
      </c>
      <c r="G11">
        <f t="shared" si="9"/>
        <v>231</v>
      </c>
      <c r="H11" t="s">
        <v>9</v>
      </c>
    </row>
    <row r="12" ht="14.25">
      <c r="A12">
        <v>11</v>
      </c>
      <c r="B12" s="2" t="str">
        <f t="shared" si="5"/>
        <v>B</v>
      </c>
      <c r="C12">
        <v>0</v>
      </c>
      <c r="D12" t="b">
        <f t="shared" si="6"/>
        <v>0</v>
      </c>
      <c r="E12">
        <f t="shared" si="7"/>
        <v>1</v>
      </c>
      <c r="F12" t="str">
        <f t="shared" si="8"/>
        <v>00</v>
      </c>
      <c r="G12">
        <f t="shared" si="9"/>
        <v>0</v>
      </c>
      <c r="H12" t="s">
        <v>9</v>
      </c>
    </row>
    <row r="13" ht="14.25">
      <c r="A13">
        <v>12</v>
      </c>
      <c r="B13" s="2" t="str">
        <f t="shared" si="5"/>
        <v>C</v>
      </c>
      <c r="C13" t="s">
        <v>11</v>
      </c>
      <c r="D13" t="b">
        <f t="shared" si="6"/>
        <v>1</v>
      </c>
      <c r="E13">
        <f t="shared" si="7"/>
        <v>2</v>
      </c>
      <c r="F13" t="str">
        <f t="shared" si="8"/>
        <v>0F</v>
      </c>
      <c r="G13">
        <f t="shared" si="9"/>
        <v>15</v>
      </c>
      <c r="H13" t="s">
        <v>12</v>
      </c>
    </row>
    <row r="14" ht="14.25">
      <c r="A14">
        <v>13</v>
      </c>
      <c r="B14" s="2" t="str">
        <f t="shared" si="5"/>
        <v>D</v>
      </c>
      <c r="C14">
        <v>0</v>
      </c>
      <c r="D14" t="b">
        <f t="shared" si="6"/>
        <v>0</v>
      </c>
      <c r="E14">
        <f t="shared" si="7"/>
        <v>1</v>
      </c>
      <c r="F14" t="str">
        <f t="shared" si="8"/>
        <v>00</v>
      </c>
      <c r="G14">
        <f t="shared" si="9"/>
        <v>0</v>
      </c>
      <c r="H14" s="3" t="s">
        <v>13</v>
      </c>
    </row>
    <row r="15" ht="14.25">
      <c r="A15">
        <v>14</v>
      </c>
      <c r="B15" s="2" t="str">
        <f t="shared" si="5"/>
        <v>E</v>
      </c>
      <c r="C15">
        <v>1</v>
      </c>
      <c r="D15" t="b">
        <f t="shared" si="6"/>
        <v>0</v>
      </c>
      <c r="E15">
        <f t="shared" si="7"/>
        <v>1</v>
      </c>
      <c r="F15" t="str">
        <f t="shared" si="8"/>
        <v>01</v>
      </c>
      <c r="G15">
        <f t="shared" si="9"/>
        <v>1</v>
      </c>
      <c r="H15" t="s">
        <v>13</v>
      </c>
    </row>
    <row r="16" ht="14.25">
      <c r="A16">
        <v>15</v>
      </c>
      <c r="B16" s="2" t="str">
        <f t="shared" si="5"/>
        <v>F</v>
      </c>
      <c r="C16">
        <v>35</v>
      </c>
      <c r="D16" t="b">
        <f t="shared" si="6"/>
        <v>0</v>
      </c>
      <c r="E16">
        <f t="shared" si="7"/>
        <v>2</v>
      </c>
      <c r="F16" t="str">
        <f t="shared" si="8"/>
        <v>35</v>
      </c>
      <c r="G16">
        <f t="shared" si="9"/>
        <v>53</v>
      </c>
      <c r="H16" s="3" t="s">
        <v>13</v>
      </c>
    </row>
    <row r="17" ht="14.25">
      <c r="A17">
        <v>16</v>
      </c>
      <c r="B17" s="2" t="str">
        <f t="shared" si="5"/>
        <v>10</v>
      </c>
      <c r="C17" t="s">
        <v>14</v>
      </c>
      <c r="D17" t="b">
        <f t="shared" si="6"/>
        <v>1</v>
      </c>
      <c r="E17">
        <f t="shared" si="7"/>
        <v>2</v>
      </c>
      <c r="F17" t="str">
        <f t="shared" si="8"/>
        <v>5D</v>
      </c>
      <c r="G17">
        <f t="shared" si="9"/>
        <v>93</v>
      </c>
      <c r="H17" s="3" t="s">
        <v>13</v>
      </c>
    </row>
    <row r="18" ht="14.25">
      <c r="A18">
        <v>17</v>
      </c>
      <c r="B18" s="2" t="str">
        <f t="shared" si="5"/>
        <v>11</v>
      </c>
      <c r="C18" t="s">
        <v>15</v>
      </c>
      <c r="D18" t="b">
        <f t="shared" si="6"/>
        <v>1</v>
      </c>
      <c r="E18">
        <f t="shared" si="7"/>
        <v>2</v>
      </c>
      <c r="F18" t="str">
        <f t="shared" si="8"/>
        <v>0C</v>
      </c>
      <c r="G18">
        <f t="shared" si="9"/>
        <v>12</v>
      </c>
      <c r="H18" t="s">
        <v>16</v>
      </c>
    </row>
    <row r="19" ht="14.25">
      <c r="A19">
        <v>18</v>
      </c>
      <c r="B19" s="2" t="str">
        <f t="shared" si="5"/>
        <v>12</v>
      </c>
      <c r="C19">
        <v>7</v>
      </c>
      <c r="D19" t="b">
        <f t="shared" si="6"/>
        <v>0</v>
      </c>
      <c r="E19">
        <f t="shared" si="7"/>
        <v>1</v>
      </c>
      <c r="F19" t="str">
        <f t="shared" si="8"/>
        <v>07</v>
      </c>
      <c r="G19">
        <f t="shared" si="9"/>
        <v>7</v>
      </c>
      <c r="H19" t="s">
        <v>17</v>
      </c>
    </row>
    <row r="20" ht="14.25">
      <c r="A20">
        <v>19</v>
      </c>
      <c r="B20" s="2" t="str">
        <f t="shared" si="5"/>
        <v>13</v>
      </c>
      <c r="C20" t="s">
        <v>18</v>
      </c>
      <c r="D20" t="b">
        <f t="shared" si="6"/>
        <v>1</v>
      </c>
      <c r="E20">
        <f t="shared" si="7"/>
        <v>2</v>
      </c>
      <c r="F20" t="str">
        <f t="shared" si="8"/>
        <v>E9</v>
      </c>
      <c r="G20">
        <f t="shared" si="9"/>
        <v>233</v>
      </c>
      <c r="H20" t="s">
        <v>19</v>
      </c>
    </row>
    <row r="21" ht="14.25">
      <c r="A21">
        <v>20</v>
      </c>
      <c r="B21" s="2" t="str">
        <f t="shared" si="5"/>
        <v>14</v>
      </c>
      <c r="C21">
        <v>1</v>
      </c>
      <c r="D21" t="b">
        <f t="shared" si="6"/>
        <v>0</v>
      </c>
      <c r="E21">
        <f t="shared" si="7"/>
        <v>1</v>
      </c>
      <c r="F21" t="str">
        <f t="shared" si="8"/>
        <v>01</v>
      </c>
      <c r="G21">
        <f t="shared" si="9"/>
        <v>1</v>
      </c>
      <c r="H21" t="s">
        <v>20</v>
      </c>
    </row>
    <row r="22" ht="14.25">
      <c r="A22">
        <v>21</v>
      </c>
      <c r="B22" s="2" t="str">
        <f t="shared" si="5"/>
        <v>15</v>
      </c>
      <c r="C22" t="s">
        <v>21</v>
      </c>
      <c r="D22" t="b">
        <f t="shared" si="6"/>
        <v>1</v>
      </c>
      <c r="E22">
        <f t="shared" si="7"/>
        <v>2</v>
      </c>
      <c r="F22" t="str">
        <f t="shared" si="8"/>
        <v>0D</v>
      </c>
      <c r="G22">
        <f t="shared" si="9"/>
        <v>13</v>
      </c>
      <c r="H22" t="s">
        <v>22</v>
      </c>
    </row>
    <row r="23" ht="14.25">
      <c r="A23">
        <v>22</v>
      </c>
      <c r="B23" s="2" t="str">
        <f t="shared" si="5"/>
        <v>16</v>
      </c>
      <c r="C23">
        <v>1</v>
      </c>
      <c r="D23" t="b">
        <f t="shared" si="6"/>
        <v>0</v>
      </c>
      <c r="E23">
        <f t="shared" si="7"/>
        <v>1</v>
      </c>
      <c r="F23" t="str">
        <f t="shared" si="8"/>
        <v>01</v>
      </c>
      <c r="G23">
        <f t="shared" si="9"/>
        <v>1</v>
      </c>
      <c r="H23" t="s">
        <v>23</v>
      </c>
    </row>
    <row r="24" ht="14.25">
      <c r="A24">
        <v>23</v>
      </c>
      <c r="B24" s="2" t="str">
        <f t="shared" si="5"/>
        <v>17</v>
      </c>
      <c r="C24" t="s">
        <v>15</v>
      </c>
      <c r="D24" t="b">
        <f t="shared" si="6"/>
        <v>1</v>
      </c>
      <c r="E24">
        <f t="shared" si="7"/>
        <v>2</v>
      </c>
      <c r="F24" t="str">
        <f t="shared" si="8"/>
        <v>0C</v>
      </c>
      <c r="G24">
        <f t="shared" si="9"/>
        <v>12</v>
      </c>
      <c r="H24" t="s">
        <v>24</v>
      </c>
    </row>
    <row r="25" ht="14.25">
      <c r="A25">
        <v>24</v>
      </c>
      <c r="B25" s="2" t="str">
        <f t="shared" si="5"/>
        <v>18</v>
      </c>
      <c r="C25" t="s">
        <v>25</v>
      </c>
      <c r="D25" t="b">
        <f t="shared" si="6"/>
        <v>1</v>
      </c>
      <c r="E25">
        <f t="shared" si="7"/>
        <v>2</v>
      </c>
      <c r="F25" t="str">
        <f t="shared" si="8"/>
        <v>2A</v>
      </c>
      <c r="G25">
        <f t="shared" si="9"/>
        <v>42</v>
      </c>
      <c r="H25" t="s">
        <v>26</v>
      </c>
    </row>
    <row r="26" ht="14.25">
      <c r="A26">
        <v>25</v>
      </c>
      <c r="B26" s="2" t="str">
        <f t="shared" si="5"/>
        <v>19</v>
      </c>
      <c r="C26">
        <v>32</v>
      </c>
      <c r="D26" t="b">
        <f t="shared" si="6"/>
        <v>0</v>
      </c>
      <c r="E26">
        <f t="shared" si="7"/>
        <v>2</v>
      </c>
      <c r="F26" t="str">
        <f t="shared" si="8"/>
        <v>32</v>
      </c>
      <c r="G26">
        <f t="shared" si="9"/>
        <v>50</v>
      </c>
      <c r="H26" t="s">
        <v>27</v>
      </c>
    </row>
    <row r="27" ht="14.25">
      <c r="A27">
        <v>26</v>
      </c>
      <c r="B27" s="2" t="str">
        <f t="shared" si="5"/>
        <v>1A</v>
      </c>
      <c r="C27">
        <v>0</v>
      </c>
      <c r="D27" t="b">
        <f t="shared" si="6"/>
        <v>0</v>
      </c>
      <c r="E27">
        <f t="shared" si="7"/>
        <v>1</v>
      </c>
      <c r="F27" t="str">
        <f t="shared" si="8"/>
        <v>00</v>
      </c>
      <c r="G27">
        <f t="shared" si="9"/>
        <v>0</v>
      </c>
      <c r="H27" t="s">
        <v>28</v>
      </c>
    </row>
    <row r="28" ht="14.25">
      <c r="A28">
        <v>27</v>
      </c>
      <c r="B28" s="2" t="str">
        <f t="shared" si="5"/>
        <v>1B</v>
      </c>
      <c r="C28" t="s">
        <v>29</v>
      </c>
      <c r="D28" t="b">
        <f t="shared" si="6"/>
        <v>1</v>
      </c>
      <c r="E28">
        <f t="shared" si="7"/>
        <v>2</v>
      </c>
      <c r="F28" t="str">
        <f t="shared" si="8"/>
        <v>FF</v>
      </c>
      <c r="G28">
        <f t="shared" si="9"/>
        <v>255</v>
      </c>
      <c r="H28" t="s">
        <v>30</v>
      </c>
    </row>
    <row r="29" ht="14.25">
      <c r="A29">
        <v>28</v>
      </c>
      <c r="B29" s="2" t="str">
        <f t="shared" si="5"/>
        <v>1C</v>
      </c>
      <c r="C29" t="s">
        <v>31</v>
      </c>
      <c r="D29" t="b">
        <f t="shared" si="6"/>
        <v>1</v>
      </c>
      <c r="E29">
        <f t="shared" si="7"/>
        <v>2</v>
      </c>
      <c r="F29" t="str">
        <f t="shared" si="8"/>
        <v>C4</v>
      </c>
      <c r="G29">
        <f t="shared" si="9"/>
        <v>196</v>
      </c>
      <c r="H29" t="s">
        <v>30</v>
      </c>
    </row>
    <row r="30" ht="14.25">
      <c r="A30">
        <v>29</v>
      </c>
      <c r="B30" s="2" t="str">
        <f t="shared" si="5"/>
        <v>1D</v>
      </c>
      <c r="C30">
        <v>0</v>
      </c>
      <c r="D30" t="b">
        <f t="shared" si="6"/>
        <v>0</v>
      </c>
      <c r="E30">
        <f t="shared" si="7"/>
        <v>1</v>
      </c>
      <c r="F30" t="str">
        <f t="shared" si="8"/>
        <v>00</v>
      </c>
      <c r="G30">
        <f t="shared" si="9"/>
        <v>0</v>
      </c>
      <c r="H30" t="s">
        <v>32</v>
      </c>
    </row>
    <row r="31" ht="14.25">
      <c r="A31">
        <v>30</v>
      </c>
      <c r="B31" s="2" t="str">
        <f t="shared" si="5"/>
        <v>1E</v>
      </c>
      <c r="C31">
        <v>2</v>
      </c>
      <c r="D31" t="b">
        <f t="shared" si="6"/>
        <v>0</v>
      </c>
      <c r="E31">
        <f t="shared" si="7"/>
        <v>1</v>
      </c>
      <c r="F31" t="str">
        <f t="shared" si="8"/>
        <v>02</v>
      </c>
      <c r="G31">
        <f t="shared" si="9"/>
        <v>2</v>
      </c>
      <c r="H31" t="str">
        <f>VLOOKUP(G31,'DLMS Type'!$A$1:$B$25,2,FALSE)</f>
        <v>DLMS_DATA_TYPE_STRUCTURE</v>
      </c>
    </row>
    <row r="32" ht="14.25">
      <c r="A32">
        <v>31</v>
      </c>
      <c r="B32" s="2" t="str">
        <f t="shared" si="5"/>
        <v>1F</v>
      </c>
      <c r="C32">
        <v>10</v>
      </c>
      <c r="D32" t="b">
        <f t="shared" si="6"/>
        <v>0</v>
      </c>
      <c r="E32">
        <f t="shared" si="7"/>
        <v>2</v>
      </c>
      <c r="F32" t="str">
        <f t="shared" si="8"/>
        <v>10</v>
      </c>
      <c r="G32">
        <f t="shared" si="9"/>
        <v>16</v>
      </c>
      <c r="H32" t="s">
        <v>33</v>
      </c>
    </row>
    <row r="33" ht="14.25">
      <c r="A33">
        <v>32</v>
      </c>
      <c r="B33" s="2" t="str">
        <f t="shared" si="5"/>
        <v>20</v>
      </c>
      <c r="C33">
        <v>2</v>
      </c>
      <c r="D33" t="b">
        <f t="shared" si="6"/>
        <v>0</v>
      </c>
      <c r="E33">
        <f t="shared" si="7"/>
        <v>1</v>
      </c>
      <c r="F33" t="str">
        <f t="shared" si="8"/>
        <v>02</v>
      </c>
      <c r="G33">
        <f t="shared" si="9"/>
        <v>2</v>
      </c>
      <c r="H33" t="str">
        <f>VLOOKUP(G33,'DLMS Type'!$A$1:$B$25,2,FALSE)</f>
        <v>DLMS_DATA_TYPE_STRUCTURE</v>
      </c>
    </row>
    <row r="34" ht="14.25">
      <c r="A34">
        <v>33</v>
      </c>
      <c r="B34" s="2" t="str">
        <f t="shared" si="5"/>
        <v>21</v>
      </c>
      <c r="C34">
        <v>2</v>
      </c>
      <c r="D34" t="b">
        <f t="shared" si="6"/>
        <v>0</v>
      </c>
      <c r="E34">
        <f t="shared" si="7"/>
        <v>1</v>
      </c>
      <c r="F34" t="str">
        <f t="shared" si="8"/>
        <v>02</v>
      </c>
      <c r="G34">
        <f t="shared" si="9"/>
        <v>2</v>
      </c>
      <c r="H34" t="s">
        <v>33</v>
      </c>
    </row>
    <row r="35" ht="14.25">
      <c r="A35">
        <v>34</v>
      </c>
      <c r="B35" s="2" t="str">
        <f t="shared" si="5"/>
        <v>22</v>
      </c>
      <c r="C35">
        <v>9</v>
      </c>
      <c r="D35" t="b">
        <f t="shared" si="6"/>
        <v>0</v>
      </c>
      <c r="E35">
        <f t="shared" si="7"/>
        <v>1</v>
      </c>
      <c r="F35" t="str">
        <f t="shared" si="8"/>
        <v>09</v>
      </c>
      <c r="G35">
        <f t="shared" si="9"/>
        <v>9</v>
      </c>
      <c r="H35" t="str">
        <f>VLOOKUP(G35,'DLMS Type'!$A$1:$B$25,2,FALSE)</f>
        <v>DLMS_DATA_TYPE_OCTET_STRING</v>
      </c>
    </row>
    <row r="36" ht="14.25">
      <c r="A36">
        <v>35</v>
      </c>
      <c r="B36" s="2" t="str">
        <f t="shared" si="5"/>
        <v>23</v>
      </c>
      <c r="C36">
        <v>6</v>
      </c>
      <c r="D36" t="b">
        <f t="shared" si="6"/>
        <v>0</v>
      </c>
      <c r="E36">
        <f t="shared" si="7"/>
        <v>1</v>
      </c>
      <c r="F36" t="str">
        <f t="shared" si="8"/>
        <v>06</v>
      </c>
      <c r="G36">
        <f t="shared" si="9"/>
        <v>6</v>
      </c>
    </row>
    <row r="37" ht="14.25">
      <c r="A37">
        <v>36</v>
      </c>
      <c r="B37" s="2" t="str">
        <f t="shared" si="5"/>
        <v>24</v>
      </c>
      <c r="C37">
        <v>0</v>
      </c>
      <c r="D37" t="b">
        <f t="shared" si="6"/>
        <v>0</v>
      </c>
      <c r="E37">
        <f t="shared" si="7"/>
        <v>1</v>
      </c>
      <c r="F37" t="str">
        <f t="shared" si="8"/>
        <v>00</v>
      </c>
      <c r="G37">
        <f t="shared" si="9"/>
        <v>0</v>
      </c>
      <c r="H37" t="s">
        <v>34</v>
      </c>
      <c r="I37" s="1" t="s">
        <v>35</v>
      </c>
    </row>
    <row r="38" ht="14.25">
      <c r="A38">
        <v>37</v>
      </c>
      <c r="B38" s="2" t="str">
        <f t="shared" si="5"/>
        <v>25</v>
      </c>
      <c r="C38">
        <v>0</v>
      </c>
      <c r="D38" t="b">
        <f t="shared" si="6"/>
        <v>0</v>
      </c>
      <c r="E38">
        <f t="shared" si="7"/>
        <v>1</v>
      </c>
      <c r="F38" t="str">
        <f t="shared" si="8"/>
        <v>00</v>
      </c>
      <c r="G38">
        <f t="shared" si="9"/>
        <v>0</v>
      </c>
      <c r="H38" t="s">
        <v>34</v>
      </c>
      <c r="I38" s="1" t="s">
        <v>36</v>
      </c>
    </row>
    <row r="39" ht="14.25">
      <c r="A39">
        <v>38</v>
      </c>
      <c r="B39" s="2" t="str">
        <f t="shared" si="5"/>
        <v>26</v>
      </c>
      <c r="C39">
        <v>60</v>
      </c>
      <c r="D39" t="b">
        <f t="shared" si="6"/>
        <v>0</v>
      </c>
      <c r="E39">
        <f t="shared" si="7"/>
        <v>2</v>
      </c>
      <c r="F39" t="str">
        <f t="shared" si="8"/>
        <v>60</v>
      </c>
      <c r="G39">
        <f t="shared" si="9"/>
        <v>96</v>
      </c>
      <c r="H39" t="s">
        <v>34</v>
      </c>
      <c r="I39" s="1" t="s">
        <v>37</v>
      </c>
    </row>
    <row r="40" ht="14.25">
      <c r="A40">
        <v>39</v>
      </c>
      <c r="B40" s="2" t="str">
        <f t="shared" si="5"/>
        <v>27</v>
      </c>
      <c r="C40">
        <v>1</v>
      </c>
      <c r="D40" t="b">
        <f t="shared" si="6"/>
        <v>0</v>
      </c>
      <c r="E40">
        <f t="shared" si="7"/>
        <v>1</v>
      </c>
      <c r="F40" t="str">
        <f t="shared" si="8"/>
        <v>01</v>
      </c>
      <c r="G40">
        <f t="shared" si="9"/>
        <v>1</v>
      </c>
      <c r="H40" t="s">
        <v>34</v>
      </c>
    </row>
    <row r="41" ht="14.25">
      <c r="A41">
        <v>40</v>
      </c>
      <c r="B41" s="2" t="str">
        <f t="shared" si="5"/>
        <v>28</v>
      </c>
      <c r="C41">
        <v>0</v>
      </c>
      <c r="D41" t="b">
        <f t="shared" si="6"/>
        <v>0</v>
      </c>
      <c r="E41">
        <f t="shared" si="7"/>
        <v>1</v>
      </c>
      <c r="F41" t="str">
        <f t="shared" si="8"/>
        <v>00</v>
      </c>
      <c r="G41">
        <f t="shared" si="9"/>
        <v>0</v>
      </c>
      <c r="H41" t="s">
        <v>34</v>
      </c>
    </row>
    <row r="42" ht="14.25">
      <c r="A42">
        <v>41</v>
      </c>
      <c r="B42" s="2" t="str">
        <f t="shared" si="5"/>
        <v>29</v>
      </c>
      <c r="C42" t="s">
        <v>29</v>
      </c>
      <c r="D42" t="b">
        <f t="shared" si="6"/>
        <v>1</v>
      </c>
      <c r="E42">
        <f t="shared" si="7"/>
        <v>2</v>
      </c>
      <c r="F42" t="str">
        <f t="shared" si="8"/>
        <v>FF</v>
      </c>
      <c r="G42">
        <f t="shared" si="9"/>
        <v>255</v>
      </c>
      <c r="H42" t="s">
        <v>34</v>
      </c>
    </row>
    <row r="43" ht="14.25">
      <c r="A43">
        <v>42</v>
      </c>
      <c r="B43" s="2" t="str">
        <f t="shared" si="5"/>
        <v>2A</v>
      </c>
      <c r="C43">
        <v>9</v>
      </c>
      <c r="D43" t="b">
        <f t="shared" si="6"/>
        <v>0</v>
      </c>
      <c r="E43">
        <f t="shared" si="7"/>
        <v>1</v>
      </c>
      <c r="F43" t="str">
        <f t="shared" si="8"/>
        <v>09</v>
      </c>
      <c r="G43">
        <f t="shared" si="9"/>
        <v>9</v>
      </c>
      <c r="H43" t="str">
        <f>VLOOKUP(G43,'DLMS Type'!$A$1:$B$25,2,FALSE)</f>
        <v>DLMS_DATA_TYPE_OCTET_STRING</v>
      </c>
    </row>
    <row r="44" ht="14.25">
      <c r="A44">
        <v>43</v>
      </c>
      <c r="B44" s="2" t="str">
        <f t="shared" si="5"/>
        <v>2B</v>
      </c>
      <c r="C44">
        <v>8</v>
      </c>
      <c r="D44" t="b">
        <f t="shared" si="6"/>
        <v>0</v>
      </c>
      <c r="E44">
        <f t="shared" si="7"/>
        <v>1</v>
      </c>
      <c r="F44" t="str">
        <f t="shared" si="8"/>
        <v>08</v>
      </c>
      <c r="G44">
        <f t="shared" si="9"/>
        <v>8</v>
      </c>
      <c r="H44" t="s">
        <v>38</v>
      </c>
    </row>
    <row r="45" ht="14.25">
      <c r="A45">
        <v>44</v>
      </c>
      <c r="B45" s="2" t="str">
        <f t="shared" si="5"/>
        <v>2C</v>
      </c>
      <c r="C45">
        <v>39</v>
      </c>
      <c r="D45" t="b">
        <f t="shared" si="6"/>
        <v>0</v>
      </c>
      <c r="E45">
        <f t="shared" si="7"/>
        <v>2</v>
      </c>
      <c r="F45" t="str">
        <f t="shared" si="8"/>
        <v>39</v>
      </c>
      <c r="G45">
        <f t="shared" si="9"/>
        <v>57</v>
      </c>
      <c r="H45" t="s">
        <v>39</v>
      </c>
      <c r="I45" s="1">
        <v>90345953</v>
      </c>
    </row>
    <row r="46" ht="14.25">
      <c r="A46">
        <v>45</v>
      </c>
      <c r="B46" s="2" t="str">
        <f t="shared" si="5"/>
        <v>2D</v>
      </c>
      <c r="C46">
        <v>30</v>
      </c>
      <c r="D46" t="b">
        <f t="shared" si="6"/>
        <v>0</v>
      </c>
      <c r="E46">
        <f t="shared" si="7"/>
        <v>2</v>
      </c>
      <c r="F46" t="str">
        <f t="shared" si="8"/>
        <v>30</v>
      </c>
      <c r="G46">
        <f t="shared" si="9"/>
        <v>48</v>
      </c>
      <c r="H46" t="s">
        <v>39</v>
      </c>
    </row>
    <row r="47" ht="14.25">
      <c r="A47">
        <v>46</v>
      </c>
      <c r="B47" s="2" t="str">
        <f t="shared" si="5"/>
        <v>2E</v>
      </c>
      <c r="C47">
        <v>33</v>
      </c>
      <c r="D47" t="b">
        <f t="shared" si="6"/>
        <v>0</v>
      </c>
      <c r="E47">
        <f t="shared" si="7"/>
        <v>2</v>
      </c>
      <c r="F47" t="str">
        <f t="shared" si="8"/>
        <v>33</v>
      </c>
      <c r="G47">
        <f t="shared" si="9"/>
        <v>51</v>
      </c>
      <c r="H47" t="s">
        <v>39</v>
      </c>
    </row>
    <row r="48" ht="14.25">
      <c r="A48">
        <v>47</v>
      </c>
      <c r="B48" s="2" t="str">
        <f t="shared" si="5"/>
        <v>2F</v>
      </c>
      <c r="C48">
        <v>34</v>
      </c>
      <c r="D48" t="b">
        <f t="shared" si="6"/>
        <v>0</v>
      </c>
      <c r="E48">
        <f t="shared" si="7"/>
        <v>2</v>
      </c>
      <c r="F48" t="str">
        <f t="shared" si="8"/>
        <v>34</v>
      </c>
      <c r="G48">
        <f t="shared" si="9"/>
        <v>52</v>
      </c>
      <c r="H48" t="s">
        <v>39</v>
      </c>
    </row>
    <row r="49" ht="14.25">
      <c r="A49">
        <v>48</v>
      </c>
      <c r="B49" s="2" t="str">
        <f t="shared" si="5"/>
        <v>30</v>
      </c>
      <c r="C49">
        <v>35</v>
      </c>
      <c r="D49" t="b">
        <f t="shared" si="6"/>
        <v>0</v>
      </c>
      <c r="E49">
        <f t="shared" si="7"/>
        <v>2</v>
      </c>
      <c r="F49" t="str">
        <f t="shared" si="8"/>
        <v>35</v>
      </c>
      <c r="G49">
        <f t="shared" si="9"/>
        <v>53</v>
      </c>
      <c r="H49" t="s">
        <v>39</v>
      </c>
    </row>
    <row r="50" ht="14.25">
      <c r="A50">
        <v>49</v>
      </c>
      <c r="B50" s="2" t="str">
        <f t="shared" si="5"/>
        <v>31</v>
      </c>
      <c r="C50">
        <v>39</v>
      </c>
      <c r="D50" t="b">
        <f t="shared" si="6"/>
        <v>0</v>
      </c>
      <c r="E50">
        <f t="shared" si="7"/>
        <v>2</v>
      </c>
      <c r="F50" t="str">
        <f t="shared" si="8"/>
        <v>39</v>
      </c>
      <c r="G50">
        <f t="shared" si="9"/>
        <v>57</v>
      </c>
      <c r="H50" t="s">
        <v>39</v>
      </c>
    </row>
    <row r="51" ht="14.25">
      <c r="A51">
        <v>50</v>
      </c>
      <c r="B51" s="2" t="str">
        <f t="shared" si="5"/>
        <v>32</v>
      </c>
      <c r="C51">
        <v>35</v>
      </c>
      <c r="D51" t="b">
        <f t="shared" si="6"/>
        <v>0</v>
      </c>
      <c r="E51">
        <f t="shared" si="7"/>
        <v>2</v>
      </c>
      <c r="F51" t="str">
        <f t="shared" si="8"/>
        <v>35</v>
      </c>
      <c r="G51">
        <f t="shared" si="9"/>
        <v>53</v>
      </c>
      <c r="H51" t="s">
        <v>39</v>
      </c>
    </row>
    <row r="52" ht="14.25">
      <c r="A52">
        <v>51</v>
      </c>
      <c r="B52" s="2" t="str">
        <f t="shared" si="5"/>
        <v>33</v>
      </c>
      <c r="C52">
        <v>33</v>
      </c>
      <c r="D52" t="b">
        <f t="shared" si="6"/>
        <v>0</v>
      </c>
      <c r="E52">
        <f t="shared" si="7"/>
        <v>2</v>
      </c>
      <c r="F52" t="str">
        <f t="shared" si="8"/>
        <v>33</v>
      </c>
      <c r="G52">
        <f t="shared" si="9"/>
        <v>51</v>
      </c>
      <c r="H52" t="s">
        <v>39</v>
      </c>
    </row>
    <row r="53" ht="14.25">
      <c r="A53">
        <v>52</v>
      </c>
      <c r="B53" s="2" t="str">
        <f t="shared" si="5"/>
        <v>34</v>
      </c>
      <c r="C53">
        <v>2</v>
      </c>
      <c r="D53" t="b">
        <f t="shared" si="6"/>
        <v>0</v>
      </c>
      <c r="E53">
        <f t="shared" si="7"/>
        <v>1</v>
      </c>
      <c r="F53" t="str">
        <f t="shared" si="8"/>
        <v>02</v>
      </c>
      <c r="G53">
        <f t="shared" si="9"/>
        <v>2</v>
      </c>
      <c r="H53" t="str">
        <f>VLOOKUP(G53,'DLMS Type'!$A$1:$B$25,2,FALSE)</f>
        <v>DLMS_DATA_TYPE_STRUCTURE</v>
      </c>
    </row>
    <row r="54" ht="14.25">
      <c r="A54">
        <v>53</v>
      </c>
      <c r="B54" s="2" t="str">
        <f t="shared" si="5"/>
        <v>35</v>
      </c>
      <c r="C54">
        <v>2</v>
      </c>
      <c r="D54" t="b">
        <f t="shared" si="6"/>
        <v>0</v>
      </c>
      <c r="E54">
        <f t="shared" si="7"/>
        <v>1</v>
      </c>
      <c r="F54" t="str">
        <f t="shared" si="8"/>
        <v>02</v>
      </c>
      <c r="G54">
        <f t="shared" si="9"/>
        <v>2</v>
      </c>
      <c r="H54" t="s">
        <v>33</v>
      </c>
    </row>
    <row r="55" ht="14.25">
      <c r="A55">
        <v>54</v>
      </c>
      <c r="B55" s="2" t="str">
        <f t="shared" si="5"/>
        <v>36</v>
      </c>
      <c r="C55">
        <v>9</v>
      </c>
      <c r="D55" t="b">
        <f t="shared" si="6"/>
        <v>0</v>
      </c>
      <c r="E55">
        <f t="shared" si="7"/>
        <v>1</v>
      </c>
      <c r="F55" t="str">
        <f t="shared" si="8"/>
        <v>09</v>
      </c>
      <c r="G55">
        <f t="shared" si="9"/>
        <v>9</v>
      </c>
      <c r="H55" t="str">
        <f>VLOOKUP(G55,'DLMS Type'!$A$1:$B$25,2,FALSE)</f>
        <v>DLMS_DATA_TYPE_OCTET_STRING</v>
      </c>
    </row>
    <row r="56" ht="14.25">
      <c r="A56">
        <v>55</v>
      </c>
      <c r="B56" s="2" t="str">
        <f t="shared" si="5"/>
        <v>37</v>
      </c>
      <c r="C56">
        <v>6</v>
      </c>
      <c r="D56" t="b">
        <f t="shared" si="6"/>
        <v>0</v>
      </c>
      <c r="E56">
        <f t="shared" si="7"/>
        <v>1</v>
      </c>
      <c r="F56" t="str">
        <f t="shared" si="8"/>
        <v>06</v>
      </c>
      <c r="G56">
        <f t="shared" si="9"/>
        <v>6</v>
      </c>
    </row>
    <row r="57" ht="14.25">
      <c r="A57">
        <v>56</v>
      </c>
      <c r="B57" s="2" t="str">
        <f t="shared" si="5"/>
        <v>38</v>
      </c>
      <c r="C57">
        <v>0</v>
      </c>
      <c r="D57" t="b">
        <f t="shared" si="6"/>
        <v>0</v>
      </c>
      <c r="E57">
        <f t="shared" si="7"/>
        <v>1</v>
      </c>
      <c r="F57" t="str">
        <f t="shared" si="8"/>
        <v>00</v>
      </c>
      <c r="G57">
        <f t="shared" si="9"/>
        <v>0</v>
      </c>
      <c r="H57" t="s">
        <v>34</v>
      </c>
      <c r="I57" s="1" t="s">
        <v>40</v>
      </c>
    </row>
    <row r="58" ht="14.25">
      <c r="A58">
        <v>57</v>
      </c>
      <c r="B58" s="2" t="str">
        <f t="shared" si="5"/>
        <v>39</v>
      </c>
      <c r="C58">
        <v>0</v>
      </c>
      <c r="D58" t="b">
        <f t="shared" si="6"/>
        <v>0</v>
      </c>
      <c r="E58">
        <f t="shared" si="7"/>
        <v>1</v>
      </c>
      <c r="F58" t="str">
        <f t="shared" si="8"/>
        <v>00</v>
      </c>
      <c r="G58">
        <f t="shared" si="9"/>
        <v>0</v>
      </c>
      <c r="H58" s="3" t="s">
        <v>34</v>
      </c>
      <c r="I58" s="1" t="s">
        <v>41</v>
      </c>
    </row>
    <row r="59" ht="14.25">
      <c r="A59">
        <v>58</v>
      </c>
      <c r="B59" s="2" t="str">
        <f t="shared" si="5"/>
        <v>3A</v>
      </c>
      <c r="C59">
        <v>60</v>
      </c>
      <c r="D59" t="b">
        <f t="shared" si="6"/>
        <v>0</v>
      </c>
      <c r="E59">
        <f t="shared" si="7"/>
        <v>2</v>
      </c>
      <c r="F59" t="str">
        <f t="shared" si="8"/>
        <v>60</v>
      </c>
      <c r="G59">
        <f t="shared" si="9"/>
        <v>96</v>
      </c>
      <c r="H59" s="3" t="s">
        <v>34</v>
      </c>
      <c r="I59" s="1" t="s">
        <v>42</v>
      </c>
    </row>
    <row r="60" ht="14.25">
      <c r="A60">
        <v>59</v>
      </c>
      <c r="B60" s="2" t="str">
        <f t="shared" si="5"/>
        <v>3B</v>
      </c>
      <c r="C60">
        <v>1</v>
      </c>
      <c r="D60" t="b">
        <f t="shared" si="6"/>
        <v>0</v>
      </c>
      <c r="E60">
        <f t="shared" si="7"/>
        <v>1</v>
      </c>
      <c r="F60" t="str">
        <f t="shared" si="8"/>
        <v>01</v>
      </c>
      <c r="G60">
        <f t="shared" si="9"/>
        <v>1</v>
      </c>
      <c r="H60" s="3" t="s">
        <v>34</v>
      </c>
    </row>
    <row r="61" ht="14.25">
      <c r="A61">
        <v>60</v>
      </c>
      <c r="B61" s="2" t="str">
        <f t="shared" si="5"/>
        <v>3C</v>
      </c>
      <c r="C61">
        <v>1</v>
      </c>
      <c r="D61" t="b">
        <f t="shared" si="6"/>
        <v>0</v>
      </c>
      <c r="E61">
        <f t="shared" si="7"/>
        <v>1</v>
      </c>
      <c r="F61" t="str">
        <f t="shared" si="8"/>
        <v>01</v>
      </c>
      <c r="G61">
        <f t="shared" si="9"/>
        <v>1</v>
      </c>
      <c r="H61" s="3" t="s">
        <v>34</v>
      </c>
    </row>
    <row r="62" ht="14.25">
      <c r="A62">
        <v>61</v>
      </c>
      <c r="B62" s="2" t="str">
        <f t="shared" si="5"/>
        <v>3D</v>
      </c>
      <c r="C62" t="s">
        <v>29</v>
      </c>
      <c r="D62" t="b">
        <f t="shared" si="6"/>
        <v>1</v>
      </c>
      <c r="E62">
        <f t="shared" si="7"/>
        <v>2</v>
      </c>
      <c r="F62" t="str">
        <f t="shared" si="8"/>
        <v>FF</v>
      </c>
      <c r="G62">
        <f t="shared" si="9"/>
        <v>255</v>
      </c>
      <c r="H62" s="3" t="s">
        <v>34</v>
      </c>
    </row>
    <row r="63" ht="14.25">
      <c r="A63">
        <v>62</v>
      </c>
      <c r="B63" s="2" t="str">
        <f t="shared" si="5"/>
        <v>3E</v>
      </c>
      <c r="C63">
        <v>9</v>
      </c>
      <c r="D63" t="b">
        <f t="shared" si="6"/>
        <v>0</v>
      </c>
      <c r="E63">
        <f t="shared" si="7"/>
        <v>1</v>
      </c>
      <c r="F63" t="str">
        <f t="shared" si="8"/>
        <v>09</v>
      </c>
      <c r="G63">
        <f t="shared" si="9"/>
        <v>9</v>
      </c>
      <c r="H63" t="str">
        <f>VLOOKUP(G63,'DLMS Type'!$A$1:$B$25,2,FALSE)</f>
        <v>DLMS_DATA_TYPE_OCTET_STRING</v>
      </c>
    </row>
    <row r="64" ht="14.25">
      <c r="A64">
        <v>63</v>
      </c>
      <c r="B64" s="2" t="str">
        <f t="shared" si="5"/>
        <v>3F</v>
      </c>
      <c r="C64">
        <v>7</v>
      </c>
      <c r="D64" t="b">
        <f t="shared" si="6"/>
        <v>0</v>
      </c>
      <c r="E64">
        <f t="shared" si="7"/>
        <v>1</v>
      </c>
      <c r="F64" t="str">
        <f t="shared" si="8"/>
        <v>07</v>
      </c>
      <c r="G64">
        <f t="shared" si="9"/>
        <v>7</v>
      </c>
      <c r="H64" t="s">
        <v>38</v>
      </c>
    </row>
    <row r="65" ht="14.25">
      <c r="A65">
        <v>64</v>
      </c>
      <c r="B65" s="2" t="str">
        <f t="shared" si="5"/>
        <v>40</v>
      </c>
      <c r="C65">
        <v>31</v>
      </c>
      <c r="D65" t="b">
        <f t="shared" si="6"/>
        <v>0</v>
      </c>
      <c r="E65">
        <f t="shared" si="7"/>
        <v>2</v>
      </c>
      <c r="F65" t="str">
        <f t="shared" si="8"/>
        <v>31</v>
      </c>
      <c r="G65">
        <f t="shared" si="9"/>
        <v>49</v>
      </c>
      <c r="H65" t="s">
        <v>39</v>
      </c>
      <c r="I65" s="1">
        <v>1120348</v>
      </c>
    </row>
    <row r="66" ht="14.25">
      <c r="A66">
        <v>65</v>
      </c>
      <c r="B66" s="2" t="str">
        <f t="shared" si="5"/>
        <v>41</v>
      </c>
      <c r="C66">
        <v>31</v>
      </c>
      <c r="D66" t="b">
        <f t="shared" si="6"/>
        <v>0</v>
      </c>
      <c r="E66">
        <f t="shared" si="7"/>
        <v>2</v>
      </c>
      <c r="F66" t="str">
        <f t="shared" si="8"/>
        <v>31</v>
      </c>
      <c r="G66">
        <f t="shared" si="9"/>
        <v>49</v>
      </c>
      <c r="H66" t="s">
        <v>39</v>
      </c>
    </row>
    <row r="67" ht="14.25">
      <c r="A67">
        <v>66</v>
      </c>
      <c r="B67" s="2" t="str">
        <f t="shared" si="5"/>
        <v>42</v>
      </c>
      <c r="C67">
        <v>32</v>
      </c>
      <c r="D67" t="b">
        <f t="shared" si="6"/>
        <v>0</v>
      </c>
      <c r="E67">
        <f t="shared" si="7"/>
        <v>2</v>
      </c>
      <c r="F67" t="str">
        <f t="shared" si="8"/>
        <v>32</v>
      </c>
      <c r="G67">
        <f t="shared" si="9"/>
        <v>50</v>
      </c>
      <c r="H67" t="s">
        <v>39</v>
      </c>
    </row>
    <row r="68" ht="14.25">
      <c r="A68">
        <v>67</v>
      </c>
      <c r="B68" s="2" t="str">
        <f t="shared" si="5"/>
        <v>43</v>
      </c>
      <c r="C68">
        <v>30</v>
      </c>
      <c r="D68" t="b">
        <f t="shared" si="6"/>
        <v>0</v>
      </c>
      <c r="E68">
        <f t="shared" si="7"/>
        <v>2</v>
      </c>
      <c r="F68" t="str">
        <f t="shared" si="8"/>
        <v>30</v>
      </c>
      <c r="G68">
        <f t="shared" si="9"/>
        <v>48</v>
      </c>
      <c r="H68" t="s">
        <v>39</v>
      </c>
    </row>
    <row r="69" ht="14.25">
      <c r="A69">
        <v>68</v>
      </c>
      <c r="B69" s="2" t="str">
        <f t="shared" si="5"/>
        <v>44</v>
      </c>
      <c r="C69">
        <v>33</v>
      </c>
      <c r="D69" t="b">
        <f t="shared" si="6"/>
        <v>0</v>
      </c>
      <c r="E69">
        <f t="shared" si="7"/>
        <v>2</v>
      </c>
      <c r="F69" t="str">
        <f t="shared" si="8"/>
        <v>33</v>
      </c>
      <c r="G69">
        <f t="shared" si="9"/>
        <v>51</v>
      </c>
      <c r="H69" t="s">
        <v>39</v>
      </c>
    </row>
    <row r="70" ht="14.25">
      <c r="A70">
        <v>69</v>
      </c>
      <c r="B70" s="2" t="str">
        <f t="shared" si="5"/>
        <v>45</v>
      </c>
      <c r="C70">
        <v>34</v>
      </c>
      <c r="D70" t="b">
        <f t="shared" si="6"/>
        <v>0</v>
      </c>
      <c r="E70">
        <f t="shared" si="7"/>
        <v>2</v>
      </c>
      <c r="F70" t="str">
        <f t="shared" si="8"/>
        <v>34</v>
      </c>
      <c r="G70">
        <f t="shared" si="9"/>
        <v>52</v>
      </c>
      <c r="H70" t="s">
        <v>39</v>
      </c>
    </row>
    <row r="71" ht="14.25">
      <c r="A71">
        <v>70</v>
      </c>
      <c r="B71" s="2" t="str">
        <f t="shared" si="5"/>
        <v>46</v>
      </c>
      <c r="C71">
        <v>38</v>
      </c>
      <c r="D71" t="b">
        <f t="shared" si="6"/>
        <v>0</v>
      </c>
      <c r="E71">
        <f t="shared" si="7"/>
        <v>2</v>
      </c>
      <c r="F71" t="str">
        <f t="shared" si="8"/>
        <v>38</v>
      </c>
      <c r="G71">
        <f t="shared" si="9"/>
        <v>56</v>
      </c>
      <c r="H71" t="s">
        <v>39</v>
      </c>
    </row>
    <row r="72" ht="14.25">
      <c r="A72">
        <v>71</v>
      </c>
      <c r="B72" s="2" t="str">
        <f t="shared" si="5"/>
        <v>47</v>
      </c>
      <c r="C72">
        <v>2</v>
      </c>
      <c r="D72" t="b">
        <f t="shared" si="6"/>
        <v>0</v>
      </c>
      <c r="E72">
        <f t="shared" si="7"/>
        <v>1</v>
      </c>
      <c r="F72" t="str">
        <f t="shared" si="8"/>
        <v>02</v>
      </c>
      <c r="G72">
        <f t="shared" si="9"/>
        <v>2</v>
      </c>
      <c r="H72" t="str">
        <f>VLOOKUP(G72,'DLMS Type'!$A$1:$B$25,2,FALSE)</f>
        <v>DLMS_DATA_TYPE_STRUCTURE</v>
      </c>
    </row>
    <row r="73" ht="14.25">
      <c r="A73">
        <v>72</v>
      </c>
      <c r="B73" s="2" t="str">
        <f t="shared" si="5"/>
        <v>48</v>
      </c>
      <c r="C73">
        <v>3</v>
      </c>
      <c r="D73" t="b">
        <f t="shared" si="6"/>
        <v>0</v>
      </c>
      <c r="E73">
        <f t="shared" si="7"/>
        <v>1</v>
      </c>
      <c r="F73" t="str">
        <f t="shared" si="8"/>
        <v>03</v>
      </c>
      <c r="G73">
        <f t="shared" si="9"/>
        <v>3</v>
      </c>
      <c r="H73" t="s">
        <v>33</v>
      </c>
    </row>
    <row r="74" ht="14.25">
      <c r="A74">
        <v>73</v>
      </c>
      <c r="B74" s="2" t="str">
        <f t="shared" ref="B74:B99" si="10">DEC2HEX(A74)</f>
        <v>49</v>
      </c>
      <c r="C74">
        <v>9</v>
      </c>
      <c r="D74" t="b">
        <f t="shared" ref="D74:D99" si="11">NOT(ISNUMBER(C74))</f>
        <v>0</v>
      </c>
      <c r="E74">
        <f t="shared" ref="E74:E99" si="12">LEN(C74)</f>
        <v>1</v>
      </c>
      <c r="F74" t="str">
        <f t="shared" ref="F74:F99" si="13">IF(D74,C74,MID(CONCATENATE("0",C74),E74,2))</f>
        <v>09</v>
      </c>
      <c r="G74">
        <f t="shared" ref="G74:G99" si="14">HEX2DEC(F74)</f>
        <v>9</v>
      </c>
      <c r="H74" t="str">
        <f>VLOOKUP(G74,'DLMS Type'!$A$1:$B$25,2,FALSE)</f>
        <v>DLMS_DATA_TYPE_OCTET_STRING</v>
      </c>
    </row>
    <row r="75" ht="14.25">
      <c r="A75">
        <v>74</v>
      </c>
      <c r="B75" s="2" t="str">
        <f t="shared" si="10"/>
        <v>4A</v>
      </c>
      <c r="C75">
        <v>6</v>
      </c>
      <c r="D75" t="b">
        <f t="shared" si="11"/>
        <v>0</v>
      </c>
      <c r="E75">
        <f t="shared" si="12"/>
        <v>1</v>
      </c>
      <c r="F75" t="str">
        <f t="shared" si="13"/>
        <v>06</v>
      </c>
      <c r="G75">
        <f t="shared" si="14"/>
        <v>6</v>
      </c>
    </row>
    <row r="76" ht="14.25">
      <c r="A76">
        <v>75</v>
      </c>
      <c r="B76" s="2" t="str">
        <f t="shared" si="10"/>
        <v>4B</v>
      </c>
      <c r="C76">
        <v>1</v>
      </c>
      <c r="D76" t="b">
        <f t="shared" si="11"/>
        <v>0</v>
      </c>
      <c r="E76">
        <f t="shared" si="12"/>
        <v>1</v>
      </c>
      <c r="F76" t="str">
        <f t="shared" si="13"/>
        <v>01</v>
      </c>
      <c r="G76">
        <f t="shared" si="14"/>
        <v>1</v>
      </c>
      <c r="H76" s="3" t="s">
        <v>34</v>
      </c>
      <c r="I76" s="1" t="s">
        <v>43</v>
      </c>
    </row>
    <row r="77" ht="14.25">
      <c r="A77">
        <v>76</v>
      </c>
      <c r="B77" s="2" t="str">
        <f t="shared" si="10"/>
        <v>4C</v>
      </c>
      <c r="C77">
        <v>0</v>
      </c>
      <c r="D77" t="b">
        <f t="shared" si="11"/>
        <v>0</v>
      </c>
      <c r="E77">
        <f t="shared" si="12"/>
        <v>1</v>
      </c>
      <c r="F77" t="str">
        <f t="shared" si="13"/>
        <v>00</v>
      </c>
      <c r="G77">
        <f t="shared" si="14"/>
        <v>0</v>
      </c>
      <c r="H77" s="3" t="s">
        <v>34</v>
      </c>
      <c r="I77" s="1" t="s">
        <v>44</v>
      </c>
    </row>
    <row r="78" ht="14.25">
      <c r="A78">
        <v>77</v>
      </c>
      <c r="B78" s="2" t="str">
        <f t="shared" si="10"/>
        <v>4D</v>
      </c>
      <c r="C78">
        <v>1</v>
      </c>
      <c r="D78" t="b">
        <f t="shared" si="11"/>
        <v>0</v>
      </c>
      <c r="E78">
        <f t="shared" si="12"/>
        <v>1</v>
      </c>
      <c r="F78" t="str">
        <f t="shared" si="13"/>
        <v>01</v>
      </c>
      <c r="G78">
        <f t="shared" si="14"/>
        <v>1</v>
      </c>
      <c r="H78" s="3" t="s">
        <v>34</v>
      </c>
      <c r="I78" s="1" t="s">
        <v>45</v>
      </c>
    </row>
    <row r="79" ht="14.25">
      <c r="A79">
        <v>78</v>
      </c>
      <c r="B79" s="2" t="str">
        <f t="shared" si="10"/>
        <v>4E</v>
      </c>
      <c r="C79">
        <v>7</v>
      </c>
      <c r="D79" t="b">
        <f t="shared" si="11"/>
        <v>0</v>
      </c>
      <c r="E79">
        <f t="shared" si="12"/>
        <v>1</v>
      </c>
      <c r="F79" t="str">
        <f t="shared" si="13"/>
        <v>07</v>
      </c>
      <c r="G79">
        <f t="shared" si="14"/>
        <v>7</v>
      </c>
      <c r="H79" s="3" t="s">
        <v>34</v>
      </c>
    </row>
    <row r="80" ht="14.25">
      <c r="A80">
        <v>79</v>
      </c>
      <c r="B80" s="2" t="str">
        <f t="shared" si="10"/>
        <v>4F</v>
      </c>
      <c r="C80">
        <v>0</v>
      </c>
      <c r="D80" t="b">
        <f t="shared" si="11"/>
        <v>0</v>
      </c>
      <c r="E80">
        <f t="shared" si="12"/>
        <v>1</v>
      </c>
      <c r="F80" t="str">
        <f t="shared" si="13"/>
        <v>00</v>
      </c>
      <c r="G80">
        <f t="shared" si="14"/>
        <v>0</v>
      </c>
      <c r="H80" s="3" t="s">
        <v>34</v>
      </c>
    </row>
    <row r="81" ht="14.25">
      <c r="A81">
        <v>80</v>
      </c>
      <c r="B81" s="2" t="str">
        <f t="shared" si="10"/>
        <v>50</v>
      </c>
      <c r="C81" t="s">
        <v>29</v>
      </c>
      <c r="D81" t="b">
        <f t="shared" si="11"/>
        <v>1</v>
      </c>
      <c r="E81">
        <f t="shared" si="12"/>
        <v>2</v>
      </c>
      <c r="F81" t="str">
        <f t="shared" si="13"/>
        <v>FF</v>
      </c>
      <c r="G81">
        <f t="shared" si="14"/>
        <v>255</v>
      </c>
      <c r="H81" s="3" t="s">
        <v>34</v>
      </c>
    </row>
    <row r="82" ht="14.25">
      <c r="A82">
        <v>81</v>
      </c>
      <c r="B82" s="2" t="str">
        <f t="shared" si="10"/>
        <v>51</v>
      </c>
      <c r="C82">
        <v>6</v>
      </c>
      <c r="D82" t="b">
        <f t="shared" si="11"/>
        <v>0</v>
      </c>
      <c r="E82">
        <f t="shared" si="12"/>
        <v>1</v>
      </c>
      <c r="F82" t="str">
        <f t="shared" si="13"/>
        <v>06</v>
      </c>
      <c r="G82">
        <f t="shared" si="14"/>
        <v>6</v>
      </c>
      <c r="H82" t="str">
        <f>VLOOKUP(G82,'DLMS Type'!$A$1:$B$25,2,FALSE)</f>
        <v>DLMS_DATA_TYPE_UINT32</v>
      </c>
    </row>
    <row r="83" ht="14.25">
      <c r="A83">
        <v>82</v>
      </c>
      <c r="B83" s="2" t="str">
        <f t="shared" si="10"/>
        <v>52</v>
      </c>
      <c r="C83">
        <v>0</v>
      </c>
      <c r="D83" t="b">
        <f t="shared" si="11"/>
        <v>0</v>
      </c>
      <c r="E83">
        <f t="shared" si="12"/>
        <v>1</v>
      </c>
      <c r="F83" t="str">
        <f t="shared" si="13"/>
        <v>00</v>
      </c>
      <c r="G83">
        <f t="shared" si="14"/>
        <v>0</v>
      </c>
      <c r="H83" s="3" t="s">
        <v>39</v>
      </c>
      <c r="I83" s="1">
        <v>0</v>
      </c>
    </row>
    <row r="84" ht="14.25">
      <c r="A84">
        <v>83</v>
      </c>
      <c r="B84" s="2" t="str">
        <f t="shared" si="10"/>
        <v>53</v>
      </c>
      <c r="C84">
        <v>0</v>
      </c>
      <c r="D84" t="b">
        <f t="shared" si="11"/>
        <v>0</v>
      </c>
      <c r="E84">
        <f t="shared" si="12"/>
        <v>1</v>
      </c>
      <c r="F84" t="str">
        <f t="shared" si="13"/>
        <v>00</v>
      </c>
      <c r="G84">
        <f t="shared" si="14"/>
        <v>0</v>
      </c>
      <c r="H84" s="3" t="s">
        <v>39</v>
      </c>
    </row>
    <row r="85" ht="14.25">
      <c r="A85">
        <v>84</v>
      </c>
      <c r="B85" s="2" t="str">
        <f t="shared" si="10"/>
        <v>54</v>
      </c>
      <c r="C85">
        <v>0</v>
      </c>
      <c r="D85" t="b">
        <f t="shared" si="11"/>
        <v>0</v>
      </c>
      <c r="E85">
        <f t="shared" si="12"/>
        <v>1</v>
      </c>
      <c r="F85" t="str">
        <f t="shared" si="13"/>
        <v>00</v>
      </c>
      <c r="G85">
        <f t="shared" si="14"/>
        <v>0</v>
      </c>
      <c r="H85" s="3" t="s">
        <v>39</v>
      </c>
    </row>
    <row r="86" ht="14.25">
      <c r="A86">
        <v>85</v>
      </c>
      <c r="B86" s="2" t="str">
        <f t="shared" si="10"/>
        <v>55</v>
      </c>
      <c r="C86">
        <v>0</v>
      </c>
      <c r="D86" t="b">
        <f t="shared" si="11"/>
        <v>0</v>
      </c>
      <c r="E86">
        <f t="shared" si="12"/>
        <v>1</v>
      </c>
      <c r="F86" t="str">
        <f t="shared" si="13"/>
        <v>00</v>
      </c>
      <c r="G86">
        <f t="shared" si="14"/>
        <v>0</v>
      </c>
      <c r="H86" s="3" t="s">
        <v>39</v>
      </c>
    </row>
    <row r="87" ht="14.25">
      <c r="A87">
        <v>86</v>
      </c>
      <c r="B87" s="2" t="str">
        <f t="shared" si="10"/>
        <v>56</v>
      </c>
      <c r="C87">
        <v>2</v>
      </c>
      <c r="D87" t="b">
        <f t="shared" si="11"/>
        <v>0</v>
      </c>
      <c r="E87">
        <f t="shared" si="12"/>
        <v>1</v>
      </c>
      <c r="F87" t="str">
        <f t="shared" si="13"/>
        <v>02</v>
      </c>
      <c r="G87">
        <f t="shared" si="14"/>
        <v>2</v>
      </c>
      <c r="H87" t="str">
        <f>VLOOKUP(G87,'DLMS Type'!$A$1:$B$25,2,FALSE)</f>
        <v>DLMS_DATA_TYPE_STRUCTURE</v>
      </c>
    </row>
    <row r="88" ht="14.25">
      <c r="A88">
        <v>87</v>
      </c>
      <c r="B88" s="2" t="str">
        <f t="shared" si="10"/>
        <v>57</v>
      </c>
      <c r="C88">
        <v>2</v>
      </c>
      <c r="D88" t="b">
        <f t="shared" si="11"/>
        <v>0</v>
      </c>
      <c r="E88">
        <f t="shared" si="12"/>
        <v>1</v>
      </c>
      <c r="F88" t="str">
        <f t="shared" si="13"/>
        <v>02</v>
      </c>
      <c r="G88">
        <f t="shared" si="14"/>
        <v>2</v>
      </c>
      <c r="H88" t="s">
        <v>33</v>
      </c>
    </row>
    <row r="89" ht="14.25">
      <c r="A89">
        <v>88</v>
      </c>
      <c r="B89" s="2" t="str">
        <f t="shared" si="10"/>
        <v>58</v>
      </c>
      <c r="C89" t="s">
        <v>11</v>
      </c>
      <c r="D89" t="b">
        <f t="shared" si="11"/>
        <v>1</v>
      </c>
      <c r="E89">
        <f t="shared" si="12"/>
        <v>2</v>
      </c>
      <c r="F89" t="str">
        <f t="shared" si="13"/>
        <v>0F</v>
      </c>
      <c r="G89">
        <f t="shared" si="14"/>
        <v>15</v>
      </c>
      <c r="H89" t="str">
        <f>VLOOKUP(G89,'DLMS Type'!$A$1:$B$25,2,FALSE)</f>
        <v>DLMS_DATA_TYPE_INT8</v>
      </c>
    </row>
    <row r="90" ht="14.25">
      <c r="A90">
        <v>89</v>
      </c>
      <c r="B90" s="2" t="str">
        <f t="shared" si="10"/>
        <v>59</v>
      </c>
      <c r="C90">
        <v>0</v>
      </c>
      <c r="D90" t="b">
        <f t="shared" si="11"/>
        <v>0</v>
      </c>
      <c r="E90">
        <f t="shared" si="12"/>
        <v>1</v>
      </c>
      <c r="F90" t="str">
        <f t="shared" si="13"/>
        <v>00</v>
      </c>
      <c r="G90">
        <f t="shared" si="14"/>
        <v>0</v>
      </c>
    </row>
    <row r="91" ht="14.25">
      <c r="A91">
        <v>90</v>
      </c>
      <c r="B91" s="2" t="str">
        <f t="shared" si="10"/>
        <v>5A</v>
      </c>
      <c r="C91">
        <v>16</v>
      </c>
      <c r="D91" t="b">
        <f t="shared" si="11"/>
        <v>0</v>
      </c>
      <c r="E91">
        <f t="shared" si="12"/>
        <v>2</v>
      </c>
      <c r="F91" t="str">
        <f t="shared" si="13"/>
        <v>16</v>
      </c>
      <c r="G91">
        <f t="shared" si="14"/>
        <v>22</v>
      </c>
      <c r="H91" t="str">
        <f>VLOOKUP(G91,'DLMS Type'!$A$1:$B$25,2,FALSE)</f>
        <v>DLMS_DATA_TYPE_ENUM</v>
      </c>
    </row>
    <row r="92" ht="14.25">
      <c r="A92">
        <v>91</v>
      </c>
      <c r="B92" s="2" t="str">
        <f t="shared" si="10"/>
        <v>5B</v>
      </c>
      <c r="C92" t="s">
        <v>46</v>
      </c>
      <c r="D92" t="b">
        <f t="shared" si="11"/>
        <v>1</v>
      </c>
      <c r="E92">
        <f t="shared" si="12"/>
        <v>2</v>
      </c>
      <c r="F92" t="str">
        <f t="shared" si="13"/>
        <v>1B</v>
      </c>
      <c r="G92">
        <f t="shared" si="14"/>
        <v>27</v>
      </c>
      <c r="H92" s="3" t="str">
        <f>VLOOKUP(G92,'DLMS Unit'!$A$1:$B$66,2,FALSE)</f>
        <v>W</v>
      </c>
    </row>
    <row r="93" ht="14.25">
      <c r="A93">
        <v>92</v>
      </c>
      <c r="B93" s="2" t="str">
        <f t="shared" si="10"/>
        <v>5C</v>
      </c>
      <c r="C93">
        <v>2</v>
      </c>
      <c r="D93" t="b">
        <f t="shared" si="11"/>
        <v>0</v>
      </c>
      <c r="E93">
        <f t="shared" si="12"/>
        <v>1</v>
      </c>
      <c r="F93" t="str">
        <f t="shared" si="13"/>
        <v>02</v>
      </c>
      <c r="G93">
        <f t="shared" si="14"/>
        <v>2</v>
      </c>
      <c r="H93" t="str">
        <f>VLOOKUP(G93,'DLMS Type'!$A$1:$B$25,2,FALSE)</f>
        <v>DLMS_DATA_TYPE_STRUCTURE</v>
      </c>
    </row>
    <row r="94" ht="14.25">
      <c r="A94">
        <v>93</v>
      </c>
      <c r="B94" s="2" t="str">
        <f t="shared" si="10"/>
        <v>5D</v>
      </c>
      <c r="C94">
        <v>3</v>
      </c>
      <c r="D94" t="b">
        <f t="shared" si="11"/>
        <v>0</v>
      </c>
      <c r="E94">
        <f t="shared" si="12"/>
        <v>1</v>
      </c>
      <c r="F94" t="str">
        <f t="shared" si="13"/>
        <v>03</v>
      </c>
      <c r="G94">
        <f t="shared" si="14"/>
        <v>3</v>
      </c>
      <c r="H94" t="s">
        <v>33</v>
      </c>
    </row>
    <row r="95" ht="14.25">
      <c r="A95">
        <v>94</v>
      </c>
      <c r="B95" s="2" t="str">
        <f t="shared" si="10"/>
        <v>5E</v>
      </c>
      <c r="C95">
        <v>9</v>
      </c>
      <c r="D95" t="b">
        <f t="shared" si="11"/>
        <v>0</v>
      </c>
      <c r="E95">
        <f t="shared" si="12"/>
        <v>1</v>
      </c>
      <c r="F95" t="str">
        <f t="shared" si="13"/>
        <v>09</v>
      </c>
      <c r="G95">
        <f t="shared" si="14"/>
        <v>9</v>
      </c>
      <c r="H95" t="str">
        <f>VLOOKUP(G95,'DLMS Type'!$A$1:$B$25,2,FALSE)</f>
        <v>DLMS_DATA_TYPE_OCTET_STRING</v>
      </c>
    </row>
    <row r="96" ht="14.25">
      <c r="A96">
        <v>95</v>
      </c>
      <c r="B96" s="2" t="str">
        <f t="shared" si="10"/>
        <v>5F</v>
      </c>
      <c r="C96">
        <v>6</v>
      </c>
      <c r="D96" t="b">
        <f t="shared" si="11"/>
        <v>0</v>
      </c>
      <c r="E96">
        <f t="shared" si="12"/>
        <v>1</v>
      </c>
      <c r="F96" t="str">
        <f t="shared" si="13"/>
        <v>06</v>
      </c>
      <c r="G96">
        <f t="shared" si="14"/>
        <v>6</v>
      </c>
    </row>
    <row r="97" ht="14.25">
      <c r="A97">
        <v>96</v>
      </c>
      <c r="B97" s="2" t="str">
        <f t="shared" si="10"/>
        <v>60</v>
      </c>
      <c r="C97">
        <v>1</v>
      </c>
      <c r="D97" t="b">
        <f t="shared" si="11"/>
        <v>0</v>
      </c>
      <c r="E97">
        <f t="shared" si="12"/>
        <v>1</v>
      </c>
      <c r="F97" t="str">
        <f t="shared" si="13"/>
        <v>01</v>
      </c>
      <c r="G97">
        <f t="shared" si="14"/>
        <v>1</v>
      </c>
      <c r="H97" s="3" t="s">
        <v>34</v>
      </c>
      <c r="I97" s="1" t="s">
        <v>47</v>
      </c>
    </row>
    <row r="98" ht="14.25">
      <c r="A98">
        <v>97</v>
      </c>
      <c r="B98" s="2" t="str">
        <f t="shared" si="10"/>
        <v>61</v>
      </c>
      <c r="C98">
        <v>0</v>
      </c>
      <c r="D98" t="b">
        <f t="shared" si="11"/>
        <v>0</v>
      </c>
      <c r="E98">
        <f t="shared" si="12"/>
        <v>1</v>
      </c>
      <c r="F98" t="str">
        <f t="shared" si="13"/>
        <v>00</v>
      </c>
      <c r="G98">
        <f t="shared" si="14"/>
        <v>0</v>
      </c>
      <c r="H98" s="3" t="s">
        <v>34</v>
      </c>
      <c r="I98" s="1" t="s">
        <v>48</v>
      </c>
    </row>
    <row r="99" ht="14.25">
      <c r="A99">
        <v>98</v>
      </c>
      <c r="B99" s="2" t="str">
        <f t="shared" si="10"/>
        <v>62</v>
      </c>
      <c r="C99">
        <v>2</v>
      </c>
      <c r="D99" t="b">
        <f t="shared" si="11"/>
        <v>0</v>
      </c>
      <c r="E99">
        <f t="shared" si="12"/>
        <v>1</v>
      </c>
      <c r="F99" t="str">
        <f t="shared" si="13"/>
        <v>02</v>
      </c>
      <c r="G99">
        <f t="shared" si="14"/>
        <v>2</v>
      </c>
      <c r="H99" s="3" t="s">
        <v>34</v>
      </c>
      <c r="I99" s="1" t="s">
        <v>49</v>
      </c>
    </row>
    <row r="100" ht="14.25">
      <c r="A100">
        <v>99</v>
      </c>
      <c r="B100" s="2" t="str">
        <f t="shared" ref="B100:B163" si="15">DEC2HEX(A100)</f>
        <v>63</v>
      </c>
      <c r="C100">
        <v>7</v>
      </c>
      <c r="D100" t="b">
        <f t="shared" ref="D100:D163" si="16">NOT(ISNUMBER(C100))</f>
        <v>0</v>
      </c>
      <c r="E100">
        <f t="shared" ref="E100:E163" si="17">LEN(C100)</f>
        <v>1</v>
      </c>
      <c r="F100" t="str">
        <f t="shared" ref="F100:F163" si="18">IF(D100,C100,MID(CONCATENATE("0",C100),E100,2))</f>
        <v>07</v>
      </c>
      <c r="G100">
        <f t="shared" ref="G100:G163" si="19">HEX2DEC(F100)</f>
        <v>7</v>
      </c>
      <c r="H100" s="3" t="s">
        <v>34</v>
      </c>
    </row>
    <row r="101" ht="14.25">
      <c r="A101">
        <v>100</v>
      </c>
      <c r="B101" s="2" t="str">
        <f t="shared" si="15"/>
        <v>64</v>
      </c>
      <c r="C101">
        <v>0</v>
      </c>
      <c r="D101" t="b">
        <f t="shared" si="16"/>
        <v>0</v>
      </c>
      <c r="E101">
        <f t="shared" si="17"/>
        <v>1</v>
      </c>
      <c r="F101" t="str">
        <f t="shared" si="18"/>
        <v>00</v>
      </c>
      <c r="G101">
        <f t="shared" si="19"/>
        <v>0</v>
      </c>
      <c r="H101" s="3" t="s">
        <v>34</v>
      </c>
    </row>
    <row r="102" ht="14.25">
      <c r="A102">
        <v>101</v>
      </c>
      <c r="B102" s="2" t="str">
        <f t="shared" si="15"/>
        <v>65</v>
      </c>
      <c r="C102" t="s">
        <v>29</v>
      </c>
      <c r="D102" t="b">
        <f t="shared" si="16"/>
        <v>1</v>
      </c>
      <c r="E102">
        <f t="shared" si="17"/>
        <v>2</v>
      </c>
      <c r="F102" t="str">
        <f t="shared" si="18"/>
        <v>FF</v>
      </c>
      <c r="G102">
        <f t="shared" si="19"/>
        <v>255</v>
      </c>
      <c r="H102" s="3" t="s">
        <v>34</v>
      </c>
    </row>
    <row r="103" ht="14.25">
      <c r="A103">
        <v>102</v>
      </c>
      <c r="B103" s="2" t="str">
        <f t="shared" si="15"/>
        <v>66</v>
      </c>
      <c r="C103">
        <v>6</v>
      </c>
      <c r="D103" t="b">
        <f t="shared" si="16"/>
        <v>0</v>
      </c>
      <c r="E103">
        <f t="shared" si="17"/>
        <v>1</v>
      </c>
      <c r="F103" t="str">
        <f t="shared" si="18"/>
        <v>06</v>
      </c>
      <c r="G103">
        <f t="shared" si="19"/>
        <v>6</v>
      </c>
      <c r="H103" t="str">
        <f>VLOOKUP(G103,'DLMS Type'!$A$1:$B$25,2,FALSE)</f>
        <v>DLMS_DATA_TYPE_UINT32</v>
      </c>
    </row>
    <row r="104" ht="14.25">
      <c r="A104">
        <v>103</v>
      </c>
      <c r="B104" s="2" t="str">
        <f t="shared" si="15"/>
        <v>67</v>
      </c>
      <c r="C104">
        <v>0</v>
      </c>
      <c r="D104" t="b">
        <f t="shared" si="16"/>
        <v>0</v>
      </c>
      <c r="E104">
        <f t="shared" si="17"/>
        <v>1</v>
      </c>
      <c r="F104" t="str">
        <f t="shared" si="18"/>
        <v>00</v>
      </c>
      <c r="G104">
        <f t="shared" si="19"/>
        <v>0</v>
      </c>
      <c r="H104" s="3" t="s">
        <v>39</v>
      </c>
      <c r="I104" s="1">
        <v>3022</v>
      </c>
    </row>
    <row r="105" ht="14.25">
      <c r="A105">
        <v>104</v>
      </c>
      <c r="B105" s="2" t="str">
        <f t="shared" si="15"/>
        <v>68</v>
      </c>
      <c r="C105">
        <v>0</v>
      </c>
      <c r="D105" t="b">
        <f t="shared" si="16"/>
        <v>0</v>
      </c>
      <c r="E105">
        <f t="shared" si="17"/>
        <v>1</v>
      </c>
      <c r="F105" t="str">
        <f t="shared" si="18"/>
        <v>00</v>
      </c>
      <c r="G105">
        <f t="shared" si="19"/>
        <v>0</v>
      </c>
      <c r="H105" s="3" t="s">
        <v>39</v>
      </c>
    </row>
    <row r="106" ht="14.25">
      <c r="A106">
        <v>105</v>
      </c>
      <c r="B106" s="2" t="str">
        <f t="shared" si="15"/>
        <v>69</v>
      </c>
      <c r="C106" t="s">
        <v>50</v>
      </c>
      <c r="D106" t="b">
        <f t="shared" si="16"/>
        <v>1</v>
      </c>
      <c r="E106">
        <f t="shared" si="17"/>
        <v>2</v>
      </c>
      <c r="F106" t="str">
        <f t="shared" si="18"/>
        <v>0B</v>
      </c>
      <c r="G106">
        <f t="shared" si="19"/>
        <v>11</v>
      </c>
      <c r="H106" s="3" t="s">
        <v>39</v>
      </c>
    </row>
    <row r="107" ht="14.25">
      <c r="A107">
        <v>106</v>
      </c>
      <c r="B107" s="2" t="str">
        <f t="shared" si="15"/>
        <v>6A</v>
      </c>
      <c r="C107" t="s">
        <v>51</v>
      </c>
      <c r="D107" t="b">
        <f t="shared" si="16"/>
        <v>1</v>
      </c>
      <c r="E107">
        <f t="shared" si="17"/>
        <v>2</v>
      </c>
      <c r="F107" t="str">
        <f t="shared" si="18"/>
        <v>CE</v>
      </c>
      <c r="G107">
        <f t="shared" si="19"/>
        <v>206</v>
      </c>
      <c r="H107" s="3" t="s">
        <v>39</v>
      </c>
    </row>
    <row r="108" ht="14.25">
      <c r="A108">
        <v>107</v>
      </c>
      <c r="B108" s="2" t="str">
        <f t="shared" si="15"/>
        <v>6B</v>
      </c>
      <c r="C108">
        <v>2</v>
      </c>
      <c r="D108" t="b">
        <f t="shared" si="16"/>
        <v>0</v>
      </c>
      <c r="E108">
        <f t="shared" si="17"/>
        <v>1</v>
      </c>
      <c r="F108" t="str">
        <f t="shared" si="18"/>
        <v>02</v>
      </c>
      <c r="G108">
        <f t="shared" si="19"/>
        <v>2</v>
      </c>
      <c r="H108" t="str">
        <f>VLOOKUP(G108,'DLMS Type'!$A$1:$B$25,2,FALSE)</f>
        <v>DLMS_DATA_TYPE_STRUCTURE</v>
      </c>
    </row>
    <row r="109" ht="14.25">
      <c r="A109">
        <v>108</v>
      </c>
      <c r="B109" s="2" t="str">
        <f t="shared" si="15"/>
        <v>6C</v>
      </c>
      <c r="C109">
        <v>2</v>
      </c>
      <c r="D109" t="b">
        <f t="shared" si="16"/>
        <v>0</v>
      </c>
      <c r="E109">
        <f t="shared" si="17"/>
        <v>1</v>
      </c>
      <c r="F109" t="str">
        <f t="shared" si="18"/>
        <v>02</v>
      </c>
      <c r="G109">
        <f t="shared" si="19"/>
        <v>2</v>
      </c>
      <c r="H109" t="s">
        <v>33</v>
      </c>
    </row>
    <row r="110" ht="14.25">
      <c r="A110">
        <v>109</v>
      </c>
      <c r="B110" s="2" t="str">
        <f t="shared" si="15"/>
        <v>6D</v>
      </c>
      <c r="C110" t="s">
        <v>11</v>
      </c>
      <c r="D110" t="b">
        <f t="shared" si="16"/>
        <v>1</v>
      </c>
      <c r="E110">
        <f t="shared" si="17"/>
        <v>2</v>
      </c>
      <c r="F110" t="str">
        <f t="shared" si="18"/>
        <v>0F</v>
      </c>
      <c r="G110">
        <f t="shared" si="19"/>
        <v>15</v>
      </c>
      <c r="H110" t="str">
        <f>VLOOKUP(G110,'DLMS Type'!$A$1:$B$25,2,FALSE)</f>
        <v>DLMS_DATA_TYPE_INT8</v>
      </c>
    </row>
    <row r="111" ht="14.25">
      <c r="A111">
        <v>110</v>
      </c>
      <c r="B111" s="2" t="str">
        <f t="shared" si="15"/>
        <v>6E</v>
      </c>
      <c r="C111">
        <v>0</v>
      </c>
      <c r="D111" t="b">
        <f t="shared" si="16"/>
        <v>0</v>
      </c>
      <c r="E111">
        <f t="shared" si="17"/>
        <v>1</v>
      </c>
      <c r="F111" t="str">
        <f t="shared" si="18"/>
        <v>00</v>
      </c>
      <c r="G111">
        <f t="shared" si="19"/>
        <v>0</v>
      </c>
    </row>
    <row r="112" ht="14.25">
      <c r="A112">
        <v>111</v>
      </c>
      <c r="B112" s="2" t="str">
        <f t="shared" si="15"/>
        <v>6F</v>
      </c>
      <c r="C112">
        <v>16</v>
      </c>
      <c r="D112" t="b">
        <f t="shared" si="16"/>
        <v>0</v>
      </c>
      <c r="E112">
        <f t="shared" si="17"/>
        <v>2</v>
      </c>
      <c r="F112" t="str">
        <f t="shared" si="18"/>
        <v>16</v>
      </c>
      <c r="G112">
        <f t="shared" si="19"/>
        <v>22</v>
      </c>
      <c r="H112" t="str">
        <f>VLOOKUP(G112,'DLMS Type'!$A$1:$B$25,2,FALSE)</f>
        <v>DLMS_DATA_TYPE_ENUM</v>
      </c>
    </row>
    <row r="113" ht="14.25">
      <c r="A113">
        <v>112</v>
      </c>
      <c r="B113" s="2" t="str">
        <f t="shared" si="15"/>
        <v>70</v>
      </c>
      <c r="C113" t="s">
        <v>46</v>
      </c>
      <c r="D113" t="b">
        <f t="shared" si="16"/>
        <v>1</v>
      </c>
      <c r="E113">
        <f t="shared" si="17"/>
        <v>2</v>
      </c>
      <c r="F113" t="str">
        <f t="shared" si="18"/>
        <v>1B</v>
      </c>
      <c r="G113">
        <f t="shared" si="19"/>
        <v>27</v>
      </c>
      <c r="H113" s="3" t="str">
        <f>VLOOKUP(G113,'DLMS Unit'!$A$1:$B$66,2,FALSE)</f>
        <v>W</v>
      </c>
    </row>
    <row r="114" ht="14.25">
      <c r="A114">
        <v>113</v>
      </c>
      <c r="B114" s="2" t="str">
        <f t="shared" si="15"/>
        <v>71</v>
      </c>
      <c r="C114">
        <v>2</v>
      </c>
      <c r="D114" t="b">
        <f t="shared" si="16"/>
        <v>0</v>
      </c>
      <c r="E114">
        <f t="shared" si="17"/>
        <v>1</v>
      </c>
      <c r="F114" t="str">
        <f t="shared" si="18"/>
        <v>02</v>
      </c>
      <c r="G114">
        <f t="shared" si="19"/>
        <v>2</v>
      </c>
      <c r="H114" t="str">
        <f>VLOOKUP(G114,'DLMS Type'!$A$1:$B$25,2,FALSE)</f>
        <v>DLMS_DATA_TYPE_STRUCTURE</v>
      </c>
    </row>
    <row r="115" ht="14.25">
      <c r="A115">
        <v>114</v>
      </c>
      <c r="B115" s="2" t="str">
        <f t="shared" si="15"/>
        <v>72</v>
      </c>
      <c r="C115">
        <v>3</v>
      </c>
      <c r="D115" t="b">
        <f t="shared" si="16"/>
        <v>0</v>
      </c>
      <c r="E115">
        <f t="shared" si="17"/>
        <v>1</v>
      </c>
      <c r="F115" t="str">
        <f t="shared" si="18"/>
        <v>03</v>
      </c>
      <c r="G115">
        <f t="shared" si="19"/>
        <v>3</v>
      </c>
      <c r="H115" t="s">
        <v>33</v>
      </c>
    </row>
    <row r="116" ht="14.25">
      <c r="A116">
        <v>115</v>
      </c>
      <c r="B116" s="2" t="str">
        <f t="shared" si="15"/>
        <v>73</v>
      </c>
      <c r="C116">
        <v>9</v>
      </c>
      <c r="D116" t="b">
        <f t="shared" si="16"/>
        <v>0</v>
      </c>
      <c r="E116">
        <f t="shared" si="17"/>
        <v>1</v>
      </c>
      <c r="F116" t="str">
        <f t="shared" si="18"/>
        <v>09</v>
      </c>
      <c r="G116">
        <f t="shared" si="19"/>
        <v>9</v>
      </c>
      <c r="H116" t="str">
        <f>VLOOKUP(G116,'DLMS Type'!$A$1:$B$25,2,FALSE)</f>
        <v>DLMS_DATA_TYPE_OCTET_STRING</v>
      </c>
    </row>
    <row r="117" ht="14.25">
      <c r="A117">
        <v>116</v>
      </c>
      <c r="B117" s="2" t="str">
        <f t="shared" si="15"/>
        <v>74</v>
      </c>
      <c r="C117">
        <v>6</v>
      </c>
      <c r="D117" t="b">
        <f t="shared" si="16"/>
        <v>0</v>
      </c>
      <c r="E117">
        <f t="shared" si="17"/>
        <v>1</v>
      </c>
      <c r="F117" t="str">
        <f t="shared" si="18"/>
        <v>06</v>
      </c>
      <c r="G117">
        <f t="shared" si="19"/>
        <v>6</v>
      </c>
    </row>
    <row r="118" ht="14.25">
      <c r="A118">
        <v>117</v>
      </c>
      <c r="B118" s="2" t="str">
        <f t="shared" si="15"/>
        <v>75</v>
      </c>
      <c r="C118">
        <v>1</v>
      </c>
      <c r="D118" t="b">
        <f t="shared" si="16"/>
        <v>0</v>
      </c>
      <c r="E118">
        <f t="shared" si="17"/>
        <v>1</v>
      </c>
      <c r="F118" t="str">
        <f t="shared" si="18"/>
        <v>01</v>
      </c>
      <c r="G118">
        <f t="shared" si="19"/>
        <v>1</v>
      </c>
      <c r="H118" s="3" t="s">
        <v>34</v>
      </c>
      <c r="I118" s="1" t="s">
        <v>52</v>
      </c>
    </row>
    <row r="119" ht="14.25">
      <c r="A119">
        <v>118</v>
      </c>
      <c r="B119" s="2" t="str">
        <f t="shared" si="15"/>
        <v>76</v>
      </c>
      <c r="C119">
        <v>0</v>
      </c>
      <c r="D119" t="b">
        <f t="shared" si="16"/>
        <v>0</v>
      </c>
      <c r="E119">
        <f t="shared" si="17"/>
        <v>1</v>
      </c>
      <c r="F119" t="str">
        <f t="shared" si="18"/>
        <v>00</v>
      </c>
      <c r="G119">
        <f t="shared" si="19"/>
        <v>0</v>
      </c>
      <c r="H119" s="3" t="s">
        <v>34</v>
      </c>
      <c r="I119" s="1" t="s">
        <v>53</v>
      </c>
    </row>
    <row r="120" ht="14.25">
      <c r="A120">
        <v>119</v>
      </c>
      <c r="B120" s="2" t="str">
        <f t="shared" si="15"/>
        <v>77</v>
      </c>
      <c r="C120">
        <v>1</v>
      </c>
      <c r="D120" t="b">
        <f t="shared" si="16"/>
        <v>0</v>
      </c>
      <c r="E120">
        <f t="shared" si="17"/>
        <v>1</v>
      </c>
      <c r="F120" t="str">
        <f t="shared" si="18"/>
        <v>01</v>
      </c>
      <c r="G120">
        <f t="shared" si="19"/>
        <v>1</v>
      </c>
      <c r="H120" s="3" t="s">
        <v>34</v>
      </c>
      <c r="I120" s="1" t="s">
        <v>54</v>
      </c>
    </row>
    <row r="121" ht="14.25">
      <c r="A121">
        <v>120</v>
      </c>
      <c r="B121" s="2" t="str">
        <f t="shared" si="15"/>
        <v>78</v>
      </c>
      <c r="C121">
        <v>8</v>
      </c>
      <c r="D121" t="b">
        <f t="shared" si="16"/>
        <v>0</v>
      </c>
      <c r="E121">
        <f t="shared" si="17"/>
        <v>1</v>
      </c>
      <c r="F121" t="str">
        <f t="shared" si="18"/>
        <v>08</v>
      </c>
      <c r="G121">
        <f t="shared" si="19"/>
        <v>8</v>
      </c>
      <c r="H121" s="3" t="s">
        <v>34</v>
      </c>
    </row>
    <row r="122" ht="14.25">
      <c r="A122">
        <v>121</v>
      </c>
      <c r="B122" s="2" t="str">
        <f t="shared" si="15"/>
        <v>79</v>
      </c>
      <c r="C122">
        <v>0</v>
      </c>
      <c r="D122" t="b">
        <f t="shared" si="16"/>
        <v>0</v>
      </c>
      <c r="E122">
        <f t="shared" si="17"/>
        <v>1</v>
      </c>
      <c r="F122" t="str">
        <f t="shared" si="18"/>
        <v>00</v>
      </c>
      <c r="G122">
        <f t="shared" si="19"/>
        <v>0</v>
      </c>
      <c r="H122" s="3" t="s">
        <v>34</v>
      </c>
    </row>
    <row r="123" ht="14.25">
      <c r="A123">
        <v>122</v>
      </c>
      <c r="B123" s="2" t="str">
        <f t="shared" si="15"/>
        <v>7A</v>
      </c>
      <c r="C123" t="s">
        <v>29</v>
      </c>
      <c r="D123" t="b">
        <f t="shared" si="16"/>
        <v>1</v>
      </c>
      <c r="E123">
        <f t="shared" si="17"/>
        <v>2</v>
      </c>
      <c r="F123" t="str">
        <f t="shared" si="18"/>
        <v>FF</v>
      </c>
      <c r="G123">
        <f t="shared" si="19"/>
        <v>255</v>
      </c>
      <c r="H123" s="3" t="s">
        <v>34</v>
      </c>
    </row>
    <row r="124" ht="14.25">
      <c r="A124">
        <v>123</v>
      </c>
      <c r="B124" s="2" t="str">
        <f t="shared" si="15"/>
        <v>7B</v>
      </c>
      <c r="C124">
        <v>6</v>
      </c>
      <c r="D124" t="b">
        <f t="shared" si="16"/>
        <v>0</v>
      </c>
      <c r="E124">
        <f t="shared" si="17"/>
        <v>1</v>
      </c>
      <c r="F124" t="str">
        <f t="shared" si="18"/>
        <v>06</v>
      </c>
      <c r="G124">
        <f t="shared" si="19"/>
        <v>6</v>
      </c>
      <c r="H124" t="str">
        <f>VLOOKUP(G124,'DLMS Type'!$A$1:$B$25,2,FALSE)</f>
        <v>DLMS_DATA_TYPE_UINT32</v>
      </c>
    </row>
    <row r="125" ht="14.25">
      <c r="A125">
        <v>124</v>
      </c>
      <c r="B125" s="2" t="str">
        <f t="shared" si="15"/>
        <v>7C</v>
      </c>
      <c r="C125">
        <v>0</v>
      </c>
      <c r="D125" t="b">
        <f t="shared" si="16"/>
        <v>0</v>
      </c>
      <c r="E125">
        <f t="shared" si="17"/>
        <v>1</v>
      </c>
      <c r="F125" t="str">
        <f t="shared" si="18"/>
        <v>00</v>
      </c>
      <c r="G125">
        <f t="shared" si="19"/>
        <v>0</v>
      </c>
      <c r="H125" s="3" t="s">
        <v>39</v>
      </c>
      <c r="I125" s="1">
        <v>2708047</v>
      </c>
    </row>
    <row r="126" ht="14.25">
      <c r="A126">
        <v>125</v>
      </c>
      <c r="B126" s="2" t="str">
        <f t="shared" si="15"/>
        <v>7D</v>
      </c>
      <c r="C126">
        <v>29</v>
      </c>
      <c r="D126" t="b">
        <f t="shared" si="16"/>
        <v>0</v>
      </c>
      <c r="E126">
        <f t="shared" si="17"/>
        <v>2</v>
      </c>
      <c r="F126" t="str">
        <f t="shared" si="18"/>
        <v>29</v>
      </c>
      <c r="G126">
        <f t="shared" si="19"/>
        <v>41</v>
      </c>
      <c r="H126" s="3" t="s">
        <v>39</v>
      </c>
    </row>
    <row r="127" ht="14.25">
      <c r="A127">
        <v>126</v>
      </c>
      <c r="B127" s="2" t="str">
        <f t="shared" si="15"/>
        <v>7E</v>
      </c>
      <c r="C127">
        <v>52</v>
      </c>
      <c r="D127" t="b">
        <f t="shared" si="16"/>
        <v>0</v>
      </c>
      <c r="E127">
        <f t="shared" si="17"/>
        <v>2</v>
      </c>
      <c r="F127" t="str">
        <f t="shared" si="18"/>
        <v>52</v>
      </c>
      <c r="G127">
        <f t="shared" si="19"/>
        <v>82</v>
      </c>
      <c r="H127" s="3" t="s">
        <v>39</v>
      </c>
    </row>
    <row r="128" ht="14.25">
      <c r="A128">
        <v>127</v>
      </c>
      <c r="B128" s="2" t="str">
        <f t="shared" si="15"/>
        <v>7F</v>
      </c>
      <c r="C128" t="s">
        <v>55</v>
      </c>
      <c r="D128" t="b">
        <f t="shared" si="16"/>
        <v>1</v>
      </c>
      <c r="E128">
        <f t="shared" si="17"/>
        <v>2</v>
      </c>
      <c r="F128" t="str">
        <f t="shared" si="18"/>
        <v>4F</v>
      </c>
      <c r="G128">
        <f t="shared" si="19"/>
        <v>79</v>
      </c>
      <c r="H128" s="3" t="s">
        <v>39</v>
      </c>
    </row>
    <row r="129" ht="14.25">
      <c r="A129">
        <v>128</v>
      </c>
      <c r="B129" s="2" t="str">
        <f t="shared" si="15"/>
        <v>80</v>
      </c>
      <c r="C129">
        <v>2</v>
      </c>
      <c r="D129" t="b">
        <f t="shared" si="16"/>
        <v>0</v>
      </c>
      <c r="E129">
        <f t="shared" si="17"/>
        <v>1</v>
      </c>
      <c r="F129" t="str">
        <f t="shared" si="18"/>
        <v>02</v>
      </c>
      <c r="G129">
        <f t="shared" si="19"/>
        <v>2</v>
      </c>
      <c r="H129" t="str">
        <f>VLOOKUP(G129,'DLMS Type'!$A$1:$B$25,2,FALSE)</f>
        <v>DLMS_DATA_TYPE_STRUCTURE</v>
      </c>
    </row>
    <row r="130" ht="14.25">
      <c r="A130">
        <v>129</v>
      </c>
      <c r="B130" s="2" t="str">
        <f t="shared" si="15"/>
        <v>81</v>
      </c>
      <c r="C130">
        <v>2</v>
      </c>
      <c r="D130" t="b">
        <f t="shared" si="16"/>
        <v>0</v>
      </c>
      <c r="E130">
        <f t="shared" si="17"/>
        <v>1</v>
      </c>
      <c r="F130" t="str">
        <f t="shared" si="18"/>
        <v>02</v>
      </c>
      <c r="G130">
        <f t="shared" si="19"/>
        <v>2</v>
      </c>
      <c r="H130" t="s">
        <v>33</v>
      </c>
    </row>
    <row r="131" ht="14.25">
      <c r="A131">
        <v>130</v>
      </c>
      <c r="B131" s="2" t="str">
        <f t="shared" si="15"/>
        <v>82</v>
      </c>
      <c r="C131" t="s">
        <v>11</v>
      </c>
      <c r="D131" t="b">
        <f t="shared" si="16"/>
        <v>1</v>
      </c>
      <c r="E131">
        <f t="shared" si="17"/>
        <v>2</v>
      </c>
      <c r="F131" t="str">
        <f t="shared" si="18"/>
        <v>0F</v>
      </c>
      <c r="G131">
        <f t="shared" si="19"/>
        <v>15</v>
      </c>
      <c r="H131" t="str">
        <f>VLOOKUP(G131,'DLMS Type'!$A$1:$B$25,2,FALSE)</f>
        <v>DLMS_DATA_TYPE_INT8</v>
      </c>
    </row>
    <row r="132" ht="14.25">
      <c r="A132">
        <v>131</v>
      </c>
      <c r="B132" s="2" t="str">
        <f t="shared" si="15"/>
        <v>83</v>
      </c>
      <c r="C132">
        <v>0</v>
      </c>
      <c r="D132" t="b">
        <f t="shared" si="16"/>
        <v>0</v>
      </c>
      <c r="E132">
        <f t="shared" si="17"/>
        <v>1</v>
      </c>
      <c r="F132" t="str">
        <f t="shared" si="18"/>
        <v>00</v>
      </c>
      <c r="G132">
        <f t="shared" si="19"/>
        <v>0</v>
      </c>
    </row>
    <row r="133" ht="14.25">
      <c r="A133">
        <v>132</v>
      </c>
      <c r="B133" s="2" t="str">
        <f t="shared" si="15"/>
        <v>84</v>
      </c>
      <c r="C133">
        <v>16</v>
      </c>
      <c r="D133" t="b">
        <f t="shared" si="16"/>
        <v>0</v>
      </c>
      <c r="E133">
        <f t="shared" si="17"/>
        <v>2</v>
      </c>
      <c r="F133" t="str">
        <f t="shared" si="18"/>
        <v>16</v>
      </c>
      <c r="G133">
        <f t="shared" si="19"/>
        <v>22</v>
      </c>
      <c r="H133" t="str">
        <f>VLOOKUP(G133,'DLMS Type'!$A$1:$B$25,2,FALSE)</f>
        <v>DLMS_DATA_TYPE_ENUM</v>
      </c>
    </row>
    <row r="134" ht="14.25">
      <c r="A134">
        <v>133</v>
      </c>
      <c r="B134" s="2" t="str">
        <f t="shared" si="15"/>
        <v>85</v>
      </c>
      <c r="C134" t="s">
        <v>56</v>
      </c>
      <c r="D134" t="b">
        <f t="shared" si="16"/>
        <v>1</v>
      </c>
      <c r="E134">
        <f t="shared" si="17"/>
        <v>2</v>
      </c>
      <c r="F134" t="str">
        <f t="shared" si="18"/>
        <v>1E</v>
      </c>
      <c r="G134">
        <f t="shared" si="19"/>
        <v>30</v>
      </c>
      <c r="H134" s="3" t="str">
        <f>VLOOKUP(G134,'DLMS Unit'!$A$1:$B$66,2,FALSE)</f>
        <v>Wh</v>
      </c>
    </row>
    <row r="135" ht="14.25">
      <c r="A135">
        <v>134</v>
      </c>
      <c r="B135" s="2" t="str">
        <f t="shared" si="15"/>
        <v>86</v>
      </c>
      <c r="C135">
        <v>2</v>
      </c>
      <c r="D135" t="b">
        <f t="shared" si="16"/>
        <v>0</v>
      </c>
      <c r="E135">
        <f t="shared" si="17"/>
        <v>1</v>
      </c>
      <c r="F135" t="str">
        <f t="shared" si="18"/>
        <v>02</v>
      </c>
      <c r="G135">
        <f t="shared" si="19"/>
        <v>2</v>
      </c>
      <c r="H135" t="str">
        <f>VLOOKUP(G135,'DLMS Type'!$A$1:$B$25,2,FALSE)</f>
        <v>DLMS_DATA_TYPE_STRUCTURE</v>
      </c>
    </row>
    <row r="136" ht="14.25">
      <c r="A136">
        <v>135</v>
      </c>
      <c r="B136" s="2" t="str">
        <f t="shared" si="15"/>
        <v>87</v>
      </c>
      <c r="C136">
        <v>3</v>
      </c>
      <c r="D136" t="b">
        <f t="shared" si="16"/>
        <v>0</v>
      </c>
      <c r="E136">
        <f t="shared" si="17"/>
        <v>1</v>
      </c>
      <c r="F136" t="str">
        <f t="shared" si="18"/>
        <v>03</v>
      </c>
      <c r="G136">
        <f t="shared" si="19"/>
        <v>3</v>
      </c>
      <c r="H136" t="s">
        <v>33</v>
      </c>
    </row>
    <row r="137" ht="14.25">
      <c r="A137">
        <v>136</v>
      </c>
      <c r="B137" s="2" t="str">
        <f t="shared" si="15"/>
        <v>88</v>
      </c>
      <c r="C137">
        <v>9</v>
      </c>
      <c r="D137" t="b">
        <f t="shared" si="16"/>
        <v>0</v>
      </c>
      <c r="E137">
        <f t="shared" si="17"/>
        <v>1</v>
      </c>
      <c r="F137" t="str">
        <f t="shared" si="18"/>
        <v>09</v>
      </c>
      <c r="G137">
        <f t="shared" si="19"/>
        <v>9</v>
      </c>
      <c r="H137" t="str">
        <f>VLOOKUP(G137,'DLMS Type'!$A$1:$B$25,2,FALSE)</f>
        <v>DLMS_DATA_TYPE_OCTET_STRING</v>
      </c>
    </row>
    <row r="138" ht="14.25">
      <c r="A138">
        <v>137</v>
      </c>
      <c r="B138" s="2" t="str">
        <f t="shared" si="15"/>
        <v>89</v>
      </c>
      <c r="C138">
        <v>6</v>
      </c>
      <c r="D138" t="b">
        <f t="shared" si="16"/>
        <v>0</v>
      </c>
      <c r="E138">
        <f t="shared" si="17"/>
        <v>1</v>
      </c>
      <c r="F138" t="str">
        <f t="shared" si="18"/>
        <v>06</v>
      </c>
      <c r="G138">
        <f t="shared" si="19"/>
        <v>6</v>
      </c>
    </row>
    <row r="139" ht="14.25">
      <c r="A139">
        <v>138</v>
      </c>
      <c r="B139" s="2" t="str">
        <f t="shared" si="15"/>
        <v>8A</v>
      </c>
      <c r="C139">
        <v>1</v>
      </c>
      <c r="D139" t="b">
        <f t="shared" si="16"/>
        <v>0</v>
      </c>
      <c r="E139">
        <f t="shared" si="17"/>
        <v>1</v>
      </c>
      <c r="F139" t="str">
        <f t="shared" si="18"/>
        <v>01</v>
      </c>
      <c r="G139">
        <f t="shared" si="19"/>
        <v>1</v>
      </c>
      <c r="H139" s="3" t="s">
        <v>34</v>
      </c>
      <c r="I139" s="1" t="s">
        <v>57</v>
      </c>
    </row>
    <row r="140" ht="14.25">
      <c r="A140">
        <v>139</v>
      </c>
      <c r="B140" s="2" t="str">
        <f t="shared" si="15"/>
        <v>8B</v>
      </c>
      <c r="C140">
        <v>0</v>
      </c>
      <c r="D140" t="b">
        <f t="shared" si="16"/>
        <v>0</v>
      </c>
      <c r="E140">
        <f t="shared" si="17"/>
        <v>1</v>
      </c>
      <c r="F140" t="str">
        <f t="shared" si="18"/>
        <v>00</v>
      </c>
      <c r="G140">
        <f t="shared" si="19"/>
        <v>0</v>
      </c>
      <c r="H140" s="3" t="s">
        <v>34</v>
      </c>
      <c r="I140" s="1" t="s">
        <v>58</v>
      </c>
    </row>
    <row r="141" ht="14.25">
      <c r="A141">
        <v>140</v>
      </c>
      <c r="B141" s="2" t="str">
        <f t="shared" si="15"/>
        <v>8C</v>
      </c>
      <c r="C141">
        <v>2</v>
      </c>
      <c r="D141" t="b">
        <f t="shared" si="16"/>
        <v>0</v>
      </c>
      <c r="E141">
        <f t="shared" si="17"/>
        <v>1</v>
      </c>
      <c r="F141" t="str">
        <f t="shared" si="18"/>
        <v>02</v>
      </c>
      <c r="G141">
        <f t="shared" si="19"/>
        <v>2</v>
      </c>
      <c r="H141" s="3" t="s">
        <v>34</v>
      </c>
      <c r="I141" s="1" t="s">
        <v>59</v>
      </c>
    </row>
    <row r="142" ht="14.25">
      <c r="A142">
        <v>141</v>
      </c>
      <c r="B142" s="2" t="str">
        <f t="shared" si="15"/>
        <v>8D</v>
      </c>
      <c r="C142">
        <v>8</v>
      </c>
      <c r="D142" t="b">
        <f t="shared" si="16"/>
        <v>0</v>
      </c>
      <c r="E142">
        <f t="shared" si="17"/>
        <v>1</v>
      </c>
      <c r="F142" t="str">
        <f t="shared" si="18"/>
        <v>08</v>
      </c>
      <c r="G142">
        <f t="shared" si="19"/>
        <v>8</v>
      </c>
      <c r="H142" s="3" t="s">
        <v>34</v>
      </c>
    </row>
    <row r="143" ht="14.25">
      <c r="A143">
        <v>142</v>
      </c>
      <c r="B143" s="2" t="str">
        <f t="shared" si="15"/>
        <v>8E</v>
      </c>
      <c r="C143">
        <v>0</v>
      </c>
      <c r="D143" t="b">
        <f t="shared" si="16"/>
        <v>0</v>
      </c>
      <c r="E143">
        <f t="shared" si="17"/>
        <v>1</v>
      </c>
      <c r="F143" t="str">
        <f t="shared" si="18"/>
        <v>00</v>
      </c>
      <c r="G143">
        <f t="shared" si="19"/>
        <v>0</v>
      </c>
      <c r="H143" s="3" t="s">
        <v>34</v>
      </c>
    </row>
    <row r="144" ht="14.25">
      <c r="A144">
        <v>143</v>
      </c>
      <c r="B144" s="2" t="str">
        <f t="shared" si="15"/>
        <v>8F</v>
      </c>
      <c r="C144" t="s">
        <v>29</v>
      </c>
      <c r="D144" t="b">
        <f t="shared" si="16"/>
        <v>1</v>
      </c>
      <c r="E144">
        <f t="shared" si="17"/>
        <v>2</v>
      </c>
      <c r="F144" t="str">
        <f t="shared" si="18"/>
        <v>FF</v>
      </c>
      <c r="G144">
        <f t="shared" si="19"/>
        <v>255</v>
      </c>
      <c r="H144" s="3" t="s">
        <v>34</v>
      </c>
    </row>
    <row r="145" ht="14.25">
      <c r="A145">
        <v>144</v>
      </c>
      <c r="B145" s="2" t="str">
        <f t="shared" si="15"/>
        <v>90</v>
      </c>
      <c r="C145">
        <v>6</v>
      </c>
      <c r="D145" t="b">
        <f t="shared" si="16"/>
        <v>0</v>
      </c>
      <c r="E145">
        <f t="shared" si="17"/>
        <v>1</v>
      </c>
      <c r="F145" t="str">
        <f t="shared" si="18"/>
        <v>06</v>
      </c>
      <c r="G145">
        <f t="shared" si="19"/>
        <v>6</v>
      </c>
      <c r="H145" t="str">
        <f>VLOOKUP(G145,'DLMS Type'!$A$1:$B$25,2,FALSE)</f>
        <v>DLMS_DATA_TYPE_UINT32</v>
      </c>
    </row>
    <row r="146" ht="14.25">
      <c r="A146">
        <v>145</v>
      </c>
      <c r="B146" s="2" t="str">
        <f t="shared" si="15"/>
        <v>91</v>
      </c>
      <c r="C146">
        <v>0</v>
      </c>
      <c r="D146" t="b">
        <f t="shared" si="16"/>
        <v>0</v>
      </c>
      <c r="E146">
        <f t="shared" si="17"/>
        <v>1</v>
      </c>
      <c r="F146" t="str">
        <f t="shared" si="18"/>
        <v>00</v>
      </c>
      <c r="G146">
        <f t="shared" si="19"/>
        <v>0</v>
      </c>
      <c r="H146" s="3" t="s">
        <v>39</v>
      </c>
      <c r="I146" s="1">
        <v>56343</v>
      </c>
    </row>
    <row r="147" ht="14.25">
      <c r="A147">
        <v>146</v>
      </c>
      <c r="B147" s="2" t="str">
        <f t="shared" si="15"/>
        <v>92</v>
      </c>
      <c r="C147">
        <v>0</v>
      </c>
      <c r="D147" t="b">
        <f t="shared" si="16"/>
        <v>0</v>
      </c>
      <c r="E147">
        <f t="shared" si="17"/>
        <v>1</v>
      </c>
      <c r="F147" t="str">
        <f t="shared" si="18"/>
        <v>00</v>
      </c>
      <c r="G147">
        <f t="shared" si="19"/>
        <v>0</v>
      </c>
      <c r="H147" s="3" t="s">
        <v>39</v>
      </c>
    </row>
    <row r="148" ht="14.25">
      <c r="A148">
        <v>147</v>
      </c>
      <c r="B148" s="2" t="str">
        <f t="shared" si="15"/>
        <v>93</v>
      </c>
      <c r="C148" t="s">
        <v>60</v>
      </c>
      <c r="D148" t="b">
        <f t="shared" si="16"/>
        <v>1</v>
      </c>
      <c r="E148">
        <f t="shared" si="17"/>
        <v>2</v>
      </c>
      <c r="F148" t="str">
        <f t="shared" si="18"/>
        <v>DC</v>
      </c>
      <c r="G148">
        <f t="shared" si="19"/>
        <v>220</v>
      </c>
      <c r="H148" s="3" t="s">
        <v>39</v>
      </c>
    </row>
    <row r="149" ht="14.25">
      <c r="A149">
        <v>148</v>
      </c>
      <c r="B149" s="2" t="str">
        <f t="shared" si="15"/>
        <v>94</v>
      </c>
      <c r="C149">
        <v>17</v>
      </c>
      <c r="D149" t="b">
        <f t="shared" si="16"/>
        <v>0</v>
      </c>
      <c r="E149">
        <f t="shared" si="17"/>
        <v>2</v>
      </c>
      <c r="F149" t="str">
        <f t="shared" si="18"/>
        <v>17</v>
      </c>
      <c r="G149">
        <f t="shared" si="19"/>
        <v>23</v>
      </c>
      <c r="H149" s="3" t="s">
        <v>39</v>
      </c>
    </row>
    <row r="150" ht="14.25">
      <c r="A150">
        <v>149</v>
      </c>
      <c r="B150" s="2" t="str">
        <f t="shared" si="15"/>
        <v>95</v>
      </c>
      <c r="C150">
        <v>2</v>
      </c>
      <c r="D150" t="b">
        <f t="shared" si="16"/>
        <v>0</v>
      </c>
      <c r="E150">
        <f t="shared" si="17"/>
        <v>1</v>
      </c>
      <c r="F150" t="str">
        <f t="shared" si="18"/>
        <v>02</v>
      </c>
      <c r="G150">
        <f t="shared" si="19"/>
        <v>2</v>
      </c>
      <c r="H150" t="str">
        <f>VLOOKUP(G150,'DLMS Type'!$A$1:$B$25,2,FALSE)</f>
        <v>DLMS_DATA_TYPE_STRUCTURE</v>
      </c>
    </row>
    <row r="151" ht="14.25">
      <c r="A151">
        <v>150</v>
      </c>
      <c r="B151" s="2" t="str">
        <f t="shared" si="15"/>
        <v>96</v>
      </c>
      <c r="C151">
        <v>2</v>
      </c>
      <c r="D151" t="b">
        <f t="shared" si="16"/>
        <v>0</v>
      </c>
      <c r="E151">
        <f t="shared" si="17"/>
        <v>1</v>
      </c>
      <c r="F151" t="str">
        <f t="shared" si="18"/>
        <v>02</v>
      </c>
      <c r="G151">
        <f t="shared" si="19"/>
        <v>2</v>
      </c>
      <c r="H151" t="s">
        <v>33</v>
      </c>
    </row>
    <row r="152" ht="14.25">
      <c r="A152">
        <v>151</v>
      </c>
      <c r="B152" s="2" t="str">
        <f t="shared" si="15"/>
        <v>97</v>
      </c>
      <c r="C152" t="s">
        <v>11</v>
      </c>
      <c r="D152" t="b">
        <f t="shared" si="16"/>
        <v>1</v>
      </c>
      <c r="E152">
        <f t="shared" si="17"/>
        <v>2</v>
      </c>
      <c r="F152" t="str">
        <f t="shared" si="18"/>
        <v>0F</v>
      </c>
      <c r="G152">
        <f t="shared" si="19"/>
        <v>15</v>
      </c>
      <c r="H152" t="str">
        <f>VLOOKUP(G152,'DLMS Type'!$A$1:$B$25,2,FALSE)</f>
        <v>DLMS_DATA_TYPE_INT8</v>
      </c>
    </row>
    <row r="153" ht="14.25">
      <c r="A153">
        <v>152</v>
      </c>
      <c r="B153" s="2" t="str">
        <f t="shared" si="15"/>
        <v>98</v>
      </c>
      <c r="C153">
        <v>0</v>
      </c>
      <c r="D153" t="b">
        <f t="shared" si="16"/>
        <v>0</v>
      </c>
      <c r="E153">
        <f t="shared" si="17"/>
        <v>1</v>
      </c>
      <c r="F153" t="str">
        <f t="shared" si="18"/>
        <v>00</v>
      </c>
      <c r="G153">
        <f t="shared" si="19"/>
        <v>0</v>
      </c>
    </row>
    <row r="154" ht="14.25">
      <c r="A154">
        <v>153</v>
      </c>
      <c r="B154" s="2" t="str">
        <f t="shared" si="15"/>
        <v>99</v>
      </c>
      <c r="C154">
        <v>16</v>
      </c>
      <c r="D154" t="b">
        <f t="shared" si="16"/>
        <v>0</v>
      </c>
      <c r="E154">
        <f t="shared" si="17"/>
        <v>2</v>
      </c>
      <c r="F154" t="str">
        <f t="shared" si="18"/>
        <v>16</v>
      </c>
      <c r="G154">
        <f t="shared" si="19"/>
        <v>22</v>
      </c>
      <c r="H154" t="str">
        <f>VLOOKUP(G154,'DLMS Type'!$A$1:$B$25,2,FALSE)</f>
        <v>DLMS_DATA_TYPE_ENUM</v>
      </c>
    </row>
    <row r="155" ht="14.25">
      <c r="A155">
        <v>154</v>
      </c>
      <c r="B155" s="2" t="str">
        <f t="shared" si="15"/>
        <v>9A</v>
      </c>
      <c r="C155" t="s">
        <v>56</v>
      </c>
      <c r="D155" t="b">
        <f t="shared" si="16"/>
        <v>1</v>
      </c>
      <c r="E155">
        <f t="shared" si="17"/>
        <v>2</v>
      </c>
      <c r="F155" t="str">
        <f t="shared" si="18"/>
        <v>1E</v>
      </c>
      <c r="G155">
        <f t="shared" si="19"/>
        <v>30</v>
      </c>
      <c r="H155" s="3" t="str">
        <f>VLOOKUP(G155,'DLMS Unit'!$A$1:$B$66,2,FALSE)</f>
        <v>Wh</v>
      </c>
    </row>
    <row r="156" ht="14.25">
      <c r="A156">
        <v>155</v>
      </c>
      <c r="B156" s="2" t="str">
        <f t="shared" si="15"/>
        <v>9B</v>
      </c>
      <c r="C156">
        <v>2</v>
      </c>
      <c r="D156" t="b">
        <f t="shared" si="16"/>
        <v>0</v>
      </c>
      <c r="E156">
        <f t="shared" si="17"/>
        <v>1</v>
      </c>
      <c r="F156" t="str">
        <f t="shared" si="18"/>
        <v>02</v>
      </c>
      <c r="G156">
        <f t="shared" si="19"/>
        <v>2</v>
      </c>
      <c r="H156" t="str">
        <f>VLOOKUP(G156,'DLMS Type'!$A$1:$B$25,2,FALSE)</f>
        <v>DLMS_DATA_TYPE_STRUCTURE</v>
      </c>
    </row>
    <row r="157" ht="14.25">
      <c r="A157">
        <v>156</v>
      </c>
      <c r="B157" s="2" t="str">
        <f t="shared" si="15"/>
        <v>9C</v>
      </c>
      <c r="C157">
        <v>3</v>
      </c>
      <c r="D157" t="b">
        <f t="shared" si="16"/>
        <v>0</v>
      </c>
      <c r="E157">
        <f t="shared" si="17"/>
        <v>1</v>
      </c>
      <c r="F157" t="str">
        <f t="shared" si="18"/>
        <v>03</v>
      </c>
      <c r="G157">
        <f t="shared" si="19"/>
        <v>3</v>
      </c>
      <c r="H157" t="s">
        <v>33</v>
      </c>
    </row>
    <row r="158" ht="14.25">
      <c r="A158">
        <v>157</v>
      </c>
      <c r="B158" s="2" t="str">
        <f t="shared" si="15"/>
        <v>9D</v>
      </c>
      <c r="C158">
        <v>9</v>
      </c>
      <c r="D158" t="b">
        <f t="shared" si="16"/>
        <v>0</v>
      </c>
      <c r="E158">
        <f t="shared" si="17"/>
        <v>1</v>
      </c>
      <c r="F158" t="str">
        <f t="shared" si="18"/>
        <v>09</v>
      </c>
      <c r="G158">
        <f t="shared" si="19"/>
        <v>9</v>
      </c>
      <c r="H158" t="str">
        <f>VLOOKUP(G158,'DLMS Type'!$A$1:$B$25,2,FALSE)</f>
        <v>DLMS_DATA_TYPE_OCTET_STRING</v>
      </c>
    </row>
    <row r="159" ht="14.25">
      <c r="A159">
        <v>158</v>
      </c>
      <c r="B159" s="2" t="str">
        <f t="shared" si="15"/>
        <v>9E</v>
      </c>
      <c r="C159">
        <v>6</v>
      </c>
      <c r="D159" t="b">
        <f t="shared" si="16"/>
        <v>0</v>
      </c>
      <c r="E159">
        <f t="shared" si="17"/>
        <v>1</v>
      </c>
      <c r="F159" t="str">
        <f t="shared" si="18"/>
        <v>06</v>
      </c>
      <c r="G159">
        <f t="shared" si="19"/>
        <v>6</v>
      </c>
    </row>
    <row r="160" ht="14.25">
      <c r="A160">
        <v>159</v>
      </c>
      <c r="B160" s="2" t="str">
        <f t="shared" si="15"/>
        <v>9F</v>
      </c>
      <c r="C160">
        <v>1</v>
      </c>
      <c r="D160" t="b">
        <f t="shared" si="16"/>
        <v>0</v>
      </c>
      <c r="E160">
        <f t="shared" si="17"/>
        <v>1</v>
      </c>
      <c r="F160" t="str">
        <f t="shared" si="18"/>
        <v>01</v>
      </c>
      <c r="G160">
        <f t="shared" si="19"/>
        <v>1</v>
      </c>
      <c r="H160" s="3" t="s">
        <v>34</v>
      </c>
      <c r="I160" s="1" t="s">
        <v>61</v>
      </c>
    </row>
    <row r="161" ht="14.25">
      <c r="A161">
        <v>160</v>
      </c>
      <c r="B161" s="2" t="str">
        <f t="shared" si="15"/>
        <v>A0</v>
      </c>
      <c r="C161">
        <v>0</v>
      </c>
      <c r="D161" t="b">
        <f t="shared" si="16"/>
        <v>0</v>
      </c>
      <c r="E161">
        <f t="shared" si="17"/>
        <v>1</v>
      </c>
      <c r="F161" t="str">
        <f t="shared" si="18"/>
        <v>00</v>
      </c>
      <c r="G161">
        <f t="shared" si="19"/>
        <v>0</v>
      </c>
      <c r="H161" s="3" t="s">
        <v>34</v>
      </c>
      <c r="I161" s="1" t="s">
        <v>62</v>
      </c>
    </row>
    <row r="162" ht="14.25">
      <c r="A162">
        <v>161</v>
      </c>
      <c r="B162" s="2" t="str">
        <f t="shared" si="15"/>
        <v>A1</v>
      </c>
      <c r="C162">
        <v>20</v>
      </c>
      <c r="D162" t="b">
        <f t="shared" si="16"/>
        <v>0</v>
      </c>
      <c r="E162">
        <f t="shared" si="17"/>
        <v>2</v>
      </c>
      <c r="F162" t="str">
        <f t="shared" si="18"/>
        <v>20</v>
      </c>
      <c r="G162">
        <f t="shared" si="19"/>
        <v>32</v>
      </c>
      <c r="H162" s="3" t="s">
        <v>34</v>
      </c>
      <c r="I162" s="1" t="s">
        <v>63</v>
      </c>
    </row>
    <row r="163" ht="14.25">
      <c r="A163">
        <v>162</v>
      </c>
      <c r="B163" s="2" t="str">
        <f t="shared" si="15"/>
        <v>A2</v>
      </c>
      <c r="C163">
        <v>7</v>
      </c>
      <c r="D163" t="b">
        <f t="shared" si="16"/>
        <v>0</v>
      </c>
      <c r="E163">
        <f t="shared" si="17"/>
        <v>1</v>
      </c>
      <c r="F163" t="str">
        <f t="shared" si="18"/>
        <v>07</v>
      </c>
      <c r="G163">
        <f t="shared" si="19"/>
        <v>7</v>
      </c>
      <c r="H163" s="3" t="s">
        <v>34</v>
      </c>
    </row>
    <row r="164" ht="14.25">
      <c r="A164">
        <v>163</v>
      </c>
      <c r="B164" s="2" t="str">
        <f t="shared" ref="B164:B227" si="20">DEC2HEX(A164)</f>
        <v>A3</v>
      </c>
      <c r="C164" t="s">
        <v>64</v>
      </c>
      <c r="D164" t="b">
        <f t="shared" ref="D164:D227" si="21">NOT(ISNUMBER(C164))</f>
        <v>1</v>
      </c>
      <c r="E164">
        <f t="shared" ref="E164:E227" si="22">LEN(C164)</f>
        <v>2</v>
      </c>
      <c r="F164" t="str">
        <f t="shared" ref="F164:F227" si="23">IF(D164,C164,MID(CONCATENATE("0",C164),E164,2))</f>
        <v>B2</v>
      </c>
      <c r="G164">
        <f t="shared" ref="G164:G227" si="24">HEX2DEC(F164)</f>
        <v>178</v>
      </c>
      <c r="H164" t="s">
        <v>65</v>
      </c>
    </row>
    <row r="165" ht="14.25">
      <c r="A165">
        <v>164</v>
      </c>
      <c r="B165" s="2" t="str">
        <f t="shared" si="20"/>
        <v>A4</v>
      </c>
      <c r="C165" t="s">
        <v>66</v>
      </c>
      <c r="D165" t="b">
        <f t="shared" si="21"/>
        <v>1</v>
      </c>
      <c r="E165">
        <f t="shared" si="22"/>
        <v>2</v>
      </c>
      <c r="F165" t="str">
        <f t="shared" si="23"/>
        <v>8B</v>
      </c>
      <c r="G165">
        <f t="shared" si="24"/>
        <v>139</v>
      </c>
      <c r="H165" t="s">
        <v>65</v>
      </c>
    </row>
    <row r="166" ht="14.25">
      <c r="A166">
        <v>165</v>
      </c>
      <c r="B166" s="2" t="str">
        <f t="shared" si="20"/>
        <v>A5</v>
      </c>
      <c r="C166" t="s">
        <v>0</v>
      </c>
      <c r="D166" t="b">
        <f t="shared" si="21"/>
        <v>1</v>
      </c>
      <c r="E166">
        <f t="shared" si="22"/>
        <v>2</v>
      </c>
      <c r="F166" t="str">
        <f t="shared" si="23"/>
        <v>7E</v>
      </c>
      <c r="G166">
        <f t="shared" si="24"/>
        <v>126</v>
      </c>
      <c r="H166" t="s">
        <v>67</v>
      </c>
    </row>
    <row r="167" ht="14.25">
      <c r="A167">
        <v>166</v>
      </c>
      <c r="B167" s="2" t="str">
        <f t="shared" si="20"/>
        <v>A6</v>
      </c>
      <c r="C167" t="s">
        <v>0</v>
      </c>
      <c r="D167" t="b">
        <f t="shared" si="21"/>
        <v>1</v>
      </c>
      <c r="E167">
        <f t="shared" si="22"/>
        <v>2</v>
      </c>
      <c r="F167" t="str">
        <f t="shared" si="23"/>
        <v>7E</v>
      </c>
      <c r="G167">
        <f t="shared" si="24"/>
        <v>126</v>
      </c>
      <c r="H167" s="3" t="s">
        <v>1</v>
      </c>
    </row>
    <row r="168" ht="14.25">
      <c r="A168">
        <v>167</v>
      </c>
      <c r="B168" s="2" t="str">
        <f t="shared" si="20"/>
        <v>A7</v>
      </c>
      <c r="C168" t="s">
        <v>2</v>
      </c>
      <c r="D168" t="b">
        <f t="shared" si="21"/>
        <v>1</v>
      </c>
      <c r="E168">
        <f t="shared" si="22"/>
        <v>2</v>
      </c>
      <c r="F168" t="str">
        <f t="shared" si="23"/>
        <v>A8</v>
      </c>
      <c r="G168">
        <f t="shared" si="24"/>
        <v>168</v>
      </c>
      <c r="H168" s="3" t="s">
        <v>3</v>
      </c>
      <c r="I168" s="1" t="s">
        <v>68</v>
      </c>
      <c r="J168" s="3"/>
      <c r="K168" s="3"/>
      <c r="L168" s="3"/>
    </row>
    <row r="169" ht="14.25">
      <c r="A169">
        <v>168</v>
      </c>
      <c r="B169" s="2" t="str">
        <f t="shared" si="20"/>
        <v>A8</v>
      </c>
      <c r="C169" t="s">
        <v>4</v>
      </c>
      <c r="D169" t="b">
        <f t="shared" si="21"/>
        <v>1</v>
      </c>
      <c r="E169">
        <f t="shared" si="22"/>
        <v>2</v>
      </c>
      <c r="F169" t="str">
        <f t="shared" si="23"/>
        <v>A4</v>
      </c>
      <c r="G169">
        <f t="shared" si="24"/>
        <v>164</v>
      </c>
      <c r="H169" s="3" t="s">
        <v>5</v>
      </c>
    </row>
    <row r="170" ht="14.25">
      <c r="A170">
        <v>169</v>
      </c>
      <c r="B170" s="2" t="str">
        <f t="shared" si="20"/>
        <v>A9</v>
      </c>
      <c r="C170" t="s">
        <v>6</v>
      </c>
      <c r="D170" t="b">
        <f t="shared" si="21"/>
        <v>1</v>
      </c>
      <c r="E170">
        <f t="shared" si="22"/>
        <v>2</v>
      </c>
      <c r="F170" t="str">
        <f t="shared" si="23"/>
        <v>CF</v>
      </c>
      <c r="G170">
        <f t="shared" si="24"/>
        <v>207</v>
      </c>
      <c r="H170" t="s">
        <v>7</v>
      </c>
    </row>
    <row r="171" ht="14.25">
      <c r="A171">
        <v>170</v>
      </c>
      <c r="B171" s="2" t="str">
        <f t="shared" si="20"/>
        <v>AA</v>
      </c>
      <c r="C171">
        <v>2</v>
      </c>
      <c r="D171" t="b">
        <f t="shared" si="21"/>
        <v>0</v>
      </c>
      <c r="E171">
        <f t="shared" si="22"/>
        <v>1</v>
      </c>
      <c r="F171" t="str">
        <f t="shared" si="23"/>
        <v>02</v>
      </c>
      <c r="G171">
        <f t="shared" si="24"/>
        <v>2</v>
      </c>
      <c r="H171" t="s">
        <v>7</v>
      </c>
    </row>
    <row r="172" ht="14.25">
      <c r="A172">
        <v>171</v>
      </c>
      <c r="B172" s="2" t="str">
        <f t="shared" si="20"/>
        <v>AB</v>
      </c>
      <c r="C172">
        <v>23</v>
      </c>
      <c r="D172" t="b">
        <f t="shared" si="21"/>
        <v>0</v>
      </c>
      <c r="E172">
        <f t="shared" si="22"/>
        <v>2</v>
      </c>
      <c r="F172" t="str">
        <f t="shared" si="23"/>
        <v>23</v>
      </c>
      <c r="G172">
        <f t="shared" si="24"/>
        <v>35</v>
      </c>
      <c r="H172" t="s">
        <v>7</v>
      </c>
    </row>
    <row r="173" ht="14.25">
      <c r="A173">
        <v>172</v>
      </c>
      <c r="B173" s="2" t="str">
        <f t="shared" si="20"/>
        <v>AC</v>
      </c>
      <c r="C173">
        <v>3</v>
      </c>
      <c r="D173" t="b">
        <f t="shared" si="21"/>
        <v>0</v>
      </c>
      <c r="E173">
        <f t="shared" si="22"/>
        <v>1</v>
      </c>
      <c r="F173" t="str">
        <f t="shared" si="23"/>
        <v>03</v>
      </c>
      <c r="G173">
        <f t="shared" si="24"/>
        <v>3</v>
      </c>
      <c r="H173" t="s">
        <v>7</v>
      </c>
    </row>
    <row r="174" ht="14.25">
      <c r="A174">
        <v>173</v>
      </c>
      <c r="B174" s="2" t="str">
        <f t="shared" si="20"/>
        <v>AD</v>
      </c>
      <c r="C174">
        <v>99</v>
      </c>
      <c r="D174" t="b">
        <f t="shared" si="21"/>
        <v>0</v>
      </c>
      <c r="E174">
        <f t="shared" si="22"/>
        <v>2</v>
      </c>
      <c r="F174" t="str">
        <f t="shared" si="23"/>
        <v>99</v>
      </c>
      <c r="G174">
        <f t="shared" si="24"/>
        <v>153</v>
      </c>
      <c r="H174" t="s">
        <v>7</v>
      </c>
    </row>
    <row r="175" ht="14.25">
      <c r="A175">
        <v>174</v>
      </c>
      <c r="B175" s="2" t="str">
        <f t="shared" si="20"/>
        <v>AE</v>
      </c>
      <c r="C175">
        <v>96</v>
      </c>
      <c r="D175" t="b">
        <f t="shared" si="21"/>
        <v>0</v>
      </c>
      <c r="E175">
        <f t="shared" si="22"/>
        <v>2</v>
      </c>
      <c r="F175" t="str">
        <f t="shared" si="23"/>
        <v>96</v>
      </c>
      <c r="G175">
        <f t="shared" si="24"/>
        <v>150</v>
      </c>
      <c r="H175" t="s">
        <v>7</v>
      </c>
    </row>
    <row r="176" ht="14.25">
      <c r="A176">
        <v>175</v>
      </c>
      <c r="B176" s="2" t="str">
        <f t="shared" si="20"/>
        <v>AF</v>
      </c>
      <c r="C176">
        <v>0</v>
      </c>
      <c r="D176" t="b">
        <f t="shared" si="21"/>
        <v>0</v>
      </c>
      <c r="E176">
        <f t="shared" si="22"/>
        <v>1</v>
      </c>
      <c r="F176" t="str">
        <f t="shared" si="23"/>
        <v>00</v>
      </c>
      <c r="G176">
        <f t="shared" si="24"/>
        <v>0</v>
      </c>
      <c r="H176" s="3" t="s">
        <v>34</v>
      </c>
    </row>
    <row r="177" ht="14.25">
      <c r="A177">
        <v>176</v>
      </c>
      <c r="B177" s="2" t="str">
        <f t="shared" si="20"/>
        <v>B0</v>
      </c>
      <c r="C177" t="s">
        <v>29</v>
      </c>
      <c r="D177" t="b">
        <f t="shared" si="21"/>
        <v>1</v>
      </c>
      <c r="E177">
        <f t="shared" si="22"/>
        <v>2</v>
      </c>
      <c r="F177" t="str">
        <f t="shared" si="23"/>
        <v>FF</v>
      </c>
      <c r="G177">
        <f t="shared" si="24"/>
        <v>255</v>
      </c>
      <c r="H177" s="3" t="s">
        <v>34</v>
      </c>
    </row>
    <row r="178" ht="14.25">
      <c r="A178">
        <v>177</v>
      </c>
      <c r="B178" s="2" t="str">
        <f t="shared" si="20"/>
        <v>B1</v>
      </c>
      <c r="C178">
        <v>12</v>
      </c>
      <c r="D178" t="b">
        <f t="shared" si="21"/>
        <v>0</v>
      </c>
      <c r="E178">
        <f t="shared" si="22"/>
        <v>2</v>
      </c>
      <c r="F178" t="str">
        <f t="shared" si="23"/>
        <v>12</v>
      </c>
      <c r="G178">
        <f t="shared" si="24"/>
        <v>18</v>
      </c>
      <c r="H178" t="str">
        <f>VLOOKUP(G178,'DLMS Type'!$A$1:$B$25,2,FALSE)</f>
        <v>DLMS_DATA_TYPE_UINT16</v>
      </c>
    </row>
    <row r="179" ht="14.25">
      <c r="A179">
        <v>178</v>
      </c>
      <c r="B179" s="2" t="str">
        <f t="shared" si="20"/>
        <v>B2</v>
      </c>
      <c r="C179">
        <v>9</v>
      </c>
      <c r="D179" t="b">
        <f t="shared" si="21"/>
        <v>0</v>
      </c>
      <c r="E179">
        <f t="shared" si="22"/>
        <v>1</v>
      </c>
      <c r="F179" t="str">
        <f t="shared" si="23"/>
        <v>09</v>
      </c>
      <c r="G179">
        <f t="shared" si="24"/>
        <v>9</v>
      </c>
      <c r="H179" s="3" t="s">
        <v>39</v>
      </c>
      <c r="I179" s="1">
        <v>2425</v>
      </c>
    </row>
    <row r="180" ht="14.25">
      <c r="A180">
        <v>179</v>
      </c>
      <c r="B180" s="2" t="str">
        <f t="shared" si="20"/>
        <v>B3</v>
      </c>
      <c r="C180">
        <v>79</v>
      </c>
      <c r="D180" t="b">
        <f t="shared" si="21"/>
        <v>0</v>
      </c>
      <c r="E180">
        <f t="shared" si="22"/>
        <v>2</v>
      </c>
      <c r="F180" t="str">
        <f t="shared" si="23"/>
        <v>79</v>
      </c>
      <c r="G180">
        <f t="shared" si="24"/>
        <v>121</v>
      </c>
      <c r="H180" s="3" t="s">
        <v>39</v>
      </c>
    </row>
    <row r="181" ht="14.25">
      <c r="A181">
        <v>180</v>
      </c>
      <c r="B181" s="2" t="str">
        <f t="shared" si="20"/>
        <v>B4</v>
      </c>
      <c r="C181">
        <v>2</v>
      </c>
      <c r="D181" t="b">
        <f t="shared" si="21"/>
        <v>0</v>
      </c>
      <c r="E181">
        <f t="shared" si="22"/>
        <v>1</v>
      </c>
      <c r="F181" t="str">
        <f t="shared" si="23"/>
        <v>02</v>
      </c>
      <c r="G181">
        <f t="shared" si="24"/>
        <v>2</v>
      </c>
      <c r="H181" t="str">
        <f>VLOOKUP(G181,'DLMS Type'!$A$1:$B$25,2,FALSE)</f>
        <v>DLMS_DATA_TYPE_STRUCTURE</v>
      </c>
    </row>
    <row r="182" ht="14.25">
      <c r="A182">
        <v>181</v>
      </c>
      <c r="B182" s="2" t="str">
        <f t="shared" si="20"/>
        <v>B5</v>
      </c>
      <c r="C182">
        <v>2</v>
      </c>
      <c r="D182" t="b">
        <f t="shared" si="21"/>
        <v>0</v>
      </c>
      <c r="E182">
        <f t="shared" si="22"/>
        <v>1</v>
      </c>
      <c r="F182" t="str">
        <f t="shared" si="23"/>
        <v>02</v>
      </c>
      <c r="G182">
        <f t="shared" si="24"/>
        <v>2</v>
      </c>
      <c r="H182" t="s">
        <v>33</v>
      </c>
    </row>
    <row r="183" ht="14.25">
      <c r="A183">
        <v>182</v>
      </c>
      <c r="B183" s="2" t="str">
        <f t="shared" si="20"/>
        <v>B6</v>
      </c>
      <c r="C183" t="s">
        <v>11</v>
      </c>
      <c r="D183" t="b">
        <f t="shared" si="21"/>
        <v>1</v>
      </c>
      <c r="E183">
        <f t="shared" si="22"/>
        <v>2</v>
      </c>
      <c r="F183" t="str">
        <f t="shared" si="23"/>
        <v>0F</v>
      </c>
      <c r="G183">
        <f t="shared" si="24"/>
        <v>15</v>
      </c>
      <c r="H183" t="str">
        <f>VLOOKUP(G183,'DLMS Type'!$A$1:$B$25,2,FALSE)</f>
        <v>DLMS_DATA_TYPE_INT8</v>
      </c>
    </row>
    <row r="184" ht="14.25">
      <c r="A184">
        <v>183</v>
      </c>
      <c r="B184" s="2" t="str">
        <f t="shared" si="20"/>
        <v>B7</v>
      </c>
      <c r="C184" t="s">
        <v>29</v>
      </c>
      <c r="D184" t="b">
        <f t="shared" si="21"/>
        <v>1</v>
      </c>
      <c r="E184">
        <f t="shared" si="22"/>
        <v>2</v>
      </c>
      <c r="F184" t="str">
        <f t="shared" si="23"/>
        <v>FF</v>
      </c>
      <c r="G184">
        <f t="shared" si="24"/>
        <v>255</v>
      </c>
    </row>
    <row r="185" ht="14.25">
      <c r="A185">
        <v>184</v>
      </c>
      <c r="B185" s="2" t="str">
        <f t="shared" si="20"/>
        <v>B8</v>
      </c>
      <c r="C185">
        <v>16</v>
      </c>
      <c r="D185" t="b">
        <f t="shared" si="21"/>
        <v>0</v>
      </c>
      <c r="E185">
        <f t="shared" si="22"/>
        <v>2</v>
      </c>
      <c r="F185" t="str">
        <f t="shared" si="23"/>
        <v>16</v>
      </c>
      <c r="G185">
        <f t="shared" si="24"/>
        <v>22</v>
      </c>
      <c r="H185" t="str">
        <f>VLOOKUP(G185,'DLMS Type'!$A$1:$B$25,2,FALSE)</f>
        <v>DLMS_DATA_TYPE_ENUM</v>
      </c>
    </row>
    <row r="186" ht="14.25">
      <c r="A186">
        <v>185</v>
      </c>
      <c r="B186" s="2" t="str">
        <f t="shared" si="20"/>
        <v>B9</v>
      </c>
      <c r="C186">
        <v>23</v>
      </c>
      <c r="D186" t="b">
        <f t="shared" si="21"/>
        <v>0</v>
      </c>
      <c r="E186">
        <f t="shared" si="22"/>
        <v>2</v>
      </c>
      <c r="F186" t="str">
        <f t="shared" si="23"/>
        <v>23</v>
      </c>
      <c r="G186">
        <f t="shared" si="24"/>
        <v>35</v>
      </c>
      <c r="H186" s="3" t="str">
        <f>VLOOKUP(G186,'DLMS Unit'!$A$1:$B$66,2,FALSE)</f>
        <v>V</v>
      </c>
    </row>
    <row r="187" ht="14.25">
      <c r="A187">
        <v>186</v>
      </c>
      <c r="B187" s="2" t="str">
        <f t="shared" si="20"/>
        <v>BA</v>
      </c>
      <c r="C187">
        <v>2</v>
      </c>
      <c r="D187" t="b">
        <f t="shared" si="21"/>
        <v>0</v>
      </c>
      <c r="E187">
        <f t="shared" si="22"/>
        <v>1</v>
      </c>
      <c r="F187" t="str">
        <f t="shared" si="23"/>
        <v>02</v>
      </c>
      <c r="G187">
        <f t="shared" si="24"/>
        <v>2</v>
      </c>
      <c r="H187" t="str">
        <f>VLOOKUP(G187,'DLMS Type'!$A$1:$B$25,2,FALSE)</f>
        <v>DLMS_DATA_TYPE_STRUCTURE</v>
      </c>
    </row>
    <row r="188" ht="14.25">
      <c r="A188">
        <v>187</v>
      </c>
      <c r="B188" s="2" t="str">
        <f t="shared" si="20"/>
        <v>BB</v>
      </c>
      <c r="C188">
        <v>3</v>
      </c>
      <c r="D188" t="b">
        <f t="shared" si="21"/>
        <v>0</v>
      </c>
      <c r="E188">
        <f t="shared" si="22"/>
        <v>1</v>
      </c>
      <c r="F188" t="str">
        <f t="shared" si="23"/>
        <v>03</v>
      </c>
      <c r="G188">
        <f t="shared" si="24"/>
        <v>3</v>
      </c>
      <c r="H188" t="s">
        <v>33</v>
      </c>
    </row>
    <row r="189" ht="14.25">
      <c r="A189">
        <v>188</v>
      </c>
      <c r="B189" s="2" t="str">
        <f t="shared" si="20"/>
        <v>BC</v>
      </c>
      <c r="C189">
        <v>9</v>
      </c>
      <c r="D189" t="b">
        <f t="shared" si="21"/>
        <v>0</v>
      </c>
      <c r="E189">
        <f t="shared" si="22"/>
        <v>1</v>
      </c>
      <c r="F189" t="str">
        <f t="shared" si="23"/>
        <v>09</v>
      </c>
      <c r="G189">
        <f t="shared" si="24"/>
        <v>9</v>
      </c>
      <c r="H189" t="str">
        <f>VLOOKUP(G189,'DLMS Type'!$A$1:$B$25,2,FALSE)</f>
        <v>DLMS_DATA_TYPE_OCTET_STRING</v>
      </c>
    </row>
    <row r="190" ht="14.25">
      <c r="A190">
        <v>189</v>
      </c>
      <c r="B190" s="2" t="str">
        <f t="shared" si="20"/>
        <v>BD</v>
      </c>
      <c r="C190">
        <v>6</v>
      </c>
      <c r="D190" t="b">
        <f t="shared" si="21"/>
        <v>0</v>
      </c>
      <c r="E190">
        <f t="shared" si="22"/>
        <v>1</v>
      </c>
      <c r="F190" t="str">
        <f t="shared" si="23"/>
        <v>06</v>
      </c>
      <c r="G190">
        <f t="shared" si="24"/>
        <v>6</v>
      </c>
    </row>
    <row r="191" ht="14.25">
      <c r="A191">
        <v>190</v>
      </c>
      <c r="B191" s="2" t="str">
        <f t="shared" si="20"/>
        <v>BE</v>
      </c>
      <c r="C191">
        <v>1</v>
      </c>
      <c r="D191" t="b">
        <f t="shared" si="21"/>
        <v>0</v>
      </c>
      <c r="E191">
        <f t="shared" si="22"/>
        <v>1</v>
      </c>
      <c r="F191" t="str">
        <f t="shared" si="23"/>
        <v>01</v>
      </c>
      <c r="G191">
        <f t="shared" si="24"/>
        <v>1</v>
      </c>
      <c r="H191" s="3" t="s">
        <v>34</v>
      </c>
      <c r="I191" s="1" t="s">
        <v>69</v>
      </c>
    </row>
    <row r="192" ht="14.25">
      <c r="A192">
        <v>191</v>
      </c>
      <c r="B192" s="2" t="str">
        <f t="shared" si="20"/>
        <v>BF</v>
      </c>
      <c r="C192">
        <v>0</v>
      </c>
      <c r="D192" t="b">
        <f t="shared" si="21"/>
        <v>0</v>
      </c>
      <c r="E192">
        <f t="shared" si="22"/>
        <v>1</v>
      </c>
      <c r="F192" t="str">
        <f t="shared" si="23"/>
        <v>00</v>
      </c>
      <c r="G192">
        <f t="shared" si="24"/>
        <v>0</v>
      </c>
      <c r="H192" s="3" t="s">
        <v>34</v>
      </c>
      <c r="I192" s="1" t="s">
        <v>70</v>
      </c>
    </row>
    <row r="193" ht="14.25">
      <c r="A193">
        <v>192</v>
      </c>
      <c r="B193" s="2" t="str">
        <f t="shared" si="20"/>
        <v>C0</v>
      </c>
      <c r="C193">
        <v>34</v>
      </c>
      <c r="D193" t="b">
        <f t="shared" si="21"/>
        <v>0</v>
      </c>
      <c r="E193">
        <f t="shared" si="22"/>
        <v>2</v>
      </c>
      <c r="F193" t="str">
        <f t="shared" si="23"/>
        <v>34</v>
      </c>
      <c r="G193">
        <f t="shared" si="24"/>
        <v>52</v>
      </c>
      <c r="H193" s="3" t="s">
        <v>34</v>
      </c>
      <c r="I193" s="1" t="s">
        <v>71</v>
      </c>
    </row>
    <row r="194" ht="14.25">
      <c r="A194">
        <v>193</v>
      </c>
      <c r="B194" s="2" t="str">
        <f t="shared" si="20"/>
        <v>C1</v>
      </c>
      <c r="C194">
        <v>7</v>
      </c>
      <c r="D194" t="b">
        <f t="shared" si="21"/>
        <v>0</v>
      </c>
      <c r="E194">
        <f t="shared" si="22"/>
        <v>1</v>
      </c>
      <c r="F194" t="str">
        <f t="shared" si="23"/>
        <v>07</v>
      </c>
      <c r="G194">
        <f t="shared" si="24"/>
        <v>7</v>
      </c>
      <c r="H194" s="3" t="s">
        <v>34</v>
      </c>
    </row>
    <row r="195" ht="14.25">
      <c r="A195">
        <v>194</v>
      </c>
      <c r="B195" s="2" t="str">
        <f t="shared" si="20"/>
        <v>C2</v>
      </c>
      <c r="C195">
        <v>0</v>
      </c>
      <c r="D195" t="b">
        <f t="shared" si="21"/>
        <v>0</v>
      </c>
      <c r="E195">
        <f t="shared" si="22"/>
        <v>1</v>
      </c>
      <c r="F195" t="str">
        <f t="shared" si="23"/>
        <v>00</v>
      </c>
      <c r="G195">
        <f t="shared" si="24"/>
        <v>0</v>
      </c>
      <c r="H195" s="3" t="s">
        <v>34</v>
      </c>
    </row>
    <row r="196" ht="14.25">
      <c r="A196">
        <v>195</v>
      </c>
      <c r="B196" s="2" t="str">
        <f t="shared" si="20"/>
        <v>C3</v>
      </c>
      <c r="C196" t="s">
        <v>29</v>
      </c>
      <c r="D196" t="b">
        <f t="shared" si="21"/>
        <v>1</v>
      </c>
      <c r="E196">
        <f t="shared" si="22"/>
        <v>2</v>
      </c>
      <c r="F196" t="str">
        <f t="shared" si="23"/>
        <v>FF</v>
      </c>
      <c r="G196">
        <f t="shared" si="24"/>
        <v>255</v>
      </c>
      <c r="H196" s="3" t="s">
        <v>34</v>
      </c>
    </row>
    <row r="197" ht="14.25">
      <c r="A197">
        <v>196</v>
      </c>
      <c r="B197" s="2" t="str">
        <f t="shared" si="20"/>
        <v>C4</v>
      </c>
      <c r="C197">
        <v>12</v>
      </c>
      <c r="D197" t="b">
        <f t="shared" si="21"/>
        <v>0</v>
      </c>
      <c r="E197">
        <f t="shared" si="22"/>
        <v>2</v>
      </c>
      <c r="F197" t="str">
        <f t="shared" si="23"/>
        <v>12</v>
      </c>
      <c r="G197">
        <f t="shared" si="24"/>
        <v>18</v>
      </c>
      <c r="H197" t="str">
        <f>VLOOKUP(G197,'DLMS Type'!$A$1:$B$25,2,FALSE)</f>
        <v>DLMS_DATA_TYPE_UINT16</v>
      </c>
    </row>
    <row r="198" ht="14.25">
      <c r="A198">
        <v>197</v>
      </c>
      <c r="B198" s="2" t="str">
        <f t="shared" si="20"/>
        <v>C5</v>
      </c>
      <c r="C198">
        <v>9</v>
      </c>
      <c r="D198" t="b">
        <f t="shared" si="21"/>
        <v>0</v>
      </c>
      <c r="E198">
        <f t="shared" si="22"/>
        <v>1</v>
      </c>
      <c r="F198" t="str">
        <f t="shared" si="23"/>
        <v>09</v>
      </c>
      <c r="G198">
        <f t="shared" si="24"/>
        <v>9</v>
      </c>
      <c r="H198" s="3" t="s">
        <v>39</v>
      </c>
      <c r="I198" s="1">
        <v>2442</v>
      </c>
    </row>
    <row r="199" ht="14.25">
      <c r="A199">
        <v>198</v>
      </c>
      <c r="B199" s="2" t="str">
        <f t="shared" si="20"/>
        <v>C6</v>
      </c>
      <c r="C199" t="s">
        <v>72</v>
      </c>
      <c r="D199" t="b">
        <f t="shared" si="21"/>
        <v>1</v>
      </c>
      <c r="E199">
        <f t="shared" si="22"/>
        <v>2</v>
      </c>
      <c r="F199" t="str">
        <f t="shared" si="23"/>
        <v>8A</v>
      </c>
      <c r="G199">
        <f t="shared" si="24"/>
        <v>138</v>
      </c>
      <c r="H199" s="3" t="s">
        <v>39</v>
      </c>
    </row>
    <row r="200" ht="14.25">
      <c r="A200">
        <v>199</v>
      </c>
      <c r="B200" s="2" t="str">
        <f t="shared" si="20"/>
        <v>C7</v>
      </c>
      <c r="C200">
        <v>2</v>
      </c>
      <c r="D200" t="b">
        <f t="shared" si="21"/>
        <v>0</v>
      </c>
      <c r="E200">
        <f t="shared" si="22"/>
        <v>1</v>
      </c>
      <c r="F200" t="str">
        <f t="shared" si="23"/>
        <v>02</v>
      </c>
      <c r="G200">
        <f t="shared" si="24"/>
        <v>2</v>
      </c>
      <c r="H200" t="str">
        <f>VLOOKUP(G200,'DLMS Type'!$A$1:$B$25,2,FALSE)</f>
        <v>DLMS_DATA_TYPE_STRUCTURE</v>
      </c>
    </row>
    <row r="201" ht="14.25">
      <c r="A201">
        <v>200</v>
      </c>
      <c r="B201" s="2" t="str">
        <f t="shared" si="20"/>
        <v>C8</v>
      </c>
      <c r="C201">
        <v>2</v>
      </c>
      <c r="D201" t="b">
        <f t="shared" si="21"/>
        <v>0</v>
      </c>
      <c r="E201">
        <f t="shared" si="22"/>
        <v>1</v>
      </c>
      <c r="F201" t="str">
        <f t="shared" si="23"/>
        <v>02</v>
      </c>
      <c r="G201">
        <f t="shared" si="24"/>
        <v>2</v>
      </c>
      <c r="H201" t="s">
        <v>33</v>
      </c>
    </row>
    <row r="202" ht="14.25">
      <c r="A202">
        <v>201</v>
      </c>
      <c r="B202" s="2" t="str">
        <f t="shared" si="20"/>
        <v>C9</v>
      </c>
      <c r="C202" t="s">
        <v>11</v>
      </c>
      <c r="D202" t="b">
        <f t="shared" si="21"/>
        <v>1</v>
      </c>
      <c r="E202">
        <f t="shared" si="22"/>
        <v>2</v>
      </c>
      <c r="F202" t="str">
        <f t="shared" si="23"/>
        <v>0F</v>
      </c>
      <c r="G202">
        <f t="shared" si="24"/>
        <v>15</v>
      </c>
      <c r="H202" t="str">
        <f>VLOOKUP(G202,'DLMS Type'!$A$1:$B$25,2,FALSE)</f>
        <v>DLMS_DATA_TYPE_INT8</v>
      </c>
    </row>
    <row r="203" ht="14.25">
      <c r="A203">
        <v>202</v>
      </c>
      <c r="B203" s="2" t="str">
        <f t="shared" si="20"/>
        <v>CA</v>
      </c>
      <c r="C203" t="s">
        <v>29</v>
      </c>
      <c r="D203" t="b">
        <f t="shared" si="21"/>
        <v>1</v>
      </c>
      <c r="E203">
        <f t="shared" si="22"/>
        <v>2</v>
      </c>
      <c r="F203" t="str">
        <f t="shared" si="23"/>
        <v>FF</v>
      </c>
      <c r="G203">
        <f t="shared" si="24"/>
        <v>255</v>
      </c>
    </row>
    <row r="204" ht="14.25">
      <c r="A204">
        <v>203</v>
      </c>
      <c r="B204" s="2" t="str">
        <f t="shared" si="20"/>
        <v>CB</v>
      </c>
      <c r="C204">
        <v>16</v>
      </c>
      <c r="D204" t="b">
        <f t="shared" si="21"/>
        <v>0</v>
      </c>
      <c r="E204">
        <f t="shared" si="22"/>
        <v>2</v>
      </c>
      <c r="F204" t="str">
        <f t="shared" si="23"/>
        <v>16</v>
      </c>
      <c r="G204">
        <f t="shared" si="24"/>
        <v>22</v>
      </c>
      <c r="H204" t="str">
        <f>VLOOKUP(G204,'DLMS Type'!$A$1:$B$25,2,FALSE)</f>
        <v>DLMS_DATA_TYPE_ENUM</v>
      </c>
    </row>
    <row r="205" ht="14.25">
      <c r="A205">
        <v>204</v>
      </c>
      <c r="B205" s="2" t="str">
        <f t="shared" si="20"/>
        <v>CC</v>
      </c>
      <c r="C205">
        <v>23</v>
      </c>
      <c r="D205" t="b">
        <f t="shared" si="21"/>
        <v>0</v>
      </c>
      <c r="E205">
        <f t="shared" si="22"/>
        <v>2</v>
      </c>
      <c r="F205" t="str">
        <f t="shared" si="23"/>
        <v>23</v>
      </c>
      <c r="G205">
        <f t="shared" si="24"/>
        <v>35</v>
      </c>
      <c r="H205" s="3" t="str">
        <f>VLOOKUP(G205,'DLMS Unit'!$A$1:$B$66,2,FALSE)</f>
        <v>V</v>
      </c>
    </row>
    <row r="206" ht="14.25">
      <c r="A206">
        <v>205</v>
      </c>
      <c r="B206" s="2" t="str">
        <f t="shared" si="20"/>
        <v>CD</v>
      </c>
      <c r="C206">
        <v>2</v>
      </c>
      <c r="D206" t="b">
        <f t="shared" si="21"/>
        <v>0</v>
      </c>
      <c r="E206">
        <f t="shared" si="22"/>
        <v>1</v>
      </c>
      <c r="F206" t="str">
        <f t="shared" si="23"/>
        <v>02</v>
      </c>
      <c r="G206">
        <f t="shared" si="24"/>
        <v>2</v>
      </c>
      <c r="H206" t="str">
        <f>VLOOKUP(G206,'DLMS Type'!$A$1:$B$25,2,FALSE)</f>
        <v>DLMS_DATA_TYPE_STRUCTURE</v>
      </c>
    </row>
    <row r="207" ht="14.25">
      <c r="A207">
        <v>206</v>
      </c>
      <c r="B207" s="2" t="str">
        <f t="shared" si="20"/>
        <v>CE</v>
      </c>
      <c r="C207">
        <v>3</v>
      </c>
      <c r="D207" t="b">
        <f t="shared" si="21"/>
        <v>0</v>
      </c>
      <c r="E207">
        <f t="shared" si="22"/>
        <v>1</v>
      </c>
      <c r="F207" t="str">
        <f t="shared" si="23"/>
        <v>03</v>
      </c>
      <c r="G207">
        <f t="shared" si="24"/>
        <v>3</v>
      </c>
      <c r="H207" t="s">
        <v>33</v>
      </c>
    </row>
    <row r="208" ht="14.25">
      <c r="A208">
        <v>207</v>
      </c>
      <c r="B208" s="2" t="str">
        <f t="shared" si="20"/>
        <v>CF</v>
      </c>
      <c r="C208">
        <v>9</v>
      </c>
      <c r="D208" t="b">
        <f t="shared" si="21"/>
        <v>0</v>
      </c>
      <c r="E208">
        <f t="shared" si="22"/>
        <v>1</v>
      </c>
      <c r="F208" t="str">
        <f t="shared" si="23"/>
        <v>09</v>
      </c>
      <c r="G208">
        <f t="shared" si="24"/>
        <v>9</v>
      </c>
      <c r="H208" t="str">
        <f>VLOOKUP(G208,'DLMS Type'!$A$1:$B$25,2,FALSE)</f>
        <v>DLMS_DATA_TYPE_OCTET_STRING</v>
      </c>
    </row>
    <row r="209" ht="14.25">
      <c r="A209">
        <v>208</v>
      </c>
      <c r="B209" s="2" t="str">
        <f t="shared" si="20"/>
        <v>D0</v>
      </c>
      <c r="C209">
        <v>6</v>
      </c>
      <c r="D209" t="b">
        <f t="shared" si="21"/>
        <v>0</v>
      </c>
      <c r="E209">
        <f t="shared" si="22"/>
        <v>1</v>
      </c>
      <c r="F209" t="str">
        <f t="shared" si="23"/>
        <v>06</v>
      </c>
      <c r="G209">
        <f t="shared" si="24"/>
        <v>6</v>
      </c>
    </row>
    <row r="210" ht="14.25">
      <c r="A210">
        <v>209</v>
      </c>
      <c r="B210" s="2" t="str">
        <f t="shared" si="20"/>
        <v>D1</v>
      </c>
      <c r="C210">
        <v>1</v>
      </c>
      <c r="D210" t="b">
        <f t="shared" si="21"/>
        <v>0</v>
      </c>
      <c r="E210">
        <f t="shared" si="22"/>
        <v>1</v>
      </c>
      <c r="F210" t="str">
        <f t="shared" si="23"/>
        <v>01</v>
      </c>
      <c r="G210">
        <f t="shared" si="24"/>
        <v>1</v>
      </c>
      <c r="H210" s="3" t="s">
        <v>34</v>
      </c>
      <c r="I210" s="1" t="s">
        <v>73</v>
      </c>
    </row>
    <row r="211" ht="14.25">
      <c r="A211">
        <v>210</v>
      </c>
      <c r="B211" s="2" t="str">
        <f t="shared" si="20"/>
        <v>D2</v>
      </c>
      <c r="C211">
        <v>0</v>
      </c>
      <c r="D211" t="b">
        <f t="shared" si="21"/>
        <v>0</v>
      </c>
      <c r="E211">
        <f t="shared" si="22"/>
        <v>1</v>
      </c>
      <c r="F211" t="str">
        <f t="shared" si="23"/>
        <v>00</v>
      </c>
      <c r="G211">
        <f t="shared" si="24"/>
        <v>0</v>
      </c>
      <c r="H211" s="3" t="s">
        <v>34</v>
      </c>
      <c r="I211" s="1" t="s">
        <v>74</v>
      </c>
    </row>
    <row r="212" ht="14.25">
      <c r="A212">
        <v>211</v>
      </c>
      <c r="B212" s="2" t="str">
        <f t="shared" si="20"/>
        <v>D3</v>
      </c>
      <c r="C212">
        <v>48</v>
      </c>
      <c r="D212" t="b">
        <f t="shared" si="21"/>
        <v>0</v>
      </c>
      <c r="E212">
        <f t="shared" si="22"/>
        <v>2</v>
      </c>
      <c r="F212" t="str">
        <f t="shared" si="23"/>
        <v>48</v>
      </c>
      <c r="G212">
        <f t="shared" si="24"/>
        <v>72</v>
      </c>
      <c r="H212" s="3" t="s">
        <v>34</v>
      </c>
      <c r="I212" s="1" t="s">
        <v>75</v>
      </c>
    </row>
    <row r="213" ht="14.25">
      <c r="A213">
        <v>212</v>
      </c>
      <c r="B213" s="2" t="str">
        <f t="shared" si="20"/>
        <v>D4</v>
      </c>
      <c r="C213">
        <v>7</v>
      </c>
      <c r="D213" t="b">
        <f t="shared" si="21"/>
        <v>0</v>
      </c>
      <c r="E213">
        <f t="shared" si="22"/>
        <v>1</v>
      </c>
      <c r="F213" t="str">
        <f t="shared" si="23"/>
        <v>07</v>
      </c>
      <c r="G213">
        <f t="shared" si="24"/>
        <v>7</v>
      </c>
      <c r="H213" s="3" t="s">
        <v>34</v>
      </c>
      <c r="I213" s="1"/>
    </row>
    <row r="214" ht="14.25">
      <c r="A214">
        <v>213</v>
      </c>
      <c r="B214" s="2" t="str">
        <f t="shared" si="20"/>
        <v>D5</v>
      </c>
      <c r="C214">
        <v>0</v>
      </c>
      <c r="D214" t="b">
        <f t="shared" si="21"/>
        <v>0</v>
      </c>
      <c r="E214">
        <f t="shared" si="22"/>
        <v>1</v>
      </c>
      <c r="F214" t="str">
        <f t="shared" si="23"/>
        <v>00</v>
      </c>
      <c r="G214">
        <f t="shared" si="24"/>
        <v>0</v>
      </c>
      <c r="H214" s="3" t="s">
        <v>34</v>
      </c>
      <c r="I214" s="1"/>
    </row>
    <row r="215" ht="14.25">
      <c r="A215">
        <v>214</v>
      </c>
      <c r="B215" s="2" t="str">
        <f t="shared" si="20"/>
        <v>D6</v>
      </c>
      <c r="C215" t="s">
        <v>29</v>
      </c>
      <c r="D215" t="b">
        <f t="shared" si="21"/>
        <v>1</v>
      </c>
      <c r="E215">
        <f t="shared" si="22"/>
        <v>2</v>
      </c>
      <c r="F215" t="str">
        <f t="shared" si="23"/>
        <v>FF</v>
      </c>
      <c r="G215">
        <f t="shared" si="24"/>
        <v>255</v>
      </c>
      <c r="H215" s="3" t="s">
        <v>34</v>
      </c>
      <c r="I215" s="1"/>
    </row>
    <row r="216" ht="14.25">
      <c r="A216">
        <v>215</v>
      </c>
      <c r="B216" s="2" t="str">
        <f t="shared" si="20"/>
        <v>D7</v>
      </c>
      <c r="C216">
        <v>12</v>
      </c>
      <c r="D216" t="b">
        <f t="shared" si="21"/>
        <v>0</v>
      </c>
      <c r="E216">
        <f t="shared" si="22"/>
        <v>2</v>
      </c>
      <c r="F216" t="str">
        <f t="shared" si="23"/>
        <v>12</v>
      </c>
      <c r="G216">
        <f t="shared" si="24"/>
        <v>18</v>
      </c>
      <c r="H216" t="str">
        <f>VLOOKUP(G216,'DLMS Type'!$A$1:$B$25,2,FALSE)</f>
        <v>DLMS_DATA_TYPE_UINT16</v>
      </c>
      <c r="I216" s="1"/>
    </row>
    <row r="217" ht="14.25">
      <c r="A217">
        <v>216</v>
      </c>
      <c r="B217" s="2" t="str">
        <f t="shared" si="20"/>
        <v>D8</v>
      </c>
      <c r="C217">
        <v>9</v>
      </c>
      <c r="D217" t="b">
        <f t="shared" si="21"/>
        <v>0</v>
      </c>
      <c r="E217">
        <f t="shared" si="22"/>
        <v>1</v>
      </c>
      <c r="F217" t="str">
        <f t="shared" si="23"/>
        <v>09</v>
      </c>
      <c r="G217">
        <f t="shared" si="24"/>
        <v>9</v>
      </c>
      <c r="H217" s="3" t="s">
        <v>39</v>
      </c>
      <c r="I217" s="1">
        <v>2442</v>
      </c>
    </row>
    <row r="218" ht="14.25">
      <c r="A218">
        <v>217</v>
      </c>
      <c r="B218" s="2" t="str">
        <f t="shared" si="20"/>
        <v>D9</v>
      </c>
      <c r="C218">
        <v>87</v>
      </c>
      <c r="D218" t="b">
        <f t="shared" si="21"/>
        <v>0</v>
      </c>
      <c r="E218">
        <f t="shared" si="22"/>
        <v>2</v>
      </c>
      <c r="F218" t="str">
        <f t="shared" si="23"/>
        <v>87</v>
      </c>
      <c r="G218">
        <f t="shared" si="24"/>
        <v>135</v>
      </c>
      <c r="H218" s="3" t="s">
        <v>39</v>
      </c>
      <c r="I218" s="1"/>
    </row>
    <row r="219" ht="14.25">
      <c r="A219">
        <v>218</v>
      </c>
      <c r="B219" s="2" t="str">
        <f t="shared" si="20"/>
        <v>DA</v>
      </c>
      <c r="C219">
        <v>2</v>
      </c>
      <c r="D219" t="b">
        <f t="shared" si="21"/>
        <v>0</v>
      </c>
      <c r="E219">
        <f t="shared" si="22"/>
        <v>1</v>
      </c>
      <c r="F219" t="str">
        <f t="shared" si="23"/>
        <v>02</v>
      </c>
      <c r="G219">
        <f t="shared" si="24"/>
        <v>2</v>
      </c>
      <c r="H219" t="str">
        <f>VLOOKUP(G219,'DLMS Type'!$A$1:$B$25,2,FALSE)</f>
        <v>DLMS_DATA_TYPE_STRUCTURE</v>
      </c>
    </row>
    <row r="220" ht="14.25">
      <c r="A220">
        <v>219</v>
      </c>
      <c r="B220" s="2" t="str">
        <f t="shared" si="20"/>
        <v>DB</v>
      </c>
      <c r="C220">
        <v>2</v>
      </c>
      <c r="D220" t="b">
        <f t="shared" si="21"/>
        <v>0</v>
      </c>
      <c r="E220">
        <f t="shared" si="22"/>
        <v>1</v>
      </c>
      <c r="F220" t="str">
        <f t="shared" si="23"/>
        <v>02</v>
      </c>
      <c r="G220">
        <f t="shared" si="24"/>
        <v>2</v>
      </c>
      <c r="H220" t="s">
        <v>33</v>
      </c>
    </row>
    <row r="221" ht="14.25">
      <c r="A221">
        <v>220</v>
      </c>
      <c r="B221" s="2" t="str">
        <f t="shared" si="20"/>
        <v>DC</v>
      </c>
      <c r="C221" t="s">
        <v>11</v>
      </c>
      <c r="D221" t="b">
        <f t="shared" si="21"/>
        <v>1</v>
      </c>
      <c r="E221">
        <f t="shared" si="22"/>
        <v>2</v>
      </c>
      <c r="F221" t="str">
        <f t="shared" si="23"/>
        <v>0F</v>
      </c>
      <c r="G221">
        <f t="shared" si="24"/>
        <v>15</v>
      </c>
      <c r="H221" t="str">
        <f>VLOOKUP(G221,'DLMS Type'!$A$1:$B$25,2,FALSE)</f>
        <v>DLMS_DATA_TYPE_INT8</v>
      </c>
    </row>
    <row r="222" ht="14.25">
      <c r="A222">
        <v>221</v>
      </c>
      <c r="B222" s="2" t="str">
        <f t="shared" si="20"/>
        <v>DD</v>
      </c>
      <c r="C222" t="s">
        <v>29</v>
      </c>
      <c r="D222" t="b">
        <f t="shared" si="21"/>
        <v>1</v>
      </c>
      <c r="E222">
        <f t="shared" si="22"/>
        <v>2</v>
      </c>
      <c r="F222" t="str">
        <f t="shared" si="23"/>
        <v>FF</v>
      </c>
      <c r="G222">
        <f t="shared" si="24"/>
        <v>255</v>
      </c>
    </row>
    <row r="223" ht="14.25">
      <c r="A223">
        <v>222</v>
      </c>
      <c r="B223" s="2" t="str">
        <f t="shared" si="20"/>
        <v>DE</v>
      </c>
      <c r="C223">
        <v>16</v>
      </c>
      <c r="D223" t="b">
        <f t="shared" si="21"/>
        <v>0</v>
      </c>
      <c r="E223">
        <f t="shared" si="22"/>
        <v>2</v>
      </c>
      <c r="F223" t="str">
        <f t="shared" si="23"/>
        <v>16</v>
      </c>
      <c r="G223">
        <f t="shared" si="24"/>
        <v>22</v>
      </c>
      <c r="H223" t="str">
        <f>VLOOKUP(G223,'DLMS Type'!$A$1:$B$25,2,FALSE)</f>
        <v>DLMS_DATA_TYPE_ENUM</v>
      </c>
    </row>
    <row r="224" ht="14.25">
      <c r="A224">
        <v>223</v>
      </c>
      <c r="B224" s="2" t="str">
        <f t="shared" si="20"/>
        <v>DF</v>
      </c>
      <c r="C224">
        <v>23</v>
      </c>
      <c r="D224" t="b">
        <f t="shared" si="21"/>
        <v>0</v>
      </c>
      <c r="E224">
        <f t="shared" si="22"/>
        <v>2</v>
      </c>
      <c r="F224" t="str">
        <f t="shared" si="23"/>
        <v>23</v>
      </c>
      <c r="G224">
        <f t="shared" si="24"/>
        <v>35</v>
      </c>
      <c r="H224" s="3" t="str">
        <f>VLOOKUP(G224,'DLMS Unit'!$A$1:$B$66,2,FALSE)</f>
        <v>V</v>
      </c>
    </row>
    <row r="225" ht="14.25">
      <c r="A225">
        <v>224</v>
      </c>
      <c r="B225" s="2" t="str">
        <f t="shared" si="20"/>
        <v>E0</v>
      </c>
      <c r="C225">
        <v>2</v>
      </c>
      <c r="D225" t="b">
        <f t="shared" si="21"/>
        <v>0</v>
      </c>
      <c r="E225">
        <f t="shared" si="22"/>
        <v>1</v>
      </c>
      <c r="F225" t="str">
        <f t="shared" si="23"/>
        <v>02</v>
      </c>
      <c r="G225">
        <f t="shared" si="24"/>
        <v>2</v>
      </c>
      <c r="H225" t="str">
        <f>VLOOKUP(G225,'DLMS Type'!$A$1:$B$25,2,FALSE)</f>
        <v>DLMS_DATA_TYPE_STRUCTURE</v>
      </c>
    </row>
    <row r="226" ht="14.25">
      <c r="A226">
        <v>225</v>
      </c>
      <c r="B226" s="2" t="str">
        <f t="shared" si="20"/>
        <v>E1</v>
      </c>
      <c r="C226">
        <v>3</v>
      </c>
      <c r="D226" t="b">
        <f t="shared" si="21"/>
        <v>0</v>
      </c>
      <c r="E226">
        <f t="shared" si="22"/>
        <v>1</v>
      </c>
      <c r="F226" t="str">
        <f t="shared" si="23"/>
        <v>03</v>
      </c>
      <c r="G226">
        <f t="shared" si="24"/>
        <v>3</v>
      </c>
      <c r="H226" t="s">
        <v>33</v>
      </c>
    </row>
    <row r="227" ht="14.25">
      <c r="A227">
        <v>226</v>
      </c>
      <c r="B227" s="2" t="str">
        <f t="shared" si="20"/>
        <v>E2</v>
      </c>
      <c r="C227">
        <v>9</v>
      </c>
      <c r="D227" t="b">
        <f t="shared" si="21"/>
        <v>0</v>
      </c>
      <c r="E227">
        <f t="shared" si="22"/>
        <v>1</v>
      </c>
      <c r="F227" t="str">
        <f t="shared" si="23"/>
        <v>09</v>
      </c>
      <c r="G227">
        <f t="shared" si="24"/>
        <v>9</v>
      </c>
      <c r="H227" t="str">
        <f>VLOOKUP(G227,'DLMS Type'!$A$1:$B$25,2,FALSE)</f>
        <v>DLMS_DATA_TYPE_OCTET_STRING</v>
      </c>
    </row>
    <row r="228" ht="14.25">
      <c r="A228">
        <v>227</v>
      </c>
      <c r="B228" s="2" t="str">
        <f t="shared" ref="B228:B291" si="25">DEC2HEX(A228)</f>
        <v>E3</v>
      </c>
      <c r="C228">
        <v>6</v>
      </c>
      <c r="D228" t="b">
        <f t="shared" ref="D228:D291" si="26">NOT(ISNUMBER(C228))</f>
        <v>0</v>
      </c>
      <c r="E228">
        <f t="shared" ref="E228:E291" si="27">LEN(C228)</f>
        <v>1</v>
      </c>
      <c r="F228" t="str">
        <f t="shared" ref="F228:F291" si="28">IF(D228,C228,MID(CONCATENATE("0",C228),E228,2))</f>
        <v>06</v>
      </c>
      <c r="G228">
        <f t="shared" ref="G228:G291" si="29">HEX2DEC(F228)</f>
        <v>6</v>
      </c>
    </row>
    <row r="229" ht="14.25">
      <c r="A229">
        <v>228</v>
      </c>
      <c r="B229" s="2" t="str">
        <f t="shared" si="25"/>
        <v>E4</v>
      </c>
      <c r="C229">
        <v>1</v>
      </c>
      <c r="D229" t="b">
        <f t="shared" si="26"/>
        <v>0</v>
      </c>
      <c r="E229">
        <f t="shared" si="27"/>
        <v>1</v>
      </c>
      <c r="F229" t="str">
        <f t="shared" si="28"/>
        <v>01</v>
      </c>
      <c r="G229">
        <f t="shared" si="29"/>
        <v>1</v>
      </c>
      <c r="H229" s="3" t="s">
        <v>34</v>
      </c>
      <c r="I229" s="1" t="s">
        <v>76</v>
      </c>
    </row>
    <row r="230" ht="14.25">
      <c r="A230">
        <v>229</v>
      </c>
      <c r="B230" s="2" t="str">
        <f t="shared" si="25"/>
        <v>E5</v>
      </c>
      <c r="C230">
        <v>0</v>
      </c>
      <c r="D230" t="b">
        <f t="shared" si="26"/>
        <v>0</v>
      </c>
      <c r="E230">
        <f t="shared" si="27"/>
        <v>1</v>
      </c>
      <c r="F230" t="str">
        <f t="shared" si="28"/>
        <v>00</v>
      </c>
      <c r="G230">
        <f t="shared" si="29"/>
        <v>0</v>
      </c>
      <c r="H230" s="3" t="s">
        <v>34</v>
      </c>
      <c r="I230" s="1" t="s">
        <v>77</v>
      </c>
    </row>
    <row r="231" ht="14.25">
      <c r="A231">
        <v>230</v>
      </c>
      <c r="B231" s="2" t="str">
        <f t="shared" si="25"/>
        <v>E6</v>
      </c>
      <c r="C231" t="s">
        <v>78</v>
      </c>
      <c r="D231" t="b">
        <f t="shared" si="26"/>
        <v>1</v>
      </c>
      <c r="E231">
        <f t="shared" si="27"/>
        <v>2</v>
      </c>
      <c r="F231" t="str">
        <f t="shared" si="28"/>
        <v>1F</v>
      </c>
      <c r="G231">
        <f t="shared" si="29"/>
        <v>31</v>
      </c>
      <c r="H231" s="3" t="s">
        <v>34</v>
      </c>
      <c r="I231" s="1" t="s">
        <v>79</v>
      </c>
    </row>
    <row r="232" ht="14.25">
      <c r="A232">
        <v>231</v>
      </c>
      <c r="B232" s="2" t="str">
        <f t="shared" si="25"/>
        <v>E7</v>
      </c>
      <c r="C232">
        <v>7</v>
      </c>
      <c r="D232" t="b">
        <f t="shared" si="26"/>
        <v>0</v>
      </c>
      <c r="E232">
        <f t="shared" si="27"/>
        <v>1</v>
      </c>
      <c r="F232" t="str">
        <f t="shared" si="28"/>
        <v>07</v>
      </c>
      <c r="G232">
        <f t="shared" si="29"/>
        <v>7</v>
      </c>
      <c r="H232" s="3" t="s">
        <v>34</v>
      </c>
    </row>
    <row r="233" ht="14.25">
      <c r="A233">
        <v>232</v>
      </c>
      <c r="B233" s="2" t="str">
        <f t="shared" si="25"/>
        <v>E8</v>
      </c>
      <c r="C233">
        <v>0</v>
      </c>
      <c r="D233" t="b">
        <f t="shared" si="26"/>
        <v>0</v>
      </c>
      <c r="E233">
        <f t="shared" si="27"/>
        <v>1</v>
      </c>
      <c r="F233" t="str">
        <f t="shared" si="28"/>
        <v>00</v>
      </c>
      <c r="G233">
        <f t="shared" si="29"/>
        <v>0</v>
      </c>
      <c r="H233" s="3" t="s">
        <v>34</v>
      </c>
    </row>
    <row r="234" ht="14.25">
      <c r="A234">
        <v>233</v>
      </c>
      <c r="B234" s="2" t="str">
        <f t="shared" si="25"/>
        <v>E9</v>
      </c>
      <c r="C234" t="s">
        <v>29</v>
      </c>
      <c r="D234" t="b">
        <f t="shared" si="26"/>
        <v>1</v>
      </c>
      <c r="E234">
        <f t="shared" si="27"/>
        <v>2</v>
      </c>
      <c r="F234" t="str">
        <f t="shared" si="28"/>
        <v>FF</v>
      </c>
      <c r="G234">
        <f t="shared" si="29"/>
        <v>255</v>
      </c>
      <c r="H234" s="3" t="s">
        <v>34</v>
      </c>
    </row>
    <row r="235" ht="14.25">
      <c r="A235">
        <v>234</v>
      </c>
      <c r="B235" s="2" t="str">
        <f t="shared" si="25"/>
        <v>EA</v>
      </c>
      <c r="C235">
        <v>12</v>
      </c>
      <c r="D235" t="b">
        <f t="shared" si="26"/>
        <v>0</v>
      </c>
      <c r="E235">
        <f t="shared" si="27"/>
        <v>2</v>
      </c>
      <c r="F235" t="str">
        <f t="shared" si="28"/>
        <v>12</v>
      </c>
      <c r="G235">
        <f t="shared" si="29"/>
        <v>18</v>
      </c>
      <c r="H235" t="str">
        <f>VLOOKUP(G235,'DLMS Type'!$A$1:$B$25,2,FALSE)</f>
        <v>DLMS_DATA_TYPE_UINT16</v>
      </c>
      <c r="I235" s="1">
        <v>155</v>
      </c>
    </row>
    <row r="236" ht="14.25">
      <c r="A236">
        <v>235</v>
      </c>
      <c r="B236" s="2" t="str">
        <f t="shared" si="25"/>
        <v>EB</v>
      </c>
      <c r="C236">
        <v>0</v>
      </c>
      <c r="D236" t="b">
        <f t="shared" si="26"/>
        <v>0</v>
      </c>
      <c r="E236">
        <f t="shared" si="27"/>
        <v>1</v>
      </c>
      <c r="F236" t="str">
        <f t="shared" si="28"/>
        <v>00</v>
      </c>
      <c r="G236">
        <f t="shared" si="29"/>
        <v>0</v>
      </c>
      <c r="H236" s="3" t="s">
        <v>39</v>
      </c>
    </row>
    <row r="237" ht="14.25">
      <c r="A237">
        <v>236</v>
      </c>
      <c r="B237" s="2" t="str">
        <f t="shared" si="25"/>
        <v>EC</v>
      </c>
      <c r="C237" t="s">
        <v>80</v>
      </c>
      <c r="D237" t="b">
        <f t="shared" si="26"/>
        <v>1</v>
      </c>
      <c r="E237">
        <f t="shared" si="27"/>
        <v>2</v>
      </c>
      <c r="F237" t="str">
        <f t="shared" si="28"/>
        <v>9B</v>
      </c>
      <c r="G237">
        <f t="shared" si="29"/>
        <v>155</v>
      </c>
      <c r="H237" s="3" t="s">
        <v>39</v>
      </c>
    </row>
    <row r="238" ht="14.25">
      <c r="A238">
        <v>237</v>
      </c>
      <c r="B238" s="2" t="str">
        <f t="shared" si="25"/>
        <v>ED</v>
      </c>
      <c r="C238">
        <v>2</v>
      </c>
      <c r="D238" t="b">
        <f t="shared" si="26"/>
        <v>0</v>
      </c>
      <c r="E238">
        <f t="shared" si="27"/>
        <v>1</v>
      </c>
      <c r="F238" t="str">
        <f t="shared" si="28"/>
        <v>02</v>
      </c>
      <c r="G238">
        <f t="shared" si="29"/>
        <v>2</v>
      </c>
      <c r="H238" t="str">
        <f>VLOOKUP(G238,'DLMS Type'!$A$1:$B$25,2,FALSE)</f>
        <v>DLMS_DATA_TYPE_STRUCTURE</v>
      </c>
    </row>
    <row r="239" ht="14.25">
      <c r="A239">
        <v>238</v>
      </c>
      <c r="B239" s="2" t="str">
        <f t="shared" si="25"/>
        <v>EE</v>
      </c>
      <c r="C239">
        <v>2</v>
      </c>
      <c r="D239" t="b">
        <f t="shared" si="26"/>
        <v>0</v>
      </c>
      <c r="E239">
        <f t="shared" si="27"/>
        <v>1</v>
      </c>
      <c r="F239" t="str">
        <f t="shared" si="28"/>
        <v>02</v>
      </c>
      <c r="G239">
        <f t="shared" si="29"/>
        <v>2</v>
      </c>
      <c r="H239" t="s">
        <v>33</v>
      </c>
    </row>
    <row r="240" ht="14.25">
      <c r="A240">
        <v>239</v>
      </c>
      <c r="B240" s="2" t="str">
        <f t="shared" si="25"/>
        <v>EF</v>
      </c>
      <c r="C240" t="s">
        <v>11</v>
      </c>
      <c r="D240" t="b">
        <f t="shared" si="26"/>
        <v>1</v>
      </c>
      <c r="E240">
        <f t="shared" si="27"/>
        <v>2</v>
      </c>
      <c r="F240" t="str">
        <f t="shared" si="28"/>
        <v>0F</v>
      </c>
      <c r="G240">
        <f t="shared" si="29"/>
        <v>15</v>
      </c>
      <c r="H240" t="str">
        <f>VLOOKUP(G240,'DLMS Type'!$A$1:$B$25,2,FALSE)</f>
        <v>DLMS_DATA_TYPE_INT8</v>
      </c>
    </row>
    <row r="241" ht="14.25">
      <c r="A241">
        <v>240</v>
      </c>
      <c r="B241" s="2" t="str">
        <f t="shared" si="25"/>
        <v>F0</v>
      </c>
      <c r="C241" t="s">
        <v>81</v>
      </c>
      <c r="D241" t="b">
        <f t="shared" si="26"/>
        <v>1</v>
      </c>
      <c r="E241">
        <f t="shared" si="27"/>
        <v>2</v>
      </c>
      <c r="F241" t="str">
        <f t="shared" si="28"/>
        <v>FE</v>
      </c>
      <c r="G241">
        <f t="shared" si="29"/>
        <v>254</v>
      </c>
    </row>
    <row r="242" ht="14.25">
      <c r="A242">
        <v>241</v>
      </c>
      <c r="B242" s="2" t="str">
        <f t="shared" si="25"/>
        <v>F1</v>
      </c>
      <c r="C242">
        <v>16</v>
      </c>
      <c r="D242" t="b">
        <f t="shared" si="26"/>
        <v>0</v>
      </c>
      <c r="E242">
        <f t="shared" si="27"/>
        <v>2</v>
      </c>
      <c r="F242" t="str">
        <f t="shared" si="28"/>
        <v>16</v>
      </c>
      <c r="G242">
        <f t="shared" si="29"/>
        <v>22</v>
      </c>
      <c r="H242" t="str">
        <f>VLOOKUP(G242,'DLMS Type'!$A$1:$B$25,2,FALSE)</f>
        <v>DLMS_DATA_TYPE_ENUM</v>
      </c>
    </row>
    <row r="243" ht="14.25">
      <c r="A243">
        <v>242</v>
      </c>
      <c r="B243" s="2" t="str">
        <f t="shared" si="25"/>
        <v>F2</v>
      </c>
      <c r="C243">
        <v>21</v>
      </c>
      <c r="D243" t="b">
        <f t="shared" si="26"/>
        <v>0</v>
      </c>
      <c r="E243">
        <f t="shared" si="27"/>
        <v>2</v>
      </c>
      <c r="F243" t="str">
        <f t="shared" si="28"/>
        <v>21</v>
      </c>
      <c r="G243">
        <f t="shared" si="29"/>
        <v>33</v>
      </c>
      <c r="H243" s="3" t="str">
        <f>VLOOKUP(G243,'DLMS Unit'!$A$1:$B$66,2,FALSE)</f>
        <v>A</v>
      </c>
    </row>
    <row r="244" ht="14.25">
      <c r="A244">
        <v>243</v>
      </c>
      <c r="B244" s="2" t="str">
        <f t="shared" si="25"/>
        <v>F3</v>
      </c>
      <c r="C244">
        <v>2</v>
      </c>
      <c r="D244" t="b">
        <f t="shared" si="26"/>
        <v>0</v>
      </c>
      <c r="E244">
        <f t="shared" si="27"/>
        <v>1</v>
      </c>
      <c r="F244" t="str">
        <f t="shared" si="28"/>
        <v>02</v>
      </c>
      <c r="G244">
        <f t="shared" si="29"/>
        <v>2</v>
      </c>
      <c r="H244" t="str">
        <f>VLOOKUP(G244,'DLMS Type'!$A$1:$B$25,2,FALSE)</f>
        <v>DLMS_DATA_TYPE_STRUCTURE</v>
      </c>
    </row>
    <row r="245" ht="14.25">
      <c r="A245">
        <v>244</v>
      </c>
      <c r="B245" s="2" t="str">
        <f t="shared" si="25"/>
        <v>F4</v>
      </c>
      <c r="C245">
        <v>3</v>
      </c>
      <c r="D245" t="b">
        <f t="shared" si="26"/>
        <v>0</v>
      </c>
      <c r="E245">
        <f t="shared" si="27"/>
        <v>1</v>
      </c>
      <c r="F245" t="str">
        <f t="shared" si="28"/>
        <v>03</v>
      </c>
      <c r="G245">
        <f t="shared" si="29"/>
        <v>3</v>
      </c>
      <c r="H245" t="s">
        <v>33</v>
      </c>
    </row>
    <row r="246" ht="14.25">
      <c r="A246">
        <v>245</v>
      </c>
      <c r="B246" s="2" t="str">
        <f t="shared" si="25"/>
        <v>F5</v>
      </c>
      <c r="C246">
        <v>9</v>
      </c>
      <c r="D246" t="b">
        <f t="shared" si="26"/>
        <v>0</v>
      </c>
      <c r="E246">
        <f t="shared" si="27"/>
        <v>1</v>
      </c>
      <c r="F246" t="str">
        <f t="shared" si="28"/>
        <v>09</v>
      </c>
      <c r="G246">
        <f t="shared" si="29"/>
        <v>9</v>
      </c>
      <c r="H246" t="str">
        <f>VLOOKUP(G246,'DLMS Type'!$A$1:$B$25,2,FALSE)</f>
        <v>DLMS_DATA_TYPE_OCTET_STRING</v>
      </c>
    </row>
    <row r="247" ht="14.25">
      <c r="A247">
        <v>246</v>
      </c>
      <c r="B247" s="2" t="str">
        <f t="shared" si="25"/>
        <v>F6</v>
      </c>
      <c r="C247">
        <v>6</v>
      </c>
      <c r="D247" t="b">
        <f t="shared" si="26"/>
        <v>0</v>
      </c>
      <c r="E247">
        <f t="shared" si="27"/>
        <v>1</v>
      </c>
      <c r="F247" t="str">
        <f t="shared" si="28"/>
        <v>06</v>
      </c>
      <c r="G247">
        <f t="shared" si="29"/>
        <v>6</v>
      </c>
    </row>
    <row r="248" ht="14.25">
      <c r="A248">
        <v>247</v>
      </c>
      <c r="B248" s="2" t="str">
        <f t="shared" si="25"/>
        <v>F7</v>
      </c>
      <c r="C248">
        <v>1</v>
      </c>
      <c r="D248" t="b">
        <f t="shared" si="26"/>
        <v>0</v>
      </c>
      <c r="E248">
        <f t="shared" si="27"/>
        <v>1</v>
      </c>
      <c r="F248" t="str">
        <f t="shared" si="28"/>
        <v>01</v>
      </c>
      <c r="G248">
        <f t="shared" si="29"/>
        <v>1</v>
      </c>
      <c r="H248" s="3" t="s">
        <v>34</v>
      </c>
      <c r="I248" s="1" t="s">
        <v>82</v>
      </c>
    </row>
    <row r="249" ht="14.25">
      <c r="A249">
        <v>248</v>
      </c>
      <c r="B249" s="2" t="str">
        <f t="shared" si="25"/>
        <v>F8</v>
      </c>
      <c r="C249">
        <v>0</v>
      </c>
      <c r="D249" t="b">
        <f t="shared" si="26"/>
        <v>0</v>
      </c>
      <c r="E249">
        <f t="shared" si="27"/>
        <v>1</v>
      </c>
      <c r="F249" t="str">
        <f t="shared" si="28"/>
        <v>00</v>
      </c>
      <c r="G249">
        <f t="shared" si="29"/>
        <v>0</v>
      </c>
      <c r="H249" s="3" t="s">
        <v>34</v>
      </c>
      <c r="I249" s="1" t="s">
        <v>83</v>
      </c>
    </row>
    <row r="250" ht="14.25">
      <c r="A250">
        <v>249</v>
      </c>
      <c r="B250" s="2" t="str">
        <f t="shared" si="25"/>
        <v>F9</v>
      </c>
      <c r="C250">
        <v>33</v>
      </c>
      <c r="D250" t="b">
        <f t="shared" si="26"/>
        <v>0</v>
      </c>
      <c r="E250">
        <f t="shared" si="27"/>
        <v>2</v>
      </c>
      <c r="F250" t="str">
        <f t="shared" si="28"/>
        <v>33</v>
      </c>
      <c r="G250">
        <f t="shared" si="29"/>
        <v>51</v>
      </c>
      <c r="H250" s="3" t="s">
        <v>34</v>
      </c>
      <c r="I250" s="1" t="s">
        <v>84</v>
      </c>
    </row>
    <row r="251" ht="14.25">
      <c r="A251">
        <v>250</v>
      </c>
      <c r="B251" s="2" t="str">
        <f t="shared" si="25"/>
        <v>FA</v>
      </c>
      <c r="C251">
        <v>7</v>
      </c>
      <c r="D251" t="b">
        <f t="shared" si="26"/>
        <v>0</v>
      </c>
      <c r="E251">
        <f t="shared" si="27"/>
        <v>1</v>
      </c>
      <c r="F251" t="str">
        <f t="shared" si="28"/>
        <v>07</v>
      </c>
      <c r="G251">
        <f t="shared" si="29"/>
        <v>7</v>
      </c>
      <c r="H251" s="3" t="s">
        <v>34</v>
      </c>
      <c r="I251" s="1"/>
    </row>
    <row r="252" ht="14.25">
      <c r="A252">
        <v>251</v>
      </c>
      <c r="B252" s="2" t="str">
        <f t="shared" si="25"/>
        <v>FB</v>
      </c>
      <c r="C252">
        <v>0</v>
      </c>
      <c r="D252" t="b">
        <f t="shared" si="26"/>
        <v>0</v>
      </c>
      <c r="E252">
        <f t="shared" si="27"/>
        <v>1</v>
      </c>
      <c r="F252" t="str">
        <f t="shared" si="28"/>
        <v>00</v>
      </c>
      <c r="G252">
        <f t="shared" si="29"/>
        <v>0</v>
      </c>
      <c r="H252" s="3" t="s">
        <v>34</v>
      </c>
      <c r="I252" s="1"/>
    </row>
    <row r="253" ht="14.25">
      <c r="A253">
        <v>252</v>
      </c>
      <c r="B253" s="2" t="str">
        <f t="shared" si="25"/>
        <v>FC</v>
      </c>
      <c r="C253" t="s">
        <v>29</v>
      </c>
      <c r="D253" t="b">
        <f t="shared" si="26"/>
        <v>1</v>
      </c>
      <c r="E253">
        <f t="shared" si="27"/>
        <v>2</v>
      </c>
      <c r="F253" t="str">
        <f t="shared" si="28"/>
        <v>FF</v>
      </c>
      <c r="G253">
        <f t="shared" si="29"/>
        <v>255</v>
      </c>
      <c r="H253" s="3" t="s">
        <v>34</v>
      </c>
      <c r="I253" s="1"/>
    </row>
    <row r="254" ht="14.25">
      <c r="A254">
        <v>253</v>
      </c>
      <c r="B254" s="2" t="str">
        <f t="shared" si="25"/>
        <v>FD</v>
      </c>
      <c r="C254">
        <v>12</v>
      </c>
      <c r="D254" t="b">
        <f t="shared" si="26"/>
        <v>0</v>
      </c>
      <c r="E254">
        <f t="shared" si="27"/>
        <v>2</v>
      </c>
      <c r="F254" t="str">
        <f t="shared" si="28"/>
        <v>12</v>
      </c>
      <c r="G254">
        <f t="shared" si="29"/>
        <v>18</v>
      </c>
      <c r="H254" t="str">
        <f>VLOOKUP(G254,'DLMS Type'!$A$1:$B$25,2,FALSE)</f>
        <v>DLMS_DATA_TYPE_UINT16</v>
      </c>
      <c r="I254" s="1">
        <v>1055</v>
      </c>
    </row>
    <row r="255" ht="14.25">
      <c r="A255">
        <v>254</v>
      </c>
      <c r="B255" s="2" t="str">
        <f t="shared" si="25"/>
        <v>FE</v>
      </c>
      <c r="C255">
        <v>4</v>
      </c>
      <c r="D255" t="b">
        <f t="shared" si="26"/>
        <v>0</v>
      </c>
      <c r="E255">
        <f t="shared" si="27"/>
        <v>1</v>
      </c>
      <c r="F255" t="str">
        <f t="shared" si="28"/>
        <v>04</v>
      </c>
      <c r="G255">
        <f t="shared" si="29"/>
        <v>4</v>
      </c>
      <c r="H255" s="3" t="s">
        <v>39</v>
      </c>
      <c r="I255" s="1"/>
    </row>
    <row r="256" ht="14.25">
      <c r="A256">
        <v>255</v>
      </c>
      <c r="B256" s="2" t="str">
        <f t="shared" si="25"/>
        <v>FF</v>
      </c>
      <c r="C256" t="s">
        <v>78</v>
      </c>
      <c r="D256" t="b">
        <f t="shared" si="26"/>
        <v>1</v>
      </c>
      <c r="E256">
        <f t="shared" si="27"/>
        <v>2</v>
      </c>
      <c r="F256" t="str">
        <f t="shared" si="28"/>
        <v>1F</v>
      </c>
      <c r="G256">
        <f t="shared" si="29"/>
        <v>31</v>
      </c>
      <c r="H256" s="3" t="s">
        <v>39</v>
      </c>
      <c r="I256" s="1"/>
    </row>
    <row r="257" ht="14.25">
      <c r="A257">
        <v>256</v>
      </c>
      <c r="B257" s="2" t="str">
        <f t="shared" si="25"/>
        <v>100</v>
      </c>
      <c r="C257">
        <v>2</v>
      </c>
      <c r="D257" t="b">
        <f t="shared" si="26"/>
        <v>0</v>
      </c>
      <c r="E257">
        <f t="shared" si="27"/>
        <v>1</v>
      </c>
      <c r="F257" t="str">
        <f t="shared" si="28"/>
        <v>02</v>
      </c>
      <c r="G257">
        <f t="shared" si="29"/>
        <v>2</v>
      </c>
      <c r="H257" t="str">
        <f>VLOOKUP(G257,'DLMS Type'!$A$1:$B$25,2,FALSE)</f>
        <v>DLMS_DATA_TYPE_STRUCTURE</v>
      </c>
    </row>
    <row r="258" ht="14.25">
      <c r="A258">
        <v>257</v>
      </c>
      <c r="B258" s="2" t="str">
        <f t="shared" si="25"/>
        <v>101</v>
      </c>
      <c r="C258">
        <v>2</v>
      </c>
      <c r="D258" t="b">
        <f t="shared" si="26"/>
        <v>0</v>
      </c>
      <c r="E258">
        <f t="shared" si="27"/>
        <v>1</v>
      </c>
      <c r="F258" t="str">
        <f t="shared" si="28"/>
        <v>02</v>
      </c>
      <c r="G258">
        <f t="shared" si="29"/>
        <v>2</v>
      </c>
      <c r="H258" t="s">
        <v>33</v>
      </c>
    </row>
    <row r="259" ht="14.25">
      <c r="A259">
        <v>258</v>
      </c>
      <c r="B259" s="2" t="str">
        <f t="shared" si="25"/>
        <v>102</v>
      </c>
      <c r="C259" t="s">
        <v>11</v>
      </c>
      <c r="D259" t="b">
        <f t="shared" si="26"/>
        <v>1</v>
      </c>
      <c r="E259">
        <f t="shared" si="27"/>
        <v>2</v>
      </c>
      <c r="F259" t="str">
        <f t="shared" si="28"/>
        <v>0F</v>
      </c>
      <c r="G259">
        <f t="shared" si="29"/>
        <v>15</v>
      </c>
      <c r="H259" t="str">
        <f>VLOOKUP(G259,'DLMS Type'!$A$1:$B$25,2,FALSE)</f>
        <v>DLMS_DATA_TYPE_INT8</v>
      </c>
    </row>
    <row r="260" ht="14.25">
      <c r="A260">
        <v>259</v>
      </c>
      <c r="B260" s="2" t="str">
        <f t="shared" si="25"/>
        <v>103</v>
      </c>
      <c r="C260" t="s">
        <v>81</v>
      </c>
      <c r="D260" t="b">
        <f t="shared" si="26"/>
        <v>1</v>
      </c>
      <c r="E260">
        <f t="shared" si="27"/>
        <v>2</v>
      </c>
      <c r="F260" t="str">
        <f t="shared" si="28"/>
        <v>FE</v>
      </c>
      <c r="G260">
        <f t="shared" si="29"/>
        <v>254</v>
      </c>
    </row>
    <row r="261" ht="14.25">
      <c r="A261">
        <v>260</v>
      </c>
      <c r="B261" s="2" t="str">
        <f t="shared" si="25"/>
        <v>104</v>
      </c>
      <c r="C261">
        <v>16</v>
      </c>
      <c r="D261" t="b">
        <f t="shared" si="26"/>
        <v>0</v>
      </c>
      <c r="E261">
        <f t="shared" si="27"/>
        <v>2</v>
      </c>
      <c r="F261" t="str">
        <f t="shared" si="28"/>
        <v>16</v>
      </c>
      <c r="G261">
        <f t="shared" si="29"/>
        <v>22</v>
      </c>
      <c r="H261" t="str">
        <f>VLOOKUP(G261,'DLMS Type'!$A$1:$B$25,2,FALSE)</f>
        <v>DLMS_DATA_TYPE_ENUM</v>
      </c>
    </row>
    <row r="262" ht="14.25">
      <c r="A262">
        <v>261</v>
      </c>
      <c r="B262" s="2" t="str">
        <f t="shared" si="25"/>
        <v>105</v>
      </c>
      <c r="C262">
        <v>21</v>
      </c>
      <c r="D262" t="b">
        <f t="shared" si="26"/>
        <v>0</v>
      </c>
      <c r="E262">
        <f t="shared" si="27"/>
        <v>2</v>
      </c>
      <c r="F262" t="str">
        <f t="shared" si="28"/>
        <v>21</v>
      </c>
      <c r="G262">
        <f t="shared" si="29"/>
        <v>33</v>
      </c>
      <c r="H262" s="3" t="str">
        <f>VLOOKUP(G262,'DLMS Unit'!$A$1:$B$66,2,FALSE)</f>
        <v>A</v>
      </c>
    </row>
    <row r="263" ht="14.25">
      <c r="A263">
        <v>262</v>
      </c>
      <c r="B263" s="2" t="str">
        <f t="shared" si="25"/>
        <v>106</v>
      </c>
      <c r="C263">
        <v>2</v>
      </c>
      <c r="D263" t="b">
        <f t="shared" si="26"/>
        <v>0</v>
      </c>
      <c r="E263">
        <f t="shared" si="27"/>
        <v>1</v>
      </c>
      <c r="F263" t="str">
        <f t="shared" si="28"/>
        <v>02</v>
      </c>
      <c r="G263">
        <f t="shared" si="29"/>
        <v>2</v>
      </c>
      <c r="H263" t="str">
        <f>VLOOKUP(G263,'DLMS Type'!$A$1:$B$25,2,FALSE)</f>
        <v>DLMS_DATA_TYPE_STRUCTURE</v>
      </c>
    </row>
    <row r="264" ht="14.25">
      <c r="A264">
        <v>263</v>
      </c>
      <c r="B264" s="2" t="str">
        <f t="shared" si="25"/>
        <v>107</v>
      </c>
      <c r="C264">
        <v>3</v>
      </c>
      <c r="D264" t="b">
        <f t="shared" si="26"/>
        <v>0</v>
      </c>
      <c r="E264">
        <f t="shared" si="27"/>
        <v>1</v>
      </c>
      <c r="F264" t="str">
        <f t="shared" si="28"/>
        <v>03</v>
      </c>
      <c r="G264">
        <f t="shared" si="29"/>
        <v>3</v>
      </c>
      <c r="H264" t="s">
        <v>33</v>
      </c>
    </row>
    <row r="265" ht="14.25">
      <c r="A265">
        <v>264</v>
      </c>
      <c r="B265" s="2" t="str">
        <f t="shared" si="25"/>
        <v>108</v>
      </c>
      <c r="C265">
        <v>9</v>
      </c>
      <c r="D265" t="b">
        <f t="shared" si="26"/>
        <v>0</v>
      </c>
      <c r="E265">
        <f t="shared" si="27"/>
        <v>1</v>
      </c>
      <c r="F265" t="str">
        <f t="shared" si="28"/>
        <v>09</v>
      </c>
      <c r="G265">
        <f t="shared" si="29"/>
        <v>9</v>
      </c>
      <c r="H265" t="str">
        <f>VLOOKUP(G265,'DLMS Type'!$A$1:$B$25,2,FALSE)</f>
        <v>DLMS_DATA_TYPE_OCTET_STRING</v>
      </c>
    </row>
    <row r="266" ht="14.25">
      <c r="A266">
        <v>265</v>
      </c>
      <c r="B266" s="2" t="str">
        <f t="shared" si="25"/>
        <v>109</v>
      </c>
      <c r="C266">
        <v>6</v>
      </c>
      <c r="D266" t="b">
        <f t="shared" si="26"/>
        <v>0</v>
      </c>
      <c r="E266">
        <f t="shared" si="27"/>
        <v>1</v>
      </c>
      <c r="F266" t="str">
        <f t="shared" si="28"/>
        <v>06</v>
      </c>
      <c r="G266">
        <f t="shared" si="29"/>
        <v>6</v>
      </c>
    </row>
    <row r="267" ht="14.25">
      <c r="A267">
        <v>266</v>
      </c>
      <c r="B267" s="2" t="str">
        <f t="shared" si="25"/>
        <v>10A</v>
      </c>
      <c r="C267">
        <v>1</v>
      </c>
      <c r="D267" t="b">
        <f t="shared" si="26"/>
        <v>0</v>
      </c>
      <c r="E267">
        <f t="shared" si="27"/>
        <v>1</v>
      </c>
      <c r="F267" t="str">
        <f t="shared" si="28"/>
        <v>01</v>
      </c>
      <c r="G267">
        <f t="shared" si="29"/>
        <v>1</v>
      </c>
      <c r="H267" s="3" t="s">
        <v>34</v>
      </c>
      <c r="I267" s="1" t="s">
        <v>85</v>
      </c>
    </row>
    <row r="268" ht="14.25">
      <c r="A268">
        <v>267</v>
      </c>
      <c r="B268" s="2" t="str">
        <f t="shared" si="25"/>
        <v>10B</v>
      </c>
      <c r="C268">
        <v>0</v>
      </c>
      <c r="D268" t="b">
        <f t="shared" si="26"/>
        <v>0</v>
      </c>
      <c r="E268">
        <f t="shared" si="27"/>
        <v>1</v>
      </c>
      <c r="F268" t="str">
        <f t="shared" si="28"/>
        <v>00</v>
      </c>
      <c r="G268">
        <f t="shared" si="29"/>
        <v>0</v>
      </c>
      <c r="H268" s="3" t="s">
        <v>34</v>
      </c>
      <c r="I268" s="1" t="s">
        <v>86</v>
      </c>
    </row>
    <row r="269" ht="14.25">
      <c r="A269">
        <v>268</v>
      </c>
      <c r="B269" s="2" t="str">
        <f t="shared" si="25"/>
        <v>10C</v>
      </c>
      <c r="C269">
        <v>47</v>
      </c>
      <c r="D269" t="b">
        <f t="shared" si="26"/>
        <v>0</v>
      </c>
      <c r="E269">
        <f t="shared" si="27"/>
        <v>2</v>
      </c>
      <c r="F269" t="str">
        <f t="shared" si="28"/>
        <v>47</v>
      </c>
      <c r="G269">
        <f t="shared" si="29"/>
        <v>71</v>
      </c>
      <c r="H269" s="3" t="s">
        <v>34</v>
      </c>
      <c r="I269" s="1" t="s">
        <v>87</v>
      </c>
    </row>
    <row r="270" ht="14.25">
      <c r="A270">
        <v>269</v>
      </c>
      <c r="B270" s="2" t="str">
        <f t="shared" si="25"/>
        <v>10D</v>
      </c>
      <c r="C270">
        <v>7</v>
      </c>
      <c r="D270" t="b">
        <f t="shared" si="26"/>
        <v>0</v>
      </c>
      <c r="E270">
        <f t="shared" si="27"/>
        <v>1</v>
      </c>
      <c r="F270" t="str">
        <f t="shared" si="28"/>
        <v>07</v>
      </c>
      <c r="G270">
        <f t="shared" si="29"/>
        <v>7</v>
      </c>
      <c r="H270" s="3" t="s">
        <v>34</v>
      </c>
      <c r="I270" s="1"/>
    </row>
    <row r="271" ht="14.25">
      <c r="A271">
        <v>270</v>
      </c>
      <c r="B271" s="2" t="str">
        <f t="shared" si="25"/>
        <v>10E</v>
      </c>
      <c r="C271">
        <v>0</v>
      </c>
      <c r="D271" t="b">
        <f t="shared" si="26"/>
        <v>0</v>
      </c>
      <c r="E271">
        <f t="shared" si="27"/>
        <v>1</v>
      </c>
      <c r="F271" t="str">
        <f t="shared" si="28"/>
        <v>00</v>
      </c>
      <c r="G271">
        <f t="shared" si="29"/>
        <v>0</v>
      </c>
      <c r="H271" s="3" t="s">
        <v>34</v>
      </c>
      <c r="I271" s="1"/>
    </row>
    <row r="272" ht="14.25">
      <c r="A272">
        <v>271</v>
      </c>
      <c r="B272" s="2" t="str">
        <f t="shared" si="25"/>
        <v>10F</v>
      </c>
      <c r="C272" t="s">
        <v>29</v>
      </c>
      <c r="D272" t="b">
        <f t="shared" si="26"/>
        <v>1</v>
      </c>
      <c r="E272">
        <f t="shared" si="27"/>
        <v>2</v>
      </c>
      <c r="F272" t="str">
        <f t="shared" si="28"/>
        <v>FF</v>
      </c>
      <c r="G272">
        <f t="shared" si="29"/>
        <v>255</v>
      </c>
      <c r="H272" s="3" t="s">
        <v>34</v>
      </c>
      <c r="I272" s="1"/>
    </row>
    <row r="273" ht="14.25">
      <c r="A273">
        <v>272</v>
      </c>
      <c r="B273" s="2" t="str">
        <f t="shared" si="25"/>
        <v>110</v>
      </c>
      <c r="C273">
        <v>12</v>
      </c>
      <c r="D273" t="b">
        <f t="shared" si="26"/>
        <v>0</v>
      </c>
      <c r="E273">
        <f t="shared" si="27"/>
        <v>2</v>
      </c>
      <c r="F273" t="str">
        <f t="shared" si="28"/>
        <v>12</v>
      </c>
      <c r="G273">
        <f t="shared" si="29"/>
        <v>18</v>
      </c>
      <c r="H273" t="str">
        <f>VLOOKUP(G273,'DLMS Type'!$A$1:$B$25,2,FALSE)</f>
        <v>DLMS_DATA_TYPE_UINT16</v>
      </c>
      <c r="I273" s="1">
        <v>395</v>
      </c>
    </row>
    <row r="274" ht="14.25">
      <c r="A274">
        <v>273</v>
      </c>
      <c r="B274" s="2" t="str">
        <f t="shared" si="25"/>
        <v>111</v>
      </c>
      <c r="C274">
        <v>1</v>
      </c>
      <c r="D274" t="b">
        <f t="shared" si="26"/>
        <v>0</v>
      </c>
      <c r="E274">
        <f t="shared" si="27"/>
        <v>1</v>
      </c>
      <c r="F274" t="str">
        <f t="shared" si="28"/>
        <v>01</v>
      </c>
      <c r="G274">
        <f t="shared" si="29"/>
        <v>1</v>
      </c>
      <c r="H274" s="3" t="s">
        <v>39</v>
      </c>
      <c r="I274" s="1"/>
    </row>
    <row r="275" ht="14.25">
      <c r="A275">
        <v>274</v>
      </c>
      <c r="B275" s="2" t="str">
        <f t="shared" si="25"/>
        <v>112</v>
      </c>
      <c r="C275" t="s">
        <v>66</v>
      </c>
      <c r="D275" t="b">
        <f t="shared" si="26"/>
        <v>1</v>
      </c>
      <c r="E275">
        <f t="shared" si="27"/>
        <v>2</v>
      </c>
      <c r="F275" t="str">
        <f t="shared" si="28"/>
        <v>8B</v>
      </c>
      <c r="G275">
        <f t="shared" si="29"/>
        <v>139</v>
      </c>
      <c r="H275" s="3" t="s">
        <v>39</v>
      </c>
      <c r="I275" s="1"/>
    </row>
    <row r="276" ht="14.25">
      <c r="A276">
        <v>275</v>
      </c>
      <c r="B276" s="2" t="str">
        <f t="shared" si="25"/>
        <v>113</v>
      </c>
      <c r="C276">
        <v>2</v>
      </c>
      <c r="D276" t="b">
        <f t="shared" si="26"/>
        <v>0</v>
      </c>
      <c r="E276">
        <f t="shared" si="27"/>
        <v>1</v>
      </c>
      <c r="F276" t="str">
        <f t="shared" si="28"/>
        <v>02</v>
      </c>
      <c r="G276">
        <f t="shared" si="29"/>
        <v>2</v>
      </c>
      <c r="H276" t="str">
        <f>VLOOKUP(G276,'DLMS Type'!$A$1:$B$25,2,FALSE)</f>
        <v>DLMS_DATA_TYPE_STRUCTURE</v>
      </c>
    </row>
    <row r="277" ht="14.25">
      <c r="A277">
        <v>276</v>
      </c>
      <c r="B277" s="2" t="str">
        <f t="shared" si="25"/>
        <v>114</v>
      </c>
      <c r="C277">
        <v>2</v>
      </c>
      <c r="D277" t="b">
        <f t="shared" si="26"/>
        <v>0</v>
      </c>
      <c r="E277">
        <f t="shared" si="27"/>
        <v>1</v>
      </c>
      <c r="F277" t="str">
        <f t="shared" si="28"/>
        <v>02</v>
      </c>
      <c r="G277">
        <f t="shared" si="29"/>
        <v>2</v>
      </c>
      <c r="H277" t="s">
        <v>33</v>
      </c>
    </row>
    <row r="278" ht="14.25">
      <c r="A278">
        <v>277</v>
      </c>
      <c r="B278" s="2" t="str">
        <f t="shared" si="25"/>
        <v>115</v>
      </c>
      <c r="C278" t="s">
        <v>11</v>
      </c>
      <c r="D278" t="b">
        <f t="shared" si="26"/>
        <v>1</v>
      </c>
      <c r="E278">
        <f t="shared" si="27"/>
        <v>2</v>
      </c>
      <c r="F278" t="str">
        <f t="shared" si="28"/>
        <v>0F</v>
      </c>
      <c r="G278">
        <f t="shared" si="29"/>
        <v>15</v>
      </c>
      <c r="H278" t="str">
        <f>VLOOKUP(G278,'DLMS Type'!$A$1:$B$25,2,FALSE)</f>
        <v>DLMS_DATA_TYPE_INT8</v>
      </c>
    </row>
    <row r="279" ht="14.25">
      <c r="A279">
        <v>278</v>
      </c>
      <c r="B279" s="2" t="str">
        <f t="shared" si="25"/>
        <v>116</v>
      </c>
      <c r="C279" t="s">
        <v>81</v>
      </c>
      <c r="D279" t="b">
        <f t="shared" si="26"/>
        <v>1</v>
      </c>
      <c r="E279">
        <f t="shared" si="27"/>
        <v>2</v>
      </c>
      <c r="F279" t="str">
        <f t="shared" si="28"/>
        <v>FE</v>
      </c>
      <c r="G279">
        <f t="shared" si="29"/>
        <v>254</v>
      </c>
    </row>
    <row r="280" ht="14.25">
      <c r="A280">
        <v>279</v>
      </c>
      <c r="B280" s="2" t="str">
        <f t="shared" si="25"/>
        <v>117</v>
      </c>
      <c r="C280">
        <v>16</v>
      </c>
      <c r="D280" t="b">
        <f t="shared" si="26"/>
        <v>0</v>
      </c>
      <c r="E280">
        <f t="shared" si="27"/>
        <v>2</v>
      </c>
      <c r="F280" t="str">
        <f t="shared" si="28"/>
        <v>16</v>
      </c>
      <c r="G280">
        <f t="shared" si="29"/>
        <v>22</v>
      </c>
      <c r="H280" t="str">
        <f>VLOOKUP(G280,'DLMS Type'!$A$1:$B$25,2,FALSE)</f>
        <v>DLMS_DATA_TYPE_ENUM</v>
      </c>
    </row>
    <row r="281" ht="14.25">
      <c r="A281">
        <v>280</v>
      </c>
      <c r="B281" s="2" t="str">
        <f t="shared" si="25"/>
        <v>118</v>
      </c>
      <c r="C281">
        <v>21</v>
      </c>
      <c r="D281" t="b">
        <f t="shared" si="26"/>
        <v>0</v>
      </c>
      <c r="E281">
        <f t="shared" si="27"/>
        <v>2</v>
      </c>
      <c r="F281" t="str">
        <f t="shared" si="28"/>
        <v>21</v>
      </c>
      <c r="G281">
        <f t="shared" si="29"/>
        <v>33</v>
      </c>
      <c r="H281" s="3" t="str">
        <f>VLOOKUP(G281,'DLMS Unit'!$A$1:$B$66,2,FALSE)</f>
        <v>A</v>
      </c>
    </row>
    <row r="282" ht="14.25">
      <c r="A282">
        <v>281</v>
      </c>
      <c r="B282" s="2" t="str">
        <f t="shared" si="25"/>
        <v>119</v>
      </c>
      <c r="C282">
        <v>2</v>
      </c>
      <c r="D282" t="b">
        <f t="shared" si="26"/>
        <v>0</v>
      </c>
      <c r="E282">
        <f t="shared" si="27"/>
        <v>1</v>
      </c>
      <c r="F282" t="str">
        <f t="shared" si="28"/>
        <v>02</v>
      </c>
      <c r="G282">
        <f t="shared" si="29"/>
        <v>2</v>
      </c>
      <c r="H282" t="str">
        <f>VLOOKUP(G282,'DLMS Type'!$A$1:$B$25,2,FALSE)</f>
        <v>DLMS_DATA_TYPE_STRUCTURE</v>
      </c>
    </row>
    <row r="283" ht="14.25">
      <c r="A283">
        <v>282</v>
      </c>
      <c r="B283" s="2" t="str">
        <f t="shared" si="25"/>
        <v>11A</v>
      </c>
      <c r="C283">
        <v>3</v>
      </c>
      <c r="D283" t="b">
        <f t="shared" si="26"/>
        <v>0</v>
      </c>
      <c r="E283">
        <f t="shared" si="27"/>
        <v>1</v>
      </c>
      <c r="F283" t="str">
        <f t="shared" si="28"/>
        <v>03</v>
      </c>
      <c r="G283">
        <f t="shared" si="29"/>
        <v>3</v>
      </c>
    </row>
    <row r="284" ht="14.25">
      <c r="A284">
        <v>283</v>
      </c>
      <c r="B284" s="2" t="str">
        <f t="shared" si="25"/>
        <v>11B</v>
      </c>
      <c r="C284">
        <v>9</v>
      </c>
      <c r="D284" t="b">
        <f t="shared" si="26"/>
        <v>0</v>
      </c>
      <c r="E284">
        <f t="shared" si="27"/>
        <v>1</v>
      </c>
      <c r="F284" t="str">
        <f t="shared" si="28"/>
        <v>09</v>
      </c>
      <c r="G284">
        <f t="shared" si="29"/>
        <v>9</v>
      </c>
      <c r="H284" t="str">
        <f>VLOOKUP(G284,'DLMS Type'!$A$1:$B$25,2,FALSE)</f>
        <v>DLMS_DATA_TYPE_OCTET_STRING</v>
      </c>
    </row>
    <row r="285" ht="14.25">
      <c r="A285">
        <v>284</v>
      </c>
      <c r="B285" s="2" t="str">
        <f t="shared" si="25"/>
        <v>11C</v>
      </c>
      <c r="C285">
        <v>6</v>
      </c>
      <c r="D285" t="b">
        <f t="shared" si="26"/>
        <v>0</v>
      </c>
      <c r="E285">
        <f t="shared" si="27"/>
        <v>1</v>
      </c>
      <c r="F285" t="str">
        <f t="shared" si="28"/>
        <v>06</v>
      </c>
      <c r="G285">
        <f t="shared" si="29"/>
        <v>6</v>
      </c>
    </row>
    <row r="286" ht="14.25">
      <c r="A286">
        <v>285</v>
      </c>
      <c r="B286" s="2" t="str">
        <f t="shared" si="25"/>
        <v>11D</v>
      </c>
      <c r="C286">
        <v>1</v>
      </c>
      <c r="D286" t="b">
        <f t="shared" si="26"/>
        <v>0</v>
      </c>
      <c r="E286">
        <f t="shared" si="27"/>
        <v>1</v>
      </c>
      <c r="F286" t="str">
        <f t="shared" si="28"/>
        <v>01</v>
      </c>
      <c r="G286">
        <f t="shared" si="29"/>
        <v>1</v>
      </c>
      <c r="H286" s="3" t="s">
        <v>34</v>
      </c>
      <c r="I286" s="1" t="s">
        <v>88</v>
      </c>
    </row>
    <row r="287" ht="14.25">
      <c r="A287">
        <v>286</v>
      </c>
      <c r="B287" s="2" t="str">
        <f t="shared" si="25"/>
        <v>11E</v>
      </c>
      <c r="C287">
        <v>0</v>
      </c>
      <c r="D287" t="b">
        <f t="shared" si="26"/>
        <v>0</v>
      </c>
      <c r="E287">
        <f t="shared" si="27"/>
        <v>1</v>
      </c>
      <c r="F287" t="str">
        <f t="shared" si="28"/>
        <v>00</v>
      </c>
      <c r="G287">
        <f t="shared" si="29"/>
        <v>0</v>
      </c>
      <c r="H287" s="3" t="s">
        <v>34</v>
      </c>
      <c r="I287" s="1" t="s">
        <v>89</v>
      </c>
    </row>
    <row r="288" ht="14.25">
      <c r="A288">
        <v>287</v>
      </c>
      <c r="B288" s="2" t="str">
        <f t="shared" si="25"/>
        <v>11F</v>
      </c>
      <c r="C288">
        <v>1</v>
      </c>
      <c r="D288" t="b">
        <f t="shared" si="26"/>
        <v>0</v>
      </c>
      <c r="E288">
        <f t="shared" si="27"/>
        <v>1</v>
      </c>
      <c r="F288" t="str">
        <f t="shared" si="28"/>
        <v>01</v>
      </c>
      <c r="G288">
        <f t="shared" si="29"/>
        <v>1</v>
      </c>
      <c r="H288" s="3" t="s">
        <v>34</v>
      </c>
      <c r="I288" s="1" t="s">
        <v>90</v>
      </c>
    </row>
    <row r="289" ht="14.25">
      <c r="A289">
        <v>288</v>
      </c>
      <c r="B289" s="2" t="str">
        <f t="shared" si="25"/>
        <v>120</v>
      </c>
      <c r="C289">
        <v>8</v>
      </c>
      <c r="D289" t="b">
        <f t="shared" si="26"/>
        <v>0</v>
      </c>
      <c r="E289">
        <f t="shared" si="27"/>
        <v>1</v>
      </c>
      <c r="F289" t="str">
        <f t="shared" si="28"/>
        <v>08</v>
      </c>
      <c r="G289">
        <f t="shared" si="29"/>
        <v>8</v>
      </c>
      <c r="H289" s="3" t="s">
        <v>34</v>
      </c>
      <c r="I289" s="1"/>
    </row>
    <row r="290" ht="14.25">
      <c r="A290">
        <v>289</v>
      </c>
      <c r="B290" s="2" t="str">
        <f t="shared" si="25"/>
        <v>121</v>
      </c>
      <c r="C290">
        <v>1</v>
      </c>
      <c r="D290" t="b">
        <f t="shared" si="26"/>
        <v>0</v>
      </c>
      <c r="E290">
        <f t="shared" si="27"/>
        <v>1</v>
      </c>
      <c r="F290" t="str">
        <f t="shared" si="28"/>
        <v>01</v>
      </c>
      <c r="G290">
        <f t="shared" si="29"/>
        <v>1</v>
      </c>
      <c r="H290" s="3" t="s">
        <v>34</v>
      </c>
      <c r="I290" s="1"/>
    </row>
    <row r="291" ht="14.25">
      <c r="A291">
        <v>290</v>
      </c>
      <c r="B291" s="2" t="str">
        <f t="shared" si="25"/>
        <v>122</v>
      </c>
      <c r="C291" t="s">
        <v>29</v>
      </c>
      <c r="D291" t="b">
        <f t="shared" si="26"/>
        <v>1</v>
      </c>
      <c r="E291">
        <f t="shared" si="27"/>
        <v>2</v>
      </c>
      <c r="F291" t="str">
        <f t="shared" si="28"/>
        <v>FF</v>
      </c>
      <c r="G291">
        <f t="shared" si="29"/>
        <v>255</v>
      </c>
      <c r="H291" s="3" t="s">
        <v>34</v>
      </c>
      <c r="I291" s="1"/>
    </row>
    <row r="292" ht="14.25">
      <c r="A292">
        <v>291</v>
      </c>
      <c r="B292" s="2" t="str">
        <f t="shared" ref="B292:B355" si="30">DEC2HEX(A292)</f>
        <v>123</v>
      </c>
      <c r="C292">
        <v>6</v>
      </c>
      <c r="D292" t="b">
        <f t="shared" ref="D292:D355" si="31">NOT(ISNUMBER(C292))</f>
        <v>0</v>
      </c>
      <c r="E292">
        <f t="shared" ref="E292:E355" si="32">LEN(C292)</f>
        <v>1</v>
      </c>
      <c r="F292" t="str">
        <f t="shared" ref="F292:F355" si="33">IF(D292,C292,MID(CONCATENATE("0",C292),E292,2))</f>
        <v>06</v>
      </c>
      <c r="G292">
        <f t="shared" ref="G292:G355" si="34">HEX2DEC(F292)</f>
        <v>6</v>
      </c>
      <c r="H292" t="str">
        <f>VLOOKUP(G292,'DLMS Type'!$A$1:$B$25,2,FALSE)</f>
        <v>DLMS_DATA_TYPE_UINT32</v>
      </c>
      <c r="I292" s="1"/>
    </row>
    <row r="293" ht="14.25">
      <c r="A293">
        <v>292</v>
      </c>
      <c r="B293" s="2" t="str">
        <f t="shared" si="30"/>
        <v>124</v>
      </c>
      <c r="C293">
        <v>0</v>
      </c>
      <c r="D293" t="b">
        <f t="shared" si="31"/>
        <v>0</v>
      </c>
      <c r="E293">
        <f t="shared" si="32"/>
        <v>1</v>
      </c>
      <c r="F293" t="str">
        <f t="shared" si="33"/>
        <v>00</v>
      </c>
      <c r="G293">
        <f t="shared" si="34"/>
        <v>0</v>
      </c>
      <c r="H293" s="3" t="s">
        <v>39</v>
      </c>
      <c r="I293" s="1">
        <v>865414</v>
      </c>
    </row>
    <row r="294" ht="14.25">
      <c r="A294">
        <v>293</v>
      </c>
      <c r="B294" s="2" t="str">
        <f t="shared" si="30"/>
        <v>125</v>
      </c>
      <c r="C294" t="s">
        <v>21</v>
      </c>
      <c r="D294" t="b">
        <f t="shared" si="31"/>
        <v>1</v>
      </c>
      <c r="E294">
        <f t="shared" si="32"/>
        <v>2</v>
      </c>
      <c r="F294" t="str">
        <f t="shared" si="33"/>
        <v>0D</v>
      </c>
      <c r="G294">
        <f t="shared" si="34"/>
        <v>13</v>
      </c>
      <c r="H294" s="3" t="s">
        <v>39</v>
      </c>
      <c r="I294" s="1"/>
    </row>
    <row r="295" ht="14.25">
      <c r="A295">
        <v>294</v>
      </c>
      <c r="B295" s="2" t="str">
        <f t="shared" si="30"/>
        <v>126</v>
      </c>
      <c r="C295">
        <v>34</v>
      </c>
      <c r="D295" t="b">
        <f t="shared" si="31"/>
        <v>0</v>
      </c>
      <c r="E295">
        <f t="shared" si="32"/>
        <v>2</v>
      </c>
      <c r="F295" t="str">
        <f t="shared" si="33"/>
        <v>34</v>
      </c>
      <c r="G295">
        <f t="shared" si="34"/>
        <v>52</v>
      </c>
      <c r="H295" s="3" t="s">
        <v>39</v>
      </c>
      <c r="I295" s="1"/>
    </row>
    <row r="296" ht="14.25">
      <c r="A296">
        <v>295</v>
      </c>
      <c r="B296" s="2" t="str">
        <f t="shared" si="30"/>
        <v>127</v>
      </c>
      <c r="C296">
        <v>86</v>
      </c>
      <c r="D296" t="b">
        <f t="shared" si="31"/>
        <v>0</v>
      </c>
      <c r="E296">
        <f t="shared" si="32"/>
        <v>2</v>
      </c>
      <c r="F296" t="str">
        <f t="shared" si="33"/>
        <v>86</v>
      </c>
      <c r="G296">
        <f t="shared" si="34"/>
        <v>134</v>
      </c>
      <c r="H296" s="3" t="s">
        <v>39</v>
      </c>
      <c r="I296" s="1"/>
    </row>
    <row r="297" ht="14.25">
      <c r="A297">
        <v>296</v>
      </c>
      <c r="B297" s="2" t="str">
        <f t="shared" si="30"/>
        <v>128</v>
      </c>
      <c r="C297">
        <v>2</v>
      </c>
      <c r="D297" t="b">
        <f t="shared" si="31"/>
        <v>0</v>
      </c>
      <c r="E297">
        <f t="shared" si="32"/>
        <v>1</v>
      </c>
      <c r="F297" t="str">
        <f t="shared" si="33"/>
        <v>02</v>
      </c>
      <c r="G297">
        <f t="shared" si="34"/>
        <v>2</v>
      </c>
      <c r="H297" t="str">
        <f>VLOOKUP(G297,'DLMS Type'!$A$1:$B$25,2,FALSE)</f>
        <v>DLMS_DATA_TYPE_STRUCTURE</v>
      </c>
    </row>
    <row r="298" ht="14.25">
      <c r="A298">
        <v>297</v>
      </c>
      <c r="B298" s="2" t="str">
        <f t="shared" si="30"/>
        <v>129</v>
      </c>
      <c r="C298">
        <v>2</v>
      </c>
      <c r="D298" t="b">
        <f t="shared" si="31"/>
        <v>0</v>
      </c>
      <c r="E298">
        <f t="shared" si="32"/>
        <v>1</v>
      </c>
      <c r="F298" t="str">
        <f t="shared" si="33"/>
        <v>02</v>
      </c>
      <c r="G298">
        <f t="shared" si="34"/>
        <v>2</v>
      </c>
      <c r="H298" t="s">
        <v>33</v>
      </c>
    </row>
    <row r="299" ht="14.25">
      <c r="A299">
        <v>298</v>
      </c>
      <c r="B299" s="2" t="str">
        <f t="shared" si="30"/>
        <v>12A</v>
      </c>
      <c r="C299" t="s">
        <v>11</v>
      </c>
      <c r="D299" t="b">
        <f t="shared" si="31"/>
        <v>1</v>
      </c>
      <c r="E299">
        <f t="shared" si="32"/>
        <v>2</v>
      </c>
      <c r="F299" t="str">
        <f t="shared" si="33"/>
        <v>0F</v>
      </c>
      <c r="G299">
        <f t="shared" si="34"/>
        <v>15</v>
      </c>
      <c r="H299" t="str">
        <f>VLOOKUP(G299,'DLMS Type'!$A$1:$B$25,2,FALSE)</f>
        <v>DLMS_DATA_TYPE_INT8</v>
      </c>
    </row>
    <row r="300" ht="14.25">
      <c r="A300">
        <v>299</v>
      </c>
      <c r="B300" s="2" t="str">
        <f t="shared" si="30"/>
        <v>12B</v>
      </c>
      <c r="C300">
        <v>0</v>
      </c>
      <c r="D300" t="b">
        <f t="shared" si="31"/>
        <v>0</v>
      </c>
      <c r="E300">
        <f t="shared" si="32"/>
        <v>1</v>
      </c>
      <c r="F300" t="str">
        <f t="shared" si="33"/>
        <v>00</v>
      </c>
      <c r="G300">
        <f t="shared" si="34"/>
        <v>0</v>
      </c>
    </row>
    <row r="301" ht="14.25">
      <c r="A301">
        <v>300</v>
      </c>
      <c r="B301" s="2" t="str">
        <f t="shared" si="30"/>
        <v>12C</v>
      </c>
      <c r="C301">
        <v>16</v>
      </c>
      <c r="D301" t="b">
        <f t="shared" si="31"/>
        <v>0</v>
      </c>
      <c r="E301">
        <f t="shared" si="32"/>
        <v>2</v>
      </c>
      <c r="F301" t="str">
        <f t="shared" si="33"/>
        <v>16</v>
      </c>
      <c r="G301">
        <f t="shared" si="34"/>
        <v>22</v>
      </c>
      <c r="H301" t="str">
        <f>VLOOKUP(G301,'DLMS Type'!$A$1:$B$25,2,FALSE)</f>
        <v>DLMS_DATA_TYPE_ENUM</v>
      </c>
    </row>
    <row r="302" ht="14.25">
      <c r="A302">
        <v>301</v>
      </c>
      <c r="B302" s="2" t="str">
        <f t="shared" si="30"/>
        <v>12D</v>
      </c>
      <c r="C302" t="s">
        <v>56</v>
      </c>
      <c r="D302" t="b">
        <f t="shared" si="31"/>
        <v>1</v>
      </c>
      <c r="E302">
        <f t="shared" si="32"/>
        <v>2</v>
      </c>
      <c r="F302" t="str">
        <f t="shared" si="33"/>
        <v>1E</v>
      </c>
      <c r="G302">
        <f t="shared" si="34"/>
        <v>30</v>
      </c>
      <c r="H302" s="3" t="str">
        <f>VLOOKUP(G302,'DLMS Unit'!$A$1:$B$66,2,FALSE)</f>
        <v>Wh</v>
      </c>
    </row>
    <row r="303" ht="14.25">
      <c r="A303">
        <v>302</v>
      </c>
      <c r="B303" s="2" t="str">
        <f t="shared" si="30"/>
        <v>12E</v>
      </c>
      <c r="C303">
        <v>2</v>
      </c>
      <c r="D303" t="b">
        <f t="shared" si="31"/>
        <v>0</v>
      </c>
      <c r="E303">
        <f t="shared" si="32"/>
        <v>1</v>
      </c>
      <c r="F303" t="str">
        <f t="shared" si="33"/>
        <v>02</v>
      </c>
      <c r="G303">
        <f t="shared" si="34"/>
        <v>2</v>
      </c>
      <c r="H303" t="str">
        <f>VLOOKUP(G303,'DLMS Type'!$A$1:$B$25,2,FALSE)</f>
        <v>DLMS_DATA_TYPE_STRUCTURE</v>
      </c>
    </row>
    <row r="304" ht="14.25">
      <c r="A304">
        <v>303</v>
      </c>
      <c r="B304" s="2" t="str">
        <f t="shared" si="30"/>
        <v>12F</v>
      </c>
      <c r="C304">
        <v>3</v>
      </c>
      <c r="D304" t="b">
        <f t="shared" si="31"/>
        <v>0</v>
      </c>
      <c r="E304">
        <f t="shared" si="32"/>
        <v>1</v>
      </c>
      <c r="F304" t="str">
        <f t="shared" si="33"/>
        <v>03</v>
      </c>
      <c r="G304">
        <f t="shared" si="34"/>
        <v>3</v>
      </c>
      <c r="H304" t="s">
        <v>33</v>
      </c>
    </row>
    <row r="305" ht="14.25">
      <c r="A305">
        <v>304</v>
      </c>
      <c r="B305" s="2" t="str">
        <f t="shared" si="30"/>
        <v>130</v>
      </c>
      <c r="C305">
        <v>9</v>
      </c>
      <c r="D305" t="b">
        <f t="shared" si="31"/>
        <v>0</v>
      </c>
      <c r="E305">
        <f t="shared" si="32"/>
        <v>1</v>
      </c>
      <c r="F305" t="str">
        <f t="shared" si="33"/>
        <v>09</v>
      </c>
      <c r="G305">
        <f t="shared" si="34"/>
        <v>9</v>
      </c>
      <c r="H305" t="str">
        <f>VLOOKUP(G305,'DLMS Type'!$A$1:$B$25,2,FALSE)</f>
        <v>DLMS_DATA_TYPE_OCTET_STRING</v>
      </c>
    </row>
    <row r="306" ht="14.25">
      <c r="A306">
        <v>305</v>
      </c>
      <c r="B306" s="2" t="str">
        <f t="shared" si="30"/>
        <v>131</v>
      </c>
      <c r="C306">
        <v>6</v>
      </c>
      <c r="D306" t="b">
        <f t="shared" si="31"/>
        <v>0</v>
      </c>
      <c r="E306">
        <f t="shared" si="32"/>
        <v>1</v>
      </c>
      <c r="F306" t="str">
        <f t="shared" si="33"/>
        <v>06</v>
      </c>
      <c r="G306">
        <f t="shared" si="34"/>
        <v>6</v>
      </c>
    </row>
    <row r="307" ht="14.25">
      <c r="A307">
        <v>306</v>
      </c>
      <c r="B307" s="2" t="str">
        <f t="shared" si="30"/>
        <v>132</v>
      </c>
      <c r="C307">
        <v>1</v>
      </c>
      <c r="D307" t="b">
        <f t="shared" si="31"/>
        <v>0</v>
      </c>
      <c r="E307">
        <f t="shared" si="32"/>
        <v>1</v>
      </c>
      <c r="F307" t="str">
        <f t="shared" si="33"/>
        <v>01</v>
      </c>
      <c r="G307">
        <f t="shared" si="34"/>
        <v>1</v>
      </c>
      <c r="H307" s="3" t="s">
        <v>34</v>
      </c>
      <c r="I307" s="1" t="s">
        <v>91</v>
      </c>
    </row>
    <row r="308" ht="14.25">
      <c r="A308">
        <v>307</v>
      </c>
      <c r="B308" s="2" t="str">
        <f t="shared" si="30"/>
        <v>133</v>
      </c>
      <c r="C308">
        <v>0</v>
      </c>
      <c r="D308" t="b">
        <f t="shared" si="31"/>
        <v>0</v>
      </c>
      <c r="E308">
        <f t="shared" si="32"/>
        <v>1</v>
      </c>
      <c r="F308" t="str">
        <f t="shared" si="33"/>
        <v>00</v>
      </c>
      <c r="G308">
        <f t="shared" si="34"/>
        <v>0</v>
      </c>
      <c r="H308" s="3" t="s">
        <v>34</v>
      </c>
      <c r="I308" s="1" t="s">
        <v>92</v>
      </c>
    </row>
    <row r="309" ht="14.25">
      <c r="A309">
        <v>308</v>
      </c>
      <c r="B309" s="2" t="str">
        <f t="shared" si="30"/>
        <v>134</v>
      </c>
      <c r="C309">
        <v>1</v>
      </c>
      <c r="D309" t="b">
        <f t="shared" si="31"/>
        <v>0</v>
      </c>
      <c r="E309">
        <f t="shared" si="32"/>
        <v>1</v>
      </c>
      <c r="F309" t="str">
        <f t="shared" si="33"/>
        <v>01</v>
      </c>
      <c r="G309">
        <f t="shared" si="34"/>
        <v>1</v>
      </c>
      <c r="H309" s="3" t="s">
        <v>34</v>
      </c>
      <c r="I309" s="1" t="s">
        <v>93</v>
      </c>
    </row>
    <row r="310" ht="14.25">
      <c r="A310">
        <v>309</v>
      </c>
      <c r="B310" s="2" t="str">
        <f t="shared" si="30"/>
        <v>135</v>
      </c>
      <c r="C310">
        <v>8</v>
      </c>
      <c r="D310" t="b">
        <f t="shared" si="31"/>
        <v>0</v>
      </c>
      <c r="E310">
        <f t="shared" si="32"/>
        <v>1</v>
      </c>
      <c r="F310" t="str">
        <f t="shared" si="33"/>
        <v>08</v>
      </c>
      <c r="G310">
        <f t="shared" si="34"/>
        <v>8</v>
      </c>
      <c r="H310" s="3" t="s">
        <v>34</v>
      </c>
      <c r="I310" s="1"/>
    </row>
    <row r="311" ht="14.25">
      <c r="A311">
        <v>310</v>
      </c>
      <c r="B311" s="2" t="str">
        <f t="shared" si="30"/>
        <v>136</v>
      </c>
      <c r="C311">
        <v>2</v>
      </c>
      <c r="D311" t="b">
        <f t="shared" si="31"/>
        <v>0</v>
      </c>
      <c r="E311">
        <f t="shared" si="32"/>
        <v>1</v>
      </c>
      <c r="F311" t="str">
        <f t="shared" si="33"/>
        <v>02</v>
      </c>
      <c r="G311">
        <f t="shared" si="34"/>
        <v>2</v>
      </c>
      <c r="H311" s="3" t="s">
        <v>34</v>
      </c>
      <c r="I311" s="1"/>
    </row>
    <row r="312" ht="14.25">
      <c r="A312">
        <v>311</v>
      </c>
      <c r="B312" s="2" t="str">
        <f t="shared" si="30"/>
        <v>137</v>
      </c>
      <c r="C312" t="s">
        <v>29</v>
      </c>
      <c r="D312" t="b">
        <f t="shared" si="31"/>
        <v>1</v>
      </c>
      <c r="E312">
        <f t="shared" si="32"/>
        <v>2</v>
      </c>
      <c r="F312" t="str">
        <f t="shared" si="33"/>
        <v>FF</v>
      </c>
      <c r="G312">
        <f t="shared" si="34"/>
        <v>255</v>
      </c>
      <c r="H312" s="3" t="s">
        <v>34</v>
      </c>
      <c r="I312" s="1"/>
    </row>
    <row r="313" ht="14.25">
      <c r="A313">
        <v>312</v>
      </c>
      <c r="B313" s="2" t="str">
        <f t="shared" si="30"/>
        <v>138</v>
      </c>
      <c r="C313">
        <v>6</v>
      </c>
      <c r="D313" t="b">
        <f t="shared" si="31"/>
        <v>0</v>
      </c>
      <c r="E313">
        <f t="shared" si="32"/>
        <v>1</v>
      </c>
      <c r="F313" t="str">
        <f t="shared" si="33"/>
        <v>06</v>
      </c>
      <c r="G313">
        <f t="shared" si="34"/>
        <v>6</v>
      </c>
      <c r="H313" t="str">
        <f>VLOOKUP(G313,'DLMS Type'!$A$1:$B$25,2,FALSE)</f>
        <v>DLMS_DATA_TYPE_UINT32</v>
      </c>
      <c r="I313" s="1"/>
    </row>
    <row r="314" ht="14.25">
      <c r="A314">
        <v>313</v>
      </c>
      <c r="B314" s="2" t="str">
        <f t="shared" si="30"/>
        <v>139</v>
      </c>
      <c r="C314">
        <v>0</v>
      </c>
      <c r="D314" t="b">
        <f t="shared" si="31"/>
        <v>0</v>
      </c>
      <c r="E314">
        <f t="shared" si="32"/>
        <v>1</v>
      </c>
      <c r="F314" t="str">
        <f t="shared" si="33"/>
        <v>00</v>
      </c>
      <c r="G314">
        <f t="shared" si="34"/>
        <v>0</v>
      </c>
      <c r="H314" s="3" t="s">
        <v>39</v>
      </c>
      <c r="I314" s="1">
        <v>1842633</v>
      </c>
    </row>
    <row r="315" ht="14.25">
      <c r="A315">
        <v>314</v>
      </c>
      <c r="B315" s="2" t="str">
        <f t="shared" si="30"/>
        <v>13A</v>
      </c>
      <c r="C315" t="s">
        <v>94</v>
      </c>
      <c r="D315" t="b">
        <f t="shared" si="31"/>
        <v>1</v>
      </c>
      <c r="E315">
        <f t="shared" si="32"/>
        <v>2</v>
      </c>
      <c r="F315" t="str">
        <f t="shared" si="33"/>
        <v>1C</v>
      </c>
      <c r="G315">
        <f t="shared" si="34"/>
        <v>28</v>
      </c>
      <c r="H315" s="3" t="s">
        <v>39</v>
      </c>
      <c r="I315" s="1"/>
    </row>
    <row r="316" ht="14.25">
      <c r="A316">
        <v>315</v>
      </c>
      <c r="B316" s="2" t="str">
        <f t="shared" si="30"/>
        <v>13B</v>
      </c>
      <c r="C316" t="s">
        <v>95</v>
      </c>
      <c r="D316" t="b">
        <f t="shared" si="31"/>
        <v>1</v>
      </c>
      <c r="E316">
        <f t="shared" si="32"/>
        <v>2</v>
      </c>
      <c r="F316" t="str">
        <f t="shared" si="33"/>
        <v>1D</v>
      </c>
      <c r="G316">
        <f t="shared" si="34"/>
        <v>29</v>
      </c>
      <c r="H316" s="3" t="s">
        <v>39</v>
      </c>
      <c r="I316" s="1"/>
    </row>
    <row r="317" ht="14.25">
      <c r="A317">
        <v>316</v>
      </c>
      <c r="B317" s="2" t="str">
        <f t="shared" si="30"/>
        <v>13C</v>
      </c>
      <c r="C317" t="s">
        <v>96</v>
      </c>
      <c r="D317" t="b">
        <f t="shared" si="31"/>
        <v>1</v>
      </c>
      <c r="E317">
        <f t="shared" si="32"/>
        <v>2</v>
      </c>
      <c r="F317" t="str">
        <f t="shared" si="33"/>
        <v>C9</v>
      </c>
      <c r="G317">
        <f t="shared" si="34"/>
        <v>201</v>
      </c>
      <c r="H317" s="3" t="s">
        <v>39</v>
      </c>
      <c r="I317" s="1"/>
    </row>
    <row r="318" ht="14.25">
      <c r="A318">
        <v>317</v>
      </c>
      <c r="B318" s="2" t="str">
        <f t="shared" si="30"/>
        <v>13D</v>
      </c>
      <c r="C318">
        <v>2</v>
      </c>
      <c r="D318" t="b">
        <f t="shared" si="31"/>
        <v>0</v>
      </c>
      <c r="E318">
        <f t="shared" si="32"/>
        <v>1</v>
      </c>
      <c r="F318" t="str">
        <f t="shared" si="33"/>
        <v>02</v>
      </c>
      <c r="G318">
        <f t="shared" si="34"/>
        <v>2</v>
      </c>
      <c r="H318" t="str">
        <f>VLOOKUP(G318,'DLMS Type'!$A$1:$B$25,2,FALSE)</f>
        <v>DLMS_DATA_TYPE_STRUCTURE</v>
      </c>
    </row>
    <row r="319" ht="14.25">
      <c r="A319">
        <v>318</v>
      </c>
      <c r="B319" s="2" t="str">
        <f t="shared" si="30"/>
        <v>13E</v>
      </c>
      <c r="C319">
        <v>2</v>
      </c>
      <c r="D319" t="b">
        <f t="shared" si="31"/>
        <v>0</v>
      </c>
      <c r="E319">
        <f t="shared" si="32"/>
        <v>1</v>
      </c>
      <c r="F319" t="str">
        <f t="shared" si="33"/>
        <v>02</v>
      </c>
      <c r="G319">
        <f t="shared" si="34"/>
        <v>2</v>
      </c>
      <c r="H319" t="s">
        <v>33</v>
      </c>
    </row>
    <row r="320" ht="14.25">
      <c r="A320">
        <v>319</v>
      </c>
      <c r="B320" s="2" t="str">
        <f t="shared" si="30"/>
        <v>13F</v>
      </c>
      <c r="C320" t="s">
        <v>11</v>
      </c>
      <c r="D320" t="b">
        <f t="shared" si="31"/>
        <v>1</v>
      </c>
      <c r="E320">
        <f t="shared" si="32"/>
        <v>2</v>
      </c>
      <c r="F320" t="str">
        <f t="shared" si="33"/>
        <v>0F</v>
      </c>
      <c r="G320">
        <f t="shared" si="34"/>
        <v>15</v>
      </c>
      <c r="H320" t="str">
        <f>VLOOKUP(G320,'DLMS Type'!$A$1:$B$25,2,FALSE)</f>
        <v>DLMS_DATA_TYPE_INT8</v>
      </c>
    </row>
    <row r="321" ht="14.25">
      <c r="A321">
        <v>320</v>
      </c>
      <c r="B321" s="2" t="str">
        <f t="shared" si="30"/>
        <v>140</v>
      </c>
      <c r="C321">
        <v>0</v>
      </c>
      <c r="D321" t="b">
        <f t="shared" si="31"/>
        <v>0</v>
      </c>
      <c r="E321">
        <f t="shared" si="32"/>
        <v>1</v>
      </c>
      <c r="F321" t="str">
        <f t="shared" si="33"/>
        <v>00</v>
      </c>
      <c r="G321">
        <f t="shared" si="34"/>
        <v>0</v>
      </c>
    </row>
    <row r="322" ht="14.25">
      <c r="A322">
        <v>321</v>
      </c>
      <c r="B322" s="2" t="str">
        <f t="shared" si="30"/>
        <v>141</v>
      </c>
      <c r="C322">
        <v>16</v>
      </c>
      <c r="D322" t="b">
        <f t="shared" si="31"/>
        <v>0</v>
      </c>
      <c r="E322">
        <f t="shared" si="32"/>
        <v>2</v>
      </c>
      <c r="F322" t="str">
        <f t="shared" si="33"/>
        <v>16</v>
      </c>
      <c r="G322">
        <f t="shared" si="34"/>
        <v>22</v>
      </c>
      <c r="H322" t="str">
        <f>VLOOKUP(G322,'DLMS Type'!$A$1:$B$25,2,FALSE)</f>
        <v>DLMS_DATA_TYPE_ENUM</v>
      </c>
    </row>
    <row r="323" ht="14.25">
      <c r="A323">
        <v>322</v>
      </c>
      <c r="B323" s="2" t="str">
        <f t="shared" si="30"/>
        <v>142</v>
      </c>
      <c r="C323" t="s">
        <v>56</v>
      </c>
      <c r="D323" t="b">
        <f t="shared" si="31"/>
        <v>1</v>
      </c>
      <c r="E323">
        <f t="shared" si="32"/>
        <v>2</v>
      </c>
      <c r="F323" t="str">
        <f t="shared" si="33"/>
        <v>1E</v>
      </c>
      <c r="G323">
        <f t="shared" si="34"/>
        <v>30</v>
      </c>
      <c r="H323" s="3" t="str">
        <f>VLOOKUP(G323,'DLMS Unit'!$A$1:$B$66,2,FALSE)</f>
        <v>Wh</v>
      </c>
    </row>
    <row r="324" ht="14.25">
      <c r="A324">
        <v>323</v>
      </c>
      <c r="B324" s="2" t="str">
        <f t="shared" si="30"/>
        <v>143</v>
      </c>
      <c r="C324">
        <v>2</v>
      </c>
      <c r="D324" t="b">
        <f t="shared" si="31"/>
        <v>0</v>
      </c>
      <c r="E324">
        <f t="shared" si="32"/>
        <v>1</v>
      </c>
      <c r="F324" t="str">
        <f t="shared" si="33"/>
        <v>02</v>
      </c>
      <c r="G324">
        <f t="shared" si="34"/>
        <v>2</v>
      </c>
      <c r="H324" t="str">
        <f>VLOOKUP(G324,'DLMS Type'!$A$1:$B$25,2,FALSE)</f>
        <v>DLMS_DATA_TYPE_STRUCTURE</v>
      </c>
    </row>
    <row r="325" ht="14.25">
      <c r="A325">
        <v>324</v>
      </c>
      <c r="B325" s="2" t="str">
        <f t="shared" si="30"/>
        <v>144</v>
      </c>
      <c r="C325">
        <v>3</v>
      </c>
      <c r="D325" t="b">
        <f t="shared" si="31"/>
        <v>0</v>
      </c>
      <c r="E325">
        <f t="shared" si="32"/>
        <v>1</v>
      </c>
      <c r="F325" t="str">
        <f t="shared" si="33"/>
        <v>03</v>
      </c>
      <c r="G325">
        <f t="shared" si="34"/>
        <v>3</v>
      </c>
      <c r="H325" t="s">
        <v>33</v>
      </c>
    </row>
    <row r="326" ht="14.25">
      <c r="A326">
        <v>325</v>
      </c>
      <c r="B326" s="2" t="str">
        <f t="shared" si="30"/>
        <v>145</v>
      </c>
      <c r="C326">
        <v>9</v>
      </c>
      <c r="D326" t="b">
        <f t="shared" si="31"/>
        <v>0</v>
      </c>
      <c r="E326">
        <f t="shared" si="32"/>
        <v>1</v>
      </c>
      <c r="F326" t="str">
        <f t="shared" si="33"/>
        <v>09</v>
      </c>
      <c r="G326">
        <f t="shared" si="34"/>
        <v>9</v>
      </c>
      <c r="H326" t="str">
        <f>VLOOKUP(G326,'DLMS Type'!$A$1:$B$25,2,FALSE)</f>
        <v>DLMS_DATA_TYPE_OCTET_STRING</v>
      </c>
    </row>
    <row r="327" ht="14.25">
      <c r="A327">
        <v>326</v>
      </c>
      <c r="B327" s="2" t="str">
        <f t="shared" si="30"/>
        <v>146</v>
      </c>
      <c r="C327">
        <v>6</v>
      </c>
      <c r="D327" t="b">
        <f t="shared" si="31"/>
        <v>0</v>
      </c>
      <c r="E327">
        <f t="shared" si="32"/>
        <v>1</v>
      </c>
      <c r="F327" t="str">
        <f t="shared" si="33"/>
        <v>06</v>
      </c>
      <c r="G327">
        <f t="shared" si="34"/>
        <v>6</v>
      </c>
    </row>
    <row r="328" ht="14.25">
      <c r="A328">
        <v>327</v>
      </c>
      <c r="B328" s="2" t="str">
        <f t="shared" si="30"/>
        <v>147</v>
      </c>
      <c r="C328">
        <v>1</v>
      </c>
      <c r="D328" t="b">
        <f t="shared" si="31"/>
        <v>0</v>
      </c>
      <c r="E328">
        <f t="shared" si="32"/>
        <v>1</v>
      </c>
      <c r="F328" t="str">
        <f t="shared" si="33"/>
        <v>01</v>
      </c>
      <c r="G328">
        <f t="shared" si="34"/>
        <v>1</v>
      </c>
      <c r="H328" s="3" t="s">
        <v>34</v>
      </c>
    </row>
    <row r="329" ht="14.25">
      <c r="A329">
        <v>328</v>
      </c>
      <c r="B329" s="2" t="str">
        <f t="shared" si="30"/>
        <v>148</v>
      </c>
      <c r="C329">
        <v>0</v>
      </c>
      <c r="D329" t="b">
        <f t="shared" si="31"/>
        <v>0</v>
      </c>
      <c r="E329">
        <f t="shared" si="32"/>
        <v>1</v>
      </c>
      <c r="F329" t="str">
        <f t="shared" si="33"/>
        <v>00</v>
      </c>
      <c r="G329">
        <f t="shared" si="34"/>
        <v>0</v>
      </c>
      <c r="H329" s="3" t="s">
        <v>34</v>
      </c>
    </row>
    <row r="330" ht="14.25">
      <c r="A330">
        <v>329</v>
      </c>
      <c r="B330" s="2" t="str">
        <f t="shared" si="30"/>
        <v>149</v>
      </c>
      <c r="C330">
        <v>62</v>
      </c>
      <c r="D330" t="b">
        <f t="shared" si="31"/>
        <v>0</v>
      </c>
      <c r="E330">
        <f t="shared" si="32"/>
        <v>2</v>
      </c>
      <c r="F330" t="str">
        <f t="shared" si="33"/>
        <v>62</v>
      </c>
      <c r="G330">
        <f t="shared" si="34"/>
        <v>98</v>
      </c>
      <c r="H330" t="s">
        <v>65</v>
      </c>
    </row>
    <row r="331" ht="14.25">
      <c r="A331">
        <v>330</v>
      </c>
      <c r="B331" s="2" t="str">
        <f t="shared" si="30"/>
        <v>14A</v>
      </c>
      <c r="C331" t="s">
        <v>97</v>
      </c>
      <c r="D331" t="b">
        <f t="shared" si="31"/>
        <v>1</v>
      </c>
      <c r="E331">
        <f t="shared" si="32"/>
        <v>2</v>
      </c>
      <c r="F331" t="str">
        <f t="shared" si="33"/>
        <v>A9</v>
      </c>
      <c r="G331">
        <f t="shared" si="34"/>
        <v>169</v>
      </c>
      <c r="H331" t="s">
        <v>65</v>
      </c>
    </row>
    <row r="332" ht="14.25">
      <c r="A332">
        <v>331</v>
      </c>
      <c r="B332" s="2" t="str">
        <f t="shared" si="30"/>
        <v>14B</v>
      </c>
      <c r="C332" t="s">
        <v>0</v>
      </c>
      <c r="D332" t="b">
        <f t="shared" si="31"/>
        <v>1</v>
      </c>
      <c r="E332">
        <f t="shared" si="32"/>
        <v>2</v>
      </c>
      <c r="F332" t="str">
        <f t="shared" si="33"/>
        <v>7E</v>
      </c>
      <c r="G332">
        <f t="shared" si="34"/>
        <v>126</v>
      </c>
      <c r="H332" t="s">
        <v>67</v>
      </c>
    </row>
    <row r="333" ht="14.25">
      <c r="A333">
        <v>332</v>
      </c>
      <c r="B333" s="2" t="str">
        <f t="shared" si="30"/>
        <v>14C</v>
      </c>
      <c r="C333" t="s">
        <v>0</v>
      </c>
      <c r="D333" t="b">
        <f t="shared" si="31"/>
        <v>1</v>
      </c>
      <c r="E333">
        <f t="shared" si="32"/>
        <v>2</v>
      </c>
      <c r="F333" t="str">
        <f t="shared" si="33"/>
        <v>7E</v>
      </c>
      <c r="G333">
        <f t="shared" si="34"/>
        <v>126</v>
      </c>
      <c r="H333" s="3" t="s">
        <v>1</v>
      </c>
    </row>
    <row r="334" ht="14.25">
      <c r="A334">
        <v>333</v>
      </c>
      <c r="B334" s="2" t="str">
        <f t="shared" si="30"/>
        <v>14D</v>
      </c>
      <c r="C334" t="s">
        <v>98</v>
      </c>
      <c r="D334" t="b">
        <f t="shared" si="31"/>
        <v>1</v>
      </c>
      <c r="E334">
        <f t="shared" si="32"/>
        <v>2</v>
      </c>
      <c r="F334" t="str">
        <f t="shared" si="33"/>
        <v>A0</v>
      </c>
      <c r="G334">
        <f t="shared" si="34"/>
        <v>160</v>
      </c>
      <c r="H334" s="3" t="s">
        <v>3</v>
      </c>
      <c r="I334" s="1"/>
      <c r="J334" s="3"/>
      <c r="K334" s="3"/>
      <c r="L334" s="3"/>
    </row>
    <row r="335" ht="14.25">
      <c r="A335">
        <v>334</v>
      </c>
      <c r="B335" s="2" t="str">
        <f t="shared" si="30"/>
        <v>14E</v>
      </c>
      <c r="C335" t="s">
        <v>99</v>
      </c>
      <c r="D335" t="b">
        <f t="shared" si="31"/>
        <v>1</v>
      </c>
      <c r="E335">
        <f t="shared" si="32"/>
        <v>2</v>
      </c>
      <c r="F335" t="str">
        <f t="shared" si="33"/>
        <v>2E</v>
      </c>
      <c r="G335">
        <f t="shared" si="34"/>
        <v>46</v>
      </c>
      <c r="H335" s="3" t="s">
        <v>5</v>
      </c>
    </row>
    <row r="336" ht="14.25">
      <c r="A336">
        <v>335</v>
      </c>
      <c r="B336" s="2" t="str">
        <f t="shared" si="30"/>
        <v>14F</v>
      </c>
      <c r="C336" t="s">
        <v>6</v>
      </c>
      <c r="D336" t="b">
        <f t="shared" si="31"/>
        <v>1</v>
      </c>
      <c r="E336">
        <f t="shared" si="32"/>
        <v>2</v>
      </c>
      <c r="F336" t="str">
        <f t="shared" si="33"/>
        <v>CF</v>
      </c>
      <c r="G336">
        <f t="shared" si="34"/>
        <v>207</v>
      </c>
      <c r="H336" t="s">
        <v>7</v>
      </c>
    </row>
    <row r="337" ht="14.25">
      <c r="A337">
        <v>336</v>
      </c>
      <c r="B337" s="2" t="str">
        <f t="shared" si="30"/>
        <v>150</v>
      </c>
      <c r="C337">
        <v>2</v>
      </c>
      <c r="D337" t="b">
        <f t="shared" si="31"/>
        <v>0</v>
      </c>
      <c r="E337">
        <f t="shared" si="32"/>
        <v>1</v>
      </c>
      <c r="F337" t="str">
        <f t="shared" si="33"/>
        <v>02</v>
      </c>
      <c r="G337">
        <f t="shared" si="34"/>
        <v>2</v>
      </c>
      <c r="H337" s="3" t="s">
        <v>7</v>
      </c>
    </row>
    <row r="338" ht="14.25">
      <c r="A338">
        <v>337</v>
      </c>
      <c r="B338" s="2" t="str">
        <f t="shared" si="30"/>
        <v>151</v>
      </c>
      <c r="C338">
        <v>23</v>
      </c>
      <c r="D338" t="b">
        <f t="shared" si="31"/>
        <v>0</v>
      </c>
      <c r="E338">
        <f t="shared" si="32"/>
        <v>2</v>
      </c>
      <c r="F338" t="str">
        <f t="shared" si="33"/>
        <v>23</v>
      </c>
      <c r="G338">
        <f t="shared" si="34"/>
        <v>35</v>
      </c>
      <c r="H338" s="3" t="s">
        <v>7</v>
      </c>
    </row>
    <row r="339" ht="14.25">
      <c r="A339">
        <v>338</v>
      </c>
      <c r="B339" s="2" t="str">
        <f t="shared" si="30"/>
        <v>152</v>
      </c>
      <c r="C339">
        <v>13</v>
      </c>
      <c r="D339" t="b">
        <f t="shared" si="31"/>
        <v>0</v>
      </c>
      <c r="E339">
        <f t="shared" si="32"/>
        <v>2</v>
      </c>
      <c r="F339" t="str">
        <f t="shared" si="33"/>
        <v>13</v>
      </c>
      <c r="G339">
        <f t="shared" si="34"/>
        <v>19</v>
      </c>
      <c r="H339" s="3" t="s">
        <v>7</v>
      </c>
    </row>
    <row r="340" ht="14.25">
      <c r="A340">
        <v>339</v>
      </c>
      <c r="B340" s="2" t="str">
        <f t="shared" si="30"/>
        <v>153</v>
      </c>
      <c r="C340" t="s">
        <v>100</v>
      </c>
      <c r="D340" t="b">
        <f t="shared" si="31"/>
        <v>1</v>
      </c>
      <c r="E340">
        <f t="shared" si="32"/>
        <v>2</v>
      </c>
      <c r="F340" t="str">
        <f t="shared" si="33"/>
        <v>BD</v>
      </c>
      <c r="G340">
        <f t="shared" si="34"/>
        <v>189</v>
      </c>
      <c r="H340" s="3" t="s">
        <v>7</v>
      </c>
    </row>
    <row r="341" ht="14.25">
      <c r="A341">
        <v>340</v>
      </c>
      <c r="B341" s="2" t="str">
        <f t="shared" si="30"/>
        <v>154</v>
      </c>
      <c r="C341">
        <v>61</v>
      </c>
      <c r="D341" t="b">
        <f t="shared" si="31"/>
        <v>0</v>
      </c>
      <c r="E341">
        <f t="shared" si="32"/>
        <v>2</v>
      </c>
      <c r="F341" t="str">
        <f t="shared" si="33"/>
        <v>61</v>
      </c>
      <c r="G341">
        <f t="shared" si="34"/>
        <v>97</v>
      </c>
      <c r="H341" s="3" t="s">
        <v>7</v>
      </c>
    </row>
    <row r="342" ht="14.25">
      <c r="A342">
        <v>341</v>
      </c>
      <c r="B342" s="2" t="str">
        <f t="shared" si="30"/>
        <v>155</v>
      </c>
      <c r="C342">
        <v>2</v>
      </c>
      <c r="D342" t="b">
        <f t="shared" si="31"/>
        <v>0</v>
      </c>
      <c r="E342">
        <f t="shared" si="32"/>
        <v>1</v>
      </c>
      <c r="F342" t="str">
        <f t="shared" si="33"/>
        <v>02</v>
      </c>
      <c r="G342">
        <f t="shared" si="34"/>
        <v>2</v>
      </c>
      <c r="H342" s="3" t="s">
        <v>34</v>
      </c>
      <c r="I342" s="1" t="s">
        <v>101</v>
      </c>
    </row>
    <row r="343" ht="14.25">
      <c r="A343">
        <v>342</v>
      </c>
      <c r="B343" s="2" t="str">
        <f t="shared" si="30"/>
        <v>156</v>
      </c>
      <c r="C343">
        <v>8</v>
      </c>
      <c r="D343" t="b">
        <f t="shared" si="31"/>
        <v>0</v>
      </c>
      <c r="E343">
        <f t="shared" si="32"/>
        <v>1</v>
      </c>
      <c r="F343" t="str">
        <f t="shared" si="33"/>
        <v>08</v>
      </c>
      <c r="G343">
        <f t="shared" si="34"/>
        <v>8</v>
      </c>
      <c r="H343" s="3" t="s">
        <v>34</v>
      </c>
      <c r="I343" s="1" t="s">
        <v>102</v>
      </c>
    </row>
    <row r="344" ht="14.25">
      <c r="A344">
        <v>343</v>
      </c>
      <c r="B344" s="2" t="str">
        <f t="shared" si="30"/>
        <v>157</v>
      </c>
      <c r="C344">
        <v>1</v>
      </c>
      <c r="D344" t="b">
        <f t="shared" si="31"/>
        <v>0</v>
      </c>
      <c r="E344">
        <f t="shared" si="32"/>
        <v>1</v>
      </c>
      <c r="F344" t="str">
        <f t="shared" si="33"/>
        <v>01</v>
      </c>
      <c r="G344">
        <f t="shared" si="34"/>
        <v>1</v>
      </c>
      <c r="H344" s="3" t="s">
        <v>34</v>
      </c>
      <c r="I344" s="1" t="s">
        <v>103</v>
      </c>
    </row>
    <row r="345" ht="14.25">
      <c r="A345">
        <v>344</v>
      </c>
      <c r="B345" s="2" t="str">
        <f t="shared" si="30"/>
        <v>158</v>
      </c>
      <c r="C345" t="s">
        <v>29</v>
      </c>
      <c r="D345" t="b">
        <f t="shared" si="31"/>
        <v>1</v>
      </c>
      <c r="E345">
        <f t="shared" si="32"/>
        <v>2</v>
      </c>
      <c r="F345" t="str">
        <f t="shared" si="33"/>
        <v>FF</v>
      </c>
      <c r="G345">
        <f t="shared" si="34"/>
        <v>255</v>
      </c>
      <c r="H345" s="3" t="s">
        <v>34</v>
      </c>
    </row>
    <row r="346" ht="14.25">
      <c r="A346">
        <v>345</v>
      </c>
      <c r="B346" s="2" t="str">
        <f t="shared" si="30"/>
        <v>159</v>
      </c>
      <c r="C346">
        <v>6</v>
      </c>
      <c r="D346" t="b">
        <f t="shared" si="31"/>
        <v>0</v>
      </c>
      <c r="E346">
        <f t="shared" si="32"/>
        <v>1</v>
      </c>
      <c r="F346" t="str">
        <f t="shared" si="33"/>
        <v>06</v>
      </c>
      <c r="G346">
        <f t="shared" si="34"/>
        <v>6</v>
      </c>
      <c r="H346" t="str">
        <f>VLOOKUP(G346,'DLMS Type'!$A$1:$B$25,2,FALSE)</f>
        <v>DLMS_DATA_TYPE_UINT32</v>
      </c>
    </row>
    <row r="347" ht="14.25">
      <c r="A347">
        <v>346</v>
      </c>
      <c r="B347" s="2" t="str">
        <f t="shared" si="30"/>
        <v>15A</v>
      </c>
      <c r="C347">
        <v>0</v>
      </c>
      <c r="D347" t="b">
        <f t="shared" si="31"/>
        <v>0</v>
      </c>
      <c r="E347">
        <f t="shared" si="32"/>
        <v>1</v>
      </c>
      <c r="F347" t="str">
        <f t="shared" si="33"/>
        <v>00</v>
      </c>
      <c r="G347">
        <f t="shared" si="34"/>
        <v>0</v>
      </c>
      <c r="H347" s="3" t="s">
        <v>39</v>
      </c>
      <c r="I347" s="1">
        <v>13264</v>
      </c>
    </row>
    <row r="348" ht="14.25">
      <c r="A348">
        <v>347</v>
      </c>
      <c r="B348" s="2" t="str">
        <f t="shared" si="30"/>
        <v>15B</v>
      </c>
      <c r="C348">
        <v>0</v>
      </c>
      <c r="D348" t="b">
        <f t="shared" si="31"/>
        <v>0</v>
      </c>
      <c r="E348">
        <f t="shared" si="32"/>
        <v>1</v>
      </c>
      <c r="F348" t="str">
        <f t="shared" si="33"/>
        <v>00</v>
      </c>
      <c r="G348">
        <f t="shared" si="34"/>
        <v>0</v>
      </c>
      <c r="H348" s="3" t="s">
        <v>39</v>
      </c>
    </row>
    <row r="349" ht="14.25">
      <c r="A349">
        <v>348</v>
      </c>
      <c r="B349" s="2" t="str">
        <f t="shared" si="30"/>
        <v>15C</v>
      </c>
      <c r="C349">
        <v>33</v>
      </c>
      <c r="D349" t="b">
        <f t="shared" si="31"/>
        <v>0</v>
      </c>
      <c r="E349">
        <f t="shared" si="32"/>
        <v>2</v>
      </c>
      <c r="F349" t="str">
        <f t="shared" si="33"/>
        <v>33</v>
      </c>
      <c r="G349">
        <f t="shared" si="34"/>
        <v>51</v>
      </c>
      <c r="H349" s="3" t="s">
        <v>39</v>
      </c>
    </row>
    <row r="350" ht="14.25">
      <c r="A350">
        <v>349</v>
      </c>
      <c r="B350" s="2" t="str">
        <f t="shared" si="30"/>
        <v>15D</v>
      </c>
      <c r="C350" t="s">
        <v>104</v>
      </c>
      <c r="D350" t="b">
        <f t="shared" si="31"/>
        <v>1</v>
      </c>
      <c r="E350">
        <f t="shared" si="32"/>
        <v>2</v>
      </c>
      <c r="F350" t="str">
        <f t="shared" si="33"/>
        <v>D0</v>
      </c>
      <c r="G350">
        <f t="shared" si="34"/>
        <v>208</v>
      </c>
      <c r="H350" s="3" t="s">
        <v>39</v>
      </c>
    </row>
    <row r="351" ht="14.25">
      <c r="A351">
        <v>350</v>
      </c>
      <c r="B351" s="2" t="str">
        <f t="shared" si="30"/>
        <v>15E</v>
      </c>
      <c r="C351">
        <v>2</v>
      </c>
      <c r="D351" t="b">
        <f t="shared" si="31"/>
        <v>0</v>
      </c>
      <c r="E351">
        <f t="shared" si="32"/>
        <v>1</v>
      </c>
      <c r="F351" t="str">
        <f t="shared" si="33"/>
        <v>02</v>
      </c>
      <c r="G351">
        <f t="shared" si="34"/>
        <v>2</v>
      </c>
      <c r="H351" t="str">
        <f>VLOOKUP(G351,'DLMS Type'!$A$1:$B$25,2,FALSE)</f>
        <v>DLMS_DATA_TYPE_STRUCTURE</v>
      </c>
    </row>
    <row r="352" ht="14.25">
      <c r="A352">
        <v>351</v>
      </c>
      <c r="B352" s="2" t="str">
        <f t="shared" si="30"/>
        <v>15F</v>
      </c>
      <c r="C352">
        <v>2</v>
      </c>
      <c r="D352" t="b">
        <f t="shared" si="31"/>
        <v>0</v>
      </c>
      <c r="E352">
        <f t="shared" si="32"/>
        <v>1</v>
      </c>
      <c r="F352" t="str">
        <f t="shared" si="33"/>
        <v>02</v>
      </c>
      <c r="G352">
        <f t="shared" si="34"/>
        <v>2</v>
      </c>
      <c r="H352" t="s">
        <v>33</v>
      </c>
    </row>
    <row r="353" ht="14.25">
      <c r="A353">
        <v>352</v>
      </c>
      <c r="B353" s="2" t="str">
        <f t="shared" si="30"/>
        <v>160</v>
      </c>
      <c r="C353" t="s">
        <v>11</v>
      </c>
      <c r="D353" t="b">
        <f t="shared" si="31"/>
        <v>1</v>
      </c>
      <c r="E353">
        <f t="shared" si="32"/>
        <v>2</v>
      </c>
      <c r="F353" t="str">
        <f t="shared" si="33"/>
        <v>0F</v>
      </c>
      <c r="G353">
        <f t="shared" si="34"/>
        <v>15</v>
      </c>
      <c r="H353" t="str">
        <f>VLOOKUP(G353,'DLMS Type'!$A$1:$B$25,2,FALSE)</f>
        <v>DLMS_DATA_TYPE_INT8</v>
      </c>
    </row>
    <row r="354" ht="14.25">
      <c r="A354">
        <v>353</v>
      </c>
      <c r="B354" s="2" t="str">
        <f t="shared" si="30"/>
        <v>161</v>
      </c>
      <c r="C354">
        <v>0</v>
      </c>
      <c r="D354" t="b">
        <f t="shared" si="31"/>
        <v>0</v>
      </c>
      <c r="E354">
        <f t="shared" si="32"/>
        <v>1</v>
      </c>
      <c r="F354" t="str">
        <f t="shared" si="33"/>
        <v>00</v>
      </c>
      <c r="G354">
        <f t="shared" si="34"/>
        <v>0</v>
      </c>
    </row>
    <row r="355" ht="14.25">
      <c r="A355">
        <v>354</v>
      </c>
      <c r="B355" s="2" t="str">
        <f t="shared" si="30"/>
        <v>162</v>
      </c>
      <c r="C355">
        <v>16</v>
      </c>
      <c r="D355" t="b">
        <f t="shared" si="31"/>
        <v>0</v>
      </c>
      <c r="E355">
        <f t="shared" si="32"/>
        <v>2</v>
      </c>
      <c r="F355" t="str">
        <f t="shared" si="33"/>
        <v>16</v>
      </c>
      <c r="G355">
        <f t="shared" si="34"/>
        <v>22</v>
      </c>
      <c r="H355" t="str">
        <f>VLOOKUP(G355,'DLMS Type'!$A$1:$B$25,2,FALSE)</f>
        <v>DLMS_DATA_TYPE_ENUM</v>
      </c>
    </row>
    <row r="356" ht="14.25">
      <c r="A356">
        <v>355</v>
      </c>
      <c r="B356" s="2" t="str">
        <f t="shared" ref="B356:B380" si="35">DEC2HEX(A356)</f>
        <v>163</v>
      </c>
      <c r="C356" t="s">
        <v>56</v>
      </c>
      <c r="D356" t="b">
        <f t="shared" ref="D356:D380" si="36">NOT(ISNUMBER(C356))</f>
        <v>1</v>
      </c>
      <c r="E356">
        <f t="shared" ref="E356:E380" si="37">LEN(C356)</f>
        <v>2</v>
      </c>
      <c r="F356" t="str">
        <f t="shared" ref="F356:F380" si="38">IF(D356,C356,MID(CONCATENATE("0",C356),E356,2))</f>
        <v>1E</v>
      </c>
      <c r="G356">
        <f t="shared" ref="G356:G380" si="39">HEX2DEC(F356)</f>
        <v>30</v>
      </c>
      <c r="H356" s="3" t="str">
        <f>VLOOKUP(G356,'DLMS Unit'!$A$1:$B$66,2,FALSE)</f>
        <v>Wh</v>
      </c>
    </row>
    <row r="357" ht="14.25">
      <c r="A357">
        <v>356</v>
      </c>
      <c r="B357" s="2" t="str">
        <f t="shared" si="35"/>
        <v>164</v>
      </c>
      <c r="C357">
        <v>2</v>
      </c>
      <c r="D357" t="b">
        <f t="shared" si="36"/>
        <v>0</v>
      </c>
      <c r="E357">
        <f t="shared" si="37"/>
        <v>1</v>
      </c>
      <c r="F357" t="str">
        <f t="shared" si="38"/>
        <v>02</v>
      </c>
      <c r="G357">
        <f t="shared" si="39"/>
        <v>2</v>
      </c>
      <c r="H357" t="str">
        <f>VLOOKUP(G357,'DLMS Type'!$A$1:$B$25,2,FALSE)</f>
        <v>DLMS_DATA_TYPE_STRUCTURE</v>
      </c>
    </row>
    <row r="358" ht="14.25">
      <c r="A358">
        <v>357</v>
      </c>
      <c r="B358" s="2" t="str">
        <f t="shared" si="35"/>
        <v>165</v>
      </c>
      <c r="C358">
        <v>3</v>
      </c>
      <c r="D358" t="b">
        <f t="shared" si="36"/>
        <v>0</v>
      </c>
      <c r="E358">
        <f t="shared" si="37"/>
        <v>1</v>
      </c>
      <c r="F358" t="str">
        <f t="shared" si="38"/>
        <v>03</v>
      </c>
      <c r="G358">
        <f t="shared" si="39"/>
        <v>3</v>
      </c>
      <c r="H358" t="s">
        <v>33</v>
      </c>
    </row>
    <row r="359" ht="14.25">
      <c r="A359">
        <v>358</v>
      </c>
      <c r="B359" s="2" t="str">
        <f t="shared" si="35"/>
        <v>166</v>
      </c>
      <c r="C359">
        <v>9</v>
      </c>
      <c r="D359" t="b">
        <f t="shared" si="36"/>
        <v>0</v>
      </c>
      <c r="E359">
        <f t="shared" si="37"/>
        <v>1</v>
      </c>
      <c r="F359" t="str">
        <f t="shared" si="38"/>
        <v>09</v>
      </c>
      <c r="G359">
        <f t="shared" si="39"/>
        <v>9</v>
      </c>
      <c r="H359" t="str">
        <f>VLOOKUP(G359,'DLMS Type'!$A$1:$B$25,2,FALSE)</f>
        <v>DLMS_DATA_TYPE_OCTET_STRING</v>
      </c>
    </row>
    <row r="360" ht="14.25">
      <c r="A360">
        <v>359</v>
      </c>
      <c r="B360" s="2" t="str">
        <f t="shared" si="35"/>
        <v>167</v>
      </c>
      <c r="C360">
        <v>6</v>
      </c>
      <c r="D360" t="b">
        <f t="shared" si="36"/>
        <v>0</v>
      </c>
      <c r="E360">
        <f t="shared" si="37"/>
        <v>1</v>
      </c>
      <c r="F360" t="str">
        <f t="shared" si="38"/>
        <v>06</v>
      </c>
      <c r="G360">
        <f t="shared" si="39"/>
        <v>6</v>
      </c>
    </row>
    <row r="361" ht="14.25">
      <c r="A361">
        <v>360</v>
      </c>
      <c r="B361" s="2" t="str">
        <f t="shared" si="35"/>
        <v>168</v>
      </c>
      <c r="C361">
        <v>1</v>
      </c>
      <c r="D361" t="b">
        <f t="shared" si="36"/>
        <v>0</v>
      </c>
      <c r="E361">
        <f t="shared" si="37"/>
        <v>1</v>
      </c>
      <c r="F361" t="str">
        <f t="shared" si="38"/>
        <v>01</v>
      </c>
      <c r="G361">
        <f t="shared" si="39"/>
        <v>1</v>
      </c>
      <c r="H361" s="3" t="s">
        <v>34</v>
      </c>
      <c r="I361" s="1" t="s">
        <v>105</v>
      </c>
    </row>
    <row r="362" ht="14.25">
      <c r="A362">
        <v>361</v>
      </c>
      <c r="B362" s="2" t="str">
        <f t="shared" si="35"/>
        <v>169</v>
      </c>
      <c r="C362">
        <v>0</v>
      </c>
      <c r="D362" t="b">
        <f t="shared" si="36"/>
        <v>0</v>
      </c>
      <c r="E362">
        <f t="shared" si="37"/>
        <v>1</v>
      </c>
      <c r="F362" t="str">
        <f t="shared" si="38"/>
        <v>00</v>
      </c>
      <c r="G362">
        <f t="shared" si="39"/>
        <v>0</v>
      </c>
      <c r="H362" s="3" t="s">
        <v>34</v>
      </c>
      <c r="I362" s="1" t="s">
        <v>106</v>
      </c>
    </row>
    <row r="363" ht="14.25">
      <c r="A363">
        <v>362</v>
      </c>
      <c r="B363" s="2" t="str">
        <f t="shared" si="35"/>
        <v>16A</v>
      </c>
      <c r="C363">
        <v>2</v>
      </c>
      <c r="D363" t="b">
        <f t="shared" si="36"/>
        <v>0</v>
      </c>
      <c r="E363">
        <f t="shared" si="37"/>
        <v>1</v>
      </c>
      <c r="F363" t="str">
        <f t="shared" si="38"/>
        <v>02</v>
      </c>
      <c r="G363">
        <f t="shared" si="39"/>
        <v>2</v>
      </c>
      <c r="H363" s="3" t="s">
        <v>34</v>
      </c>
      <c r="I363" s="1" t="s">
        <v>107</v>
      </c>
    </row>
    <row r="364" ht="14.25">
      <c r="A364">
        <v>363</v>
      </c>
      <c r="B364" s="2" t="str">
        <f t="shared" si="35"/>
        <v>16B</v>
      </c>
      <c r="C364">
        <v>8</v>
      </c>
      <c r="D364" t="b">
        <f t="shared" si="36"/>
        <v>0</v>
      </c>
      <c r="E364">
        <f t="shared" si="37"/>
        <v>1</v>
      </c>
      <c r="F364" t="str">
        <f t="shared" si="38"/>
        <v>08</v>
      </c>
      <c r="G364">
        <f t="shared" si="39"/>
        <v>8</v>
      </c>
      <c r="H364" s="3" t="s">
        <v>34</v>
      </c>
      <c r="I364" s="1"/>
    </row>
    <row r="365" ht="14.25">
      <c r="A365">
        <v>364</v>
      </c>
      <c r="B365" s="2" t="str">
        <f t="shared" si="35"/>
        <v>16C</v>
      </c>
      <c r="C365">
        <v>2</v>
      </c>
      <c r="D365" t="b">
        <f t="shared" si="36"/>
        <v>0</v>
      </c>
      <c r="E365">
        <f t="shared" si="37"/>
        <v>1</v>
      </c>
      <c r="F365" t="str">
        <f t="shared" si="38"/>
        <v>02</v>
      </c>
      <c r="G365">
        <f t="shared" si="39"/>
        <v>2</v>
      </c>
      <c r="H365" s="3" t="s">
        <v>34</v>
      </c>
      <c r="I365" s="1"/>
    </row>
    <row r="366" ht="14.25">
      <c r="A366">
        <v>365</v>
      </c>
      <c r="B366" s="2" t="str">
        <f t="shared" si="35"/>
        <v>16D</v>
      </c>
      <c r="C366" t="s">
        <v>29</v>
      </c>
      <c r="D366" t="b">
        <f t="shared" si="36"/>
        <v>1</v>
      </c>
      <c r="E366">
        <f t="shared" si="37"/>
        <v>2</v>
      </c>
      <c r="F366" t="str">
        <f t="shared" si="38"/>
        <v>FF</v>
      </c>
      <c r="G366">
        <f t="shared" si="39"/>
        <v>255</v>
      </c>
      <c r="H366" s="3" t="s">
        <v>34</v>
      </c>
      <c r="I366" s="1"/>
    </row>
    <row r="367" ht="14.25">
      <c r="A367">
        <v>366</v>
      </c>
      <c r="B367" s="2" t="str">
        <f t="shared" si="35"/>
        <v>16E</v>
      </c>
      <c r="C367">
        <v>6</v>
      </c>
      <c r="D367" t="b">
        <f t="shared" si="36"/>
        <v>0</v>
      </c>
      <c r="E367">
        <f t="shared" si="37"/>
        <v>1</v>
      </c>
      <c r="F367" t="str">
        <f t="shared" si="38"/>
        <v>06</v>
      </c>
      <c r="G367">
        <f t="shared" si="39"/>
        <v>6</v>
      </c>
      <c r="H367" t="str">
        <f>VLOOKUP(G367,'DLMS Type'!$A$1:$B$25,2,FALSE)</f>
        <v>DLMS_DATA_TYPE_UINT32</v>
      </c>
      <c r="I367" s="1"/>
    </row>
    <row r="368" ht="14.25">
      <c r="A368">
        <v>367</v>
      </c>
      <c r="B368" s="2" t="str">
        <f t="shared" si="35"/>
        <v>16F</v>
      </c>
      <c r="C368">
        <v>0</v>
      </c>
      <c r="D368" t="b">
        <f t="shared" si="36"/>
        <v>0</v>
      </c>
      <c r="E368">
        <f t="shared" si="37"/>
        <v>1</v>
      </c>
      <c r="F368" t="str">
        <f t="shared" si="38"/>
        <v>00</v>
      </c>
      <c r="G368">
        <f t="shared" si="39"/>
        <v>0</v>
      </c>
      <c r="H368" s="3" t="s">
        <v>39</v>
      </c>
      <c r="I368" s="1">
        <v>43079</v>
      </c>
    </row>
    <row r="369" ht="14.25">
      <c r="A369">
        <v>368</v>
      </c>
      <c r="B369" s="2" t="str">
        <f t="shared" si="35"/>
        <v>170</v>
      </c>
      <c r="C369">
        <v>0</v>
      </c>
      <c r="D369" t="b">
        <f t="shared" si="36"/>
        <v>0</v>
      </c>
      <c r="E369">
        <f t="shared" si="37"/>
        <v>1</v>
      </c>
      <c r="F369" t="str">
        <f t="shared" si="38"/>
        <v>00</v>
      </c>
      <c r="G369">
        <f t="shared" si="39"/>
        <v>0</v>
      </c>
      <c r="H369" s="3" t="s">
        <v>39</v>
      </c>
      <c r="I369" s="1"/>
    </row>
    <row r="370" ht="14.25">
      <c r="A370">
        <v>369</v>
      </c>
      <c r="B370" s="2" t="str">
        <f t="shared" si="35"/>
        <v>171</v>
      </c>
      <c r="C370" t="s">
        <v>2</v>
      </c>
      <c r="D370" t="b">
        <f t="shared" si="36"/>
        <v>1</v>
      </c>
      <c r="E370">
        <f t="shared" si="37"/>
        <v>2</v>
      </c>
      <c r="F370" t="str">
        <f t="shared" si="38"/>
        <v>A8</v>
      </c>
      <c r="G370">
        <f t="shared" si="39"/>
        <v>168</v>
      </c>
      <c r="H370" s="3" t="s">
        <v>39</v>
      </c>
      <c r="I370" s="1"/>
    </row>
    <row r="371" ht="14.25">
      <c r="A371">
        <v>370</v>
      </c>
      <c r="B371" s="2" t="str">
        <f t="shared" si="35"/>
        <v>172</v>
      </c>
      <c r="C371">
        <v>47</v>
      </c>
      <c r="D371" t="b">
        <f t="shared" si="36"/>
        <v>0</v>
      </c>
      <c r="E371">
        <f t="shared" si="37"/>
        <v>2</v>
      </c>
      <c r="F371" t="str">
        <f t="shared" si="38"/>
        <v>47</v>
      </c>
      <c r="G371">
        <f t="shared" si="39"/>
        <v>71</v>
      </c>
      <c r="H371" s="3" t="s">
        <v>39</v>
      </c>
      <c r="I371" s="1"/>
    </row>
    <row r="372" ht="14.25">
      <c r="A372">
        <v>371</v>
      </c>
      <c r="B372" s="2" t="str">
        <f t="shared" si="35"/>
        <v>173</v>
      </c>
      <c r="C372">
        <v>2</v>
      </c>
      <c r="D372" t="b">
        <f t="shared" si="36"/>
        <v>0</v>
      </c>
      <c r="E372">
        <f t="shared" si="37"/>
        <v>1</v>
      </c>
      <c r="F372" t="str">
        <f t="shared" si="38"/>
        <v>02</v>
      </c>
      <c r="G372">
        <f t="shared" si="39"/>
        <v>2</v>
      </c>
      <c r="H372" t="str">
        <f>VLOOKUP(G372,'DLMS Type'!$A$1:$B$25,2,FALSE)</f>
        <v>DLMS_DATA_TYPE_STRUCTURE</v>
      </c>
    </row>
    <row r="373" ht="14.25">
      <c r="A373">
        <v>372</v>
      </c>
      <c r="B373" s="2" t="str">
        <f t="shared" si="35"/>
        <v>174</v>
      </c>
      <c r="C373">
        <v>2</v>
      </c>
      <c r="D373" t="b">
        <f t="shared" si="36"/>
        <v>0</v>
      </c>
      <c r="E373">
        <f t="shared" si="37"/>
        <v>1</v>
      </c>
      <c r="F373" t="str">
        <f t="shared" si="38"/>
        <v>02</v>
      </c>
      <c r="G373">
        <f t="shared" si="39"/>
        <v>2</v>
      </c>
      <c r="H373" t="s">
        <v>33</v>
      </c>
    </row>
    <row r="374" ht="14.25">
      <c r="A374">
        <v>373</v>
      </c>
      <c r="B374" s="2" t="str">
        <f t="shared" si="35"/>
        <v>175</v>
      </c>
      <c r="C374" t="s">
        <v>11</v>
      </c>
      <c r="D374" t="b">
        <f t="shared" si="36"/>
        <v>1</v>
      </c>
      <c r="E374">
        <f t="shared" si="37"/>
        <v>2</v>
      </c>
      <c r="F374" t="str">
        <f t="shared" si="38"/>
        <v>0F</v>
      </c>
      <c r="G374">
        <f t="shared" si="39"/>
        <v>15</v>
      </c>
      <c r="H374" t="str">
        <f>VLOOKUP(G374,'DLMS Type'!$A$1:$B$25,2,FALSE)</f>
        <v>DLMS_DATA_TYPE_INT8</v>
      </c>
    </row>
    <row r="375" ht="14.25">
      <c r="A375">
        <v>374</v>
      </c>
      <c r="B375" s="2" t="str">
        <f t="shared" si="35"/>
        <v>176</v>
      </c>
      <c r="C375">
        <v>0</v>
      </c>
      <c r="D375" t="b">
        <f t="shared" si="36"/>
        <v>0</v>
      </c>
      <c r="E375">
        <f t="shared" si="37"/>
        <v>1</v>
      </c>
      <c r="F375" t="str">
        <f t="shared" si="38"/>
        <v>00</v>
      </c>
      <c r="G375">
        <f t="shared" si="39"/>
        <v>0</v>
      </c>
    </row>
    <row r="376" ht="14.25">
      <c r="A376">
        <v>375</v>
      </c>
      <c r="B376" s="2" t="str">
        <f t="shared" si="35"/>
        <v>177</v>
      </c>
      <c r="C376">
        <v>16</v>
      </c>
      <c r="D376" t="b">
        <f t="shared" si="36"/>
        <v>0</v>
      </c>
      <c r="E376">
        <f t="shared" si="37"/>
        <v>2</v>
      </c>
      <c r="F376" t="str">
        <f t="shared" si="38"/>
        <v>16</v>
      </c>
      <c r="G376">
        <f t="shared" si="39"/>
        <v>22</v>
      </c>
      <c r="H376" t="str">
        <f>VLOOKUP(G376,'DLMS Type'!$A$1:$B$25,2,FALSE)</f>
        <v>DLMS_DATA_TYPE_ENUM</v>
      </c>
    </row>
    <row r="377" ht="14.25">
      <c r="A377">
        <v>376</v>
      </c>
      <c r="B377" s="2" t="str">
        <f t="shared" si="35"/>
        <v>178</v>
      </c>
      <c r="C377" t="s">
        <v>56</v>
      </c>
      <c r="D377" t="b">
        <f t="shared" si="36"/>
        <v>1</v>
      </c>
      <c r="E377">
        <f t="shared" si="37"/>
        <v>2</v>
      </c>
      <c r="F377" t="str">
        <f t="shared" si="38"/>
        <v>1E</v>
      </c>
      <c r="G377">
        <f t="shared" si="39"/>
        <v>30</v>
      </c>
      <c r="H377" s="3" t="str">
        <f>VLOOKUP(G377,'DLMS Unit'!$A$1:$B$66,2,FALSE)</f>
        <v>Wh</v>
      </c>
    </row>
    <row r="378" ht="14.25">
      <c r="A378">
        <v>377</v>
      </c>
      <c r="B378" s="2" t="str">
        <f t="shared" si="35"/>
        <v>179</v>
      </c>
      <c r="C378" t="s">
        <v>108</v>
      </c>
      <c r="D378" t="b">
        <f t="shared" si="36"/>
        <v>1</v>
      </c>
      <c r="E378">
        <f t="shared" si="37"/>
        <v>2</v>
      </c>
      <c r="F378" t="str">
        <f t="shared" si="38"/>
        <v>F4</v>
      </c>
      <c r="G378">
        <f t="shared" si="39"/>
        <v>244</v>
      </c>
      <c r="H378" s="3" t="s">
        <v>65</v>
      </c>
    </row>
    <row r="379" ht="14.25">
      <c r="A379">
        <v>378</v>
      </c>
      <c r="B379" s="2" t="str">
        <f t="shared" si="35"/>
        <v>17A</v>
      </c>
      <c r="C379">
        <v>49</v>
      </c>
      <c r="D379" t="b">
        <f t="shared" si="36"/>
        <v>0</v>
      </c>
      <c r="E379">
        <f t="shared" si="37"/>
        <v>2</v>
      </c>
      <c r="F379" t="str">
        <f t="shared" si="38"/>
        <v>49</v>
      </c>
      <c r="G379">
        <f t="shared" si="39"/>
        <v>73</v>
      </c>
      <c r="H379" s="3" t="s">
        <v>65</v>
      </c>
    </row>
    <row r="380" ht="14.25">
      <c r="A380">
        <v>379</v>
      </c>
      <c r="B380" s="2" t="str">
        <f t="shared" si="35"/>
        <v>17B</v>
      </c>
      <c r="C380" t="s">
        <v>0</v>
      </c>
      <c r="D380" t="b">
        <f t="shared" si="36"/>
        <v>1</v>
      </c>
      <c r="E380">
        <f t="shared" si="37"/>
        <v>2</v>
      </c>
      <c r="F380" t="str">
        <f t="shared" si="38"/>
        <v>7E</v>
      </c>
      <c r="G380">
        <f t="shared" si="39"/>
        <v>126</v>
      </c>
      <c r="H380" s="3" t="s">
        <v>67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2" width="12.00390625"/>
    <col customWidth="1" min="10" max="10" width="10.7109375"/>
    <col bestFit="1" min="15" max="15" width="34.28125"/>
    <col bestFit="1" min="17" max="18" width="11.57421875"/>
  </cols>
  <sheetData>
    <row r="1" ht="14.25">
      <c r="I1" s="3"/>
      <c r="J1" s="3"/>
      <c r="K1" s="3"/>
    </row>
    <row r="2">
      <c r="A2" t="s">
        <v>1</v>
      </c>
      <c r="B2">
        <v>126</v>
      </c>
      <c r="C2">
        <v>126</v>
      </c>
      <c r="D2" s="3">
        <v>126</v>
      </c>
      <c r="E2" t="str">
        <f t="shared" ref="E2:E9" si="40">RIGHT(CONCATENATE("00000000",DEC2BIN(B2)),8)</f>
        <v>01111110</v>
      </c>
      <c r="F2" t="str">
        <f t="shared" ref="F2:F9" si="41">RIGHT(CONCATENATE("00000000",DEC2BIN(C2)),8)</f>
        <v>01111110</v>
      </c>
      <c r="G2" t="str">
        <f t="shared" ref="G2:G9" si="42">RIGHT(CONCATENATE("00000000",DEC2BIN(D2)),8)</f>
        <v>01111110</v>
      </c>
      <c r="H2" s="3" t="str">
        <f t="shared" ref="H2:H9" si="43">RIGHT(CONCATENATE("00",DEC2HEX(B2)),2)</f>
        <v>7E</v>
      </c>
      <c r="I2" s="3" t="str">
        <f t="shared" ref="I2:I9" si="44">RIGHT(CONCATENATE("00",DEC2HEX(C2)),2)</f>
        <v>7E</v>
      </c>
      <c r="J2" s="3" t="str">
        <f t="shared" ref="J2:J9" si="45">RIGHT(CONCATENATE("00",DEC2HEX(D2)),2)</f>
        <v>7E</v>
      </c>
      <c r="K2" s="3"/>
      <c r="L2" t="s">
        <v>109</v>
      </c>
      <c r="M2" t="s">
        <v>109</v>
      </c>
      <c r="N2" t="s">
        <v>109</v>
      </c>
      <c r="O2" s="3" t="s">
        <v>1</v>
      </c>
      <c r="Q2" t="s">
        <v>110</v>
      </c>
      <c r="R2" t="s">
        <v>110</v>
      </c>
      <c r="S2" t="s">
        <v>110</v>
      </c>
      <c r="T2" t="s">
        <v>111</v>
      </c>
      <c r="U2" t="s">
        <v>111</v>
      </c>
      <c r="V2" t="s">
        <v>111</v>
      </c>
    </row>
    <row r="3">
      <c r="A3" t="s">
        <v>3</v>
      </c>
      <c r="B3">
        <v>168</v>
      </c>
      <c r="C3">
        <v>168</v>
      </c>
      <c r="D3" s="3">
        <v>160</v>
      </c>
      <c r="E3" t="str">
        <f t="shared" si="40"/>
        <v>10101000</v>
      </c>
      <c r="F3" t="str">
        <f t="shared" si="41"/>
        <v>10101000</v>
      </c>
      <c r="G3" t="str">
        <f t="shared" si="42"/>
        <v>10100000</v>
      </c>
      <c r="H3" s="3" t="str">
        <f t="shared" si="43"/>
        <v>A8</v>
      </c>
      <c r="I3" s="3" t="str">
        <f t="shared" si="44"/>
        <v>A8</v>
      </c>
      <c r="J3" s="3" t="str">
        <f t="shared" si="45"/>
        <v>A0</v>
      </c>
      <c r="K3" s="3"/>
      <c r="L3">
        <f>_xlfn.BITAND(B3,240)</f>
        <v>160</v>
      </c>
      <c r="M3" s="3">
        <f>_xlfn.BITAND(C3,240)</f>
        <v>160</v>
      </c>
      <c r="N3" s="3">
        <f>_xlfn.BITAND(D3,240)</f>
        <v>160</v>
      </c>
      <c r="O3" t="s">
        <v>112</v>
      </c>
      <c r="Q3">
        <f>_xlfn.BITAND(B3,7)</f>
        <v>0</v>
      </c>
      <c r="R3" s="3">
        <f>_xlfn.BITAND(C3,7)</f>
        <v>0</v>
      </c>
      <c r="S3" s="3">
        <f>_xlfn.BITAND(D3,7)</f>
        <v>0</v>
      </c>
      <c r="T3">
        <f>_xlfn.BITAND(B3,8)</f>
        <v>8</v>
      </c>
      <c r="U3" s="3">
        <f>_xlfn.BITAND(C3,8)</f>
        <v>8</v>
      </c>
      <c r="V3" s="3">
        <f>_xlfn.BITAND(D3,8)</f>
        <v>0</v>
      </c>
    </row>
    <row r="4">
      <c r="A4" t="s">
        <v>5</v>
      </c>
      <c r="B4">
        <v>164</v>
      </c>
      <c r="C4">
        <v>164</v>
      </c>
      <c r="D4" s="3">
        <v>46</v>
      </c>
      <c r="E4" t="str">
        <f t="shared" si="40"/>
        <v>10100100</v>
      </c>
      <c r="F4" t="str">
        <f t="shared" si="41"/>
        <v>10100100</v>
      </c>
      <c r="G4" t="str">
        <f t="shared" si="42"/>
        <v>00101110</v>
      </c>
      <c r="H4" s="3" t="str">
        <f t="shared" si="43"/>
        <v>A4</v>
      </c>
      <c r="I4" s="3" t="str">
        <f t="shared" si="44"/>
        <v>A4</v>
      </c>
      <c r="J4" s="3" t="str">
        <f t="shared" si="45"/>
        <v>2E</v>
      </c>
      <c r="K4" s="3"/>
      <c r="L4" t="str">
        <f t="shared" ref="L4:L9" si="46">IF(_xlfn.BITAND(B4,128)=0,"more","")</f>
        <v/>
      </c>
      <c r="M4" t="str">
        <f t="shared" ref="M4:M9" si="47">IF(_xlfn.BITAND(C4,128)=0,"more","")</f>
        <v/>
      </c>
      <c r="O4" s="3" t="s">
        <v>113</v>
      </c>
    </row>
    <row r="5">
      <c r="A5" t="s">
        <v>7</v>
      </c>
      <c r="B5">
        <v>207</v>
      </c>
      <c r="C5">
        <v>207</v>
      </c>
      <c r="D5" s="3">
        <v>207</v>
      </c>
      <c r="E5" t="str">
        <f t="shared" si="40"/>
        <v>11001111</v>
      </c>
      <c r="F5" t="str">
        <f t="shared" si="41"/>
        <v>11001111</v>
      </c>
      <c r="G5" t="str">
        <f t="shared" si="42"/>
        <v>11001111</v>
      </c>
      <c r="H5" s="3" t="str">
        <f t="shared" si="43"/>
        <v>CF</v>
      </c>
      <c r="I5" s="3" t="str">
        <f t="shared" si="44"/>
        <v>CF</v>
      </c>
      <c r="J5" s="3" t="str">
        <f t="shared" si="45"/>
        <v>CF</v>
      </c>
      <c r="K5" s="3"/>
      <c r="L5" s="3" t="str">
        <f>IF(_xlfn.BITAND(B5,1)=0,"more","end adress")</f>
        <v xml:space="preserve">end adress</v>
      </c>
      <c r="M5" s="3" t="str">
        <f>IF(_xlfn.BITAND(C5,1)=0,"more","end adress")</f>
        <v xml:space="preserve">end adress</v>
      </c>
      <c r="N5" s="3" t="str">
        <f>IF(_xlfn.BITAND(D5,1)=0,"more","end adress")</f>
        <v xml:space="preserve">end adress</v>
      </c>
      <c r="O5" t="s">
        <v>114</v>
      </c>
    </row>
    <row r="6">
      <c r="A6" t="s">
        <v>7</v>
      </c>
      <c r="B6">
        <v>2</v>
      </c>
      <c r="C6">
        <v>2</v>
      </c>
      <c r="D6" s="3">
        <v>2</v>
      </c>
      <c r="E6" t="str">
        <f t="shared" si="40"/>
        <v>00000010</v>
      </c>
      <c r="F6" t="str">
        <f t="shared" si="41"/>
        <v>00000010</v>
      </c>
      <c r="G6" t="str">
        <f t="shared" si="42"/>
        <v>00000010</v>
      </c>
      <c r="H6" s="3" t="str">
        <f t="shared" si="43"/>
        <v>02</v>
      </c>
      <c r="I6" s="3" t="str">
        <f t="shared" si="44"/>
        <v>02</v>
      </c>
      <c r="J6" s="3" t="str">
        <f t="shared" si="45"/>
        <v>02</v>
      </c>
      <c r="K6" s="3"/>
      <c r="L6" t="str">
        <f>IF(_xlfn.BITAND(B6,1)=0,"more","end adress")</f>
        <v>more</v>
      </c>
      <c r="M6" s="3" t="str">
        <f>IF(_xlfn.BITAND(C6,1)=0,"more","end adress")</f>
        <v>more</v>
      </c>
      <c r="N6" s="3" t="str">
        <f>IF(_xlfn.BITAND(D6,1)=0,"more","end adress")</f>
        <v>more</v>
      </c>
      <c r="O6" t="s">
        <v>115</v>
      </c>
    </row>
    <row r="7">
      <c r="A7" t="s">
        <v>7</v>
      </c>
      <c r="B7">
        <v>35</v>
      </c>
      <c r="C7">
        <v>35</v>
      </c>
      <c r="D7" s="3">
        <v>35</v>
      </c>
      <c r="E7" t="str">
        <f t="shared" si="40"/>
        <v>00100011</v>
      </c>
      <c r="F7" t="str">
        <f t="shared" si="41"/>
        <v>00100011</v>
      </c>
      <c r="G7" t="str">
        <f t="shared" si="42"/>
        <v>00100011</v>
      </c>
      <c r="H7" s="3" t="str">
        <f t="shared" si="43"/>
        <v>23</v>
      </c>
      <c r="I7" s="3" t="str">
        <f t="shared" si="44"/>
        <v>23</v>
      </c>
      <c r="J7" s="3" t="str">
        <f t="shared" si="45"/>
        <v>23</v>
      </c>
      <c r="K7" s="3"/>
      <c r="L7" s="3" t="str">
        <f>IF(_xlfn.BITAND(B7,1)=0,"more","end adress")</f>
        <v xml:space="preserve">end adress</v>
      </c>
      <c r="M7" s="3" t="str">
        <f>IF(_xlfn.BITAND(C7,1)=0,"more","end adress")</f>
        <v xml:space="preserve">end adress</v>
      </c>
      <c r="N7" s="3" t="str">
        <f>IF(_xlfn.BITAND(D7,1)=0,"more","end adress")</f>
        <v xml:space="preserve">end adress</v>
      </c>
      <c r="O7" t="s">
        <v>115</v>
      </c>
    </row>
    <row r="8">
      <c r="A8" t="s">
        <v>7</v>
      </c>
      <c r="B8">
        <v>3</v>
      </c>
      <c r="C8">
        <v>3</v>
      </c>
      <c r="D8" s="3">
        <v>19</v>
      </c>
      <c r="E8" t="str">
        <f t="shared" si="40"/>
        <v>00000011</v>
      </c>
      <c r="F8" t="str">
        <f t="shared" si="41"/>
        <v>00000011</v>
      </c>
      <c r="G8" t="str">
        <f t="shared" si="42"/>
        <v>00010011</v>
      </c>
      <c r="H8" s="3" t="str">
        <f t="shared" si="43"/>
        <v>03</v>
      </c>
      <c r="I8" s="3" t="str">
        <f t="shared" si="44"/>
        <v>03</v>
      </c>
      <c r="J8" s="3" t="str">
        <f t="shared" si="45"/>
        <v>13</v>
      </c>
      <c r="K8" s="3"/>
      <c r="O8" t="s">
        <v>116</v>
      </c>
    </row>
    <row r="9">
      <c r="A9" t="s">
        <v>7</v>
      </c>
      <c r="B9">
        <v>153</v>
      </c>
      <c r="C9">
        <v>153</v>
      </c>
      <c r="D9" s="3">
        <v>189</v>
      </c>
      <c r="E9" t="str">
        <f t="shared" si="40"/>
        <v>10011001</v>
      </c>
      <c r="F9" t="str">
        <f t="shared" si="41"/>
        <v>10011001</v>
      </c>
      <c r="G9" t="str">
        <f t="shared" si="42"/>
        <v>10111101</v>
      </c>
      <c r="H9" s="3" t="str">
        <f t="shared" si="43"/>
        <v>99</v>
      </c>
      <c r="I9" s="3" t="str">
        <f t="shared" si="44"/>
        <v>99</v>
      </c>
      <c r="J9" s="3" t="str">
        <f t="shared" si="45"/>
        <v>BD</v>
      </c>
      <c r="K9" s="3"/>
      <c r="L9" t="str">
        <f t="shared" si="46"/>
        <v/>
      </c>
      <c r="M9" t="str">
        <f t="shared" si="47"/>
        <v/>
      </c>
      <c r="N9" t="str">
        <f>IF(_xlfn.BITAND(D9,128)=0,"more","")</f>
        <v/>
      </c>
      <c r="O9" t="s">
        <v>117</v>
      </c>
    </row>
    <row r="10">
      <c r="A10" t="s">
        <v>7</v>
      </c>
      <c r="B10">
        <v>150</v>
      </c>
      <c r="C10">
        <v>150</v>
      </c>
      <c r="D10" s="3">
        <v>97</v>
      </c>
      <c r="E10" t="str">
        <f>RIGHT(CONCATENATE("00000000",DEC2BIN(B10)),8)</f>
        <v>10010110</v>
      </c>
      <c r="F10" t="str">
        <f>RIGHT(CONCATENATE("00000000",DEC2BIN(C10)),8)</f>
        <v>10010110</v>
      </c>
      <c r="G10" t="str">
        <f>RIGHT(CONCATENATE("00000000",DEC2BIN(D10)),8)</f>
        <v>01100001</v>
      </c>
      <c r="H10" s="3" t="str">
        <f>RIGHT(CONCATENATE("00",DEC2HEX(B10)),2)</f>
        <v>96</v>
      </c>
      <c r="I10" s="3" t="str">
        <f>RIGHT(CONCATENATE("00",DEC2HEX(C10)),2)</f>
        <v>96</v>
      </c>
      <c r="J10" s="3" t="str">
        <f>RIGHT(CONCATENATE("00",DEC2HEX(D10)),2)</f>
        <v>61</v>
      </c>
      <c r="K10" s="3"/>
      <c r="L10" t="str">
        <f>IF(_xlfn.BITAND(B10,128)=0,"more","")</f>
        <v/>
      </c>
      <c r="M10" t="str">
        <f>IF(_xlfn.BITAND(C10,128)=0,"more","")</f>
        <v/>
      </c>
      <c r="O10" t="s">
        <v>117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3.7109375"/>
    <col bestFit="1" min="2" max="2" width="39.57421875"/>
  </cols>
  <sheetData>
    <row r="1">
      <c r="A1" s="3">
        <v>0</v>
      </c>
      <c r="B1" s="3" t="s">
        <v>118</v>
      </c>
    </row>
    <row r="2">
      <c r="A2" s="3">
        <v>1</v>
      </c>
      <c r="B2" s="3" t="s">
        <v>119</v>
      </c>
    </row>
    <row r="3">
      <c r="A3" s="3">
        <v>2</v>
      </c>
      <c r="B3" s="3" t="s">
        <v>120</v>
      </c>
    </row>
    <row r="4">
      <c r="A4" s="3">
        <v>3</v>
      </c>
      <c r="B4" s="3" t="s">
        <v>121</v>
      </c>
    </row>
    <row r="5">
      <c r="A5" s="3">
        <v>4</v>
      </c>
      <c r="B5" s="3" t="s">
        <v>122</v>
      </c>
    </row>
    <row r="6">
      <c r="A6" s="3">
        <v>5</v>
      </c>
      <c r="B6" s="3" t="s">
        <v>123</v>
      </c>
    </row>
    <row r="7">
      <c r="A7" s="3">
        <v>6</v>
      </c>
      <c r="B7" s="3" t="s">
        <v>124</v>
      </c>
    </row>
    <row r="8">
      <c r="A8" s="3">
        <v>9</v>
      </c>
      <c r="B8" s="3" t="s">
        <v>125</v>
      </c>
    </row>
    <row r="9">
      <c r="A9" s="3">
        <v>10</v>
      </c>
      <c r="B9" s="3" t="s">
        <v>126</v>
      </c>
    </row>
    <row r="10">
      <c r="A10" s="3">
        <v>12</v>
      </c>
      <c r="B10" s="3" t="s">
        <v>127</v>
      </c>
    </row>
    <row r="11">
      <c r="A11" s="3">
        <v>13</v>
      </c>
      <c r="B11" s="3" t="s">
        <v>128</v>
      </c>
    </row>
    <row r="12">
      <c r="A12" s="3">
        <v>15</v>
      </c>
      <c r="B12" s="3" t="s">
        <v>129</v>
      </c>
    </row>
    <row r="13">
      <c r="A13" s="3">
        <v>16</v>
      </c>
      <c r="B13" s="3" t="s">
        <v>130</v>
      </c>
    </row>
    <row r="14">
      <c r="A14" s="3">
        <v>17</v>
      </c>
      <c r="B14" s="3" t="s">
        <v>131</v>
      </c>
    </row>
    <row r="15">
      <c r="A15" s="3">
        <v>18</v>
      </c>
      <c r="B15" s="3" t="s">
        <v>132</v>
      </c>
    </row>
    <row r="16">
      <c r="A16" s="3">
        <v>19</v>
      </c>
      <c r="B16" s="3" t="s">
        <v>133</v>
      </c>
    </row>
    <row r="17">
      <c r="A17" s="3">
        <v>20</v>
      </c>
      <c r="B17" s="3" t="s">
        <v>134</v>
      </c>
    </row>
    <row r="18">
      <c r="A18" s="3">
        <v>21</v>
      </c>
      <c r="B18" s="3" t="s">
        <v>135</v>
      </c>
    </row>
    <row r="19">
      <c r="A19" s="3">
        <v>22</v>
      </c>
      <c r="B19" s="3" t="s">
        <v>136</v>
      </c>
    </row>
    <row r="20">
      <c r="A20" s="3">
        <v>23</v>
      </c>
      <c r="B20" s="3" t="s">
        <v>137</v>
      </c>
    </row>
    <row r="21">
      <c r="A21" s="3">
        <v>24</v>
      </c>
      <c r="B21" s="3" t="s">
        <v>138</v>
      </c>
    </row>
    <row r="22">
      <c r="A22" s="3">
        <v>25</v>
      </c>
      <c r="B22" s="3" t="s">
        <v>139</v>
      </c>
    </row>
    <row r="23">
      <c r="A23" s="3">
        <v>26</v>
      </c>
      <c r="B23" s="3" t="s">
        <v>140</v>
      </c>
    </row>
    <row r="24">
      <c r="A24" s="3">
        <v>27</v>
      </c>
      <c r="B24" s="3" t="s">
        <v>141</v>
      </c>
    </row>
    <row r="25">
      <c r="A25" s="3">
        <v>128</v>
      </c>
      <c r="B25" s="3" t="s">
        <v>142</v>
      </c>
    </row>
  </sheetData>
  <sortState ref="A:A" columnSort="0">
    <sortCondition sortBy="value" descending="0" ref="A:A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4" zoomScale="100" workbookViewId="0">
      <selection activeCell="A1" activeCellId="0" sqref="A1"/>
    </sheetView>
  </sheetViews>
  <sheetFormatPr defaultRowHeight="14.25"/>
  <cols>
    <col bestFit="1" min="2" max="2" width="8.140625"/>
    <col bestFit="1" customWidth="1" min="3" max="3" width="69.421875"/>
    <col bestFit="1" customWidth="1" min="4" max="4" width="19.421875"/>
    <col bestFit="1" customWidth="1" min="5" max="5" width="33.7109375"/>
    <col bestFit="1" min="14" max="14" width="8.140625"/>
    <col bestFit="1" min="17" max="17" width="14.28125"/>
    <col bestFit="1" min="18" max="18" width="10.140625"/>
  </cols>
  <sheetData>
    <row r="1" ht="14.25">
      <c r="A1" t="s">
        <v>143</v>
      </c>
      <c r="B1" t="s">
        <v>144</v>
      </c>
      <c r="C1" t="s">
        <v>145</v>
      </c>
      <c r="D1" t="s">
        <v>146</v>
      </c>
      <c r="E1" s="3" t="s">
        <v>147</v>
      </c>
      <c r="F1" t="s">
        <v>148</v>
      </c>
      <c r="M1" s="4"/>
    </row>
    <row r="2" ht="14.25">
      <c r="A2">
        <v>1</v>
      </c>
      <c r="B2" t="s">
        <v>149</v>
      </c>
      <c r="C2" t="s">
        <v>150</v>
      </c>
      <c r="D2" t="s">
        <v>151</v>
      </c>
    </row>
    <row r="3" ht="14.25">
      <c r="A3">
        <v>2</v>
      </c>
      <c r="B3" t="s">
        <v>152</v>
      </c>
      <c r="C3" t="s">
        <v>150</v>
      </c>
      <c r="D3" t="s">
        <v>153</v>
      </c>
    </row>
    <row r="4" ht="14.25">
      <c r="A4">
        <v>3</v>
      </c>
      <c r="B4" t="s">
        <v>154</v>
      </c>
      <c r="C4" t="s">
        <v>150</v>
      </c>
      <c r="D4" t="s">
        <v>155</v>
      </c>
      <c r="E4" t="s">
        <v>156</v>
      </c>
    </row>
    <row r="5" ht="14.25">
      <c r="A5">
        <v>4</v>
      </c>
      <c r="B5" t="s">
        <v>157</v>
      </c>
      <c r="C5" t="s">
        <v>150</v>
      </c>
      <c r="D5" t="s">
        <v>158</v>
      </c>
      <c r="E5" t="s">
        <v>159</v>
      </c>
    </row>
    <row r="6" ht="14.25">
      <c r="A6">
        <v>5</v>
      </c>
      <c r="B6" t="s">
        <v>160</v>
      </c>
      <c r="C6" t="s">
        <v>150</v>
      </c>
      <c r="D6" t="s">
        <v>161</v>
      </c>
      <c r="E6" t="s">
        <v>162</v>
      </c>
    </row>
    <row r="7" ht="14.25">
      <c r="A7">
        <v>6</v>
      </c>
      <c r="B7" t="s">
        <v>163</v>
      </c>
      <c r="C7" t="s">
        <v>150</v>
      </c>
      <c r="D7" t="s">
        <v>164</v>
      </c>
      <c r="E7" t="s">
        <v>165</v>
      </c>
    </row>
    <row r="8" ht="14.25">
      <c r="A8">
        <v>7</v>
      </c>
      <c r="B8" t="s">
        <v>166</v>
      </c>
      <c r="C8" t="s">
        <v>167</v>
      </c>
      <c r="D8" t="s">
        <v>168</v>
      </c>
      <c r="E8" t="s">
        <v>166</v>
      </c>
    </row>
    <row r="9" ht="14.25">
      <c r="A9">
        <v>8</v>
      </c>
      <c r="B9" t="s">
        <v>169</v>
      </c>
      <c r="C9" t="s">
        <v>170</v>
      </c>
      <c r="D9" t="s">
        <v>171</v>
      </c>
      <c r="E9" t="s">
        <v>172</v>
      </c>
    </row>
    <row r="10" ht="14.25">
      <c r="A10">
        <v>9</v>
      </c>
      <c r="B10" t="s">
        <v>173</v>
      </c>
      <c r="C10" t="s">
        <v>174</v>
      </c>
      <c r="D10" t="s">
        <v>175</v>
      </c>
      <c r="E10" t="s">
        <v>176</v>
      </c>
    </row>
    <row r="11" ht="14.25">
      <c r="A11">
        <v>10</v>
      </c>
      <c r="B11" t="s">
        <v>177</v>
      </c>
      <c r="C11" t="s">
        <v>178</v>
      </c>
    </row>
    <row r="12" ht="14.25">
      <c r="A12">
        <v>11</v>
      </c>
      <c r="B12" t="s">
        <v>179</v>
      </c>
      <c r="C12" t="s">
        <v>180</v>
      </c>
      <c r="D12" t="s">
        <v>181</v>
      </c>
      <c r="E12" t="s">
        <v>179</v>
      </c>
    </row>
    <row r="13" ht="14.25">
      <c r="A13">
        <v>12</v>
      </c>
      <c r="B13" t="s">
        <v>182</v>
      </c>
      <c r="C13" t="s">
        <v>183</v>
      </c>
      <c r="D13" s="3" t="s">
        <v>184</v>
      </c>
      <c r="E13" s="3" t="s">
        <v>182</v>
      </c>
    </row>
    <row r="14" ht="14.25">
      <c r="A14">
        <v>13</v>
      </c>
      <c r="B14" t="s">
        <v>185</v>
      </c>
      <c r="C14" s="2" t="s">
        <v>186</v>
      </c>
      <c r="D14" t="s">
        <v>187</v>
      </c>
      <c r="E14" t="s">
        <v>185</v>
      </c>
    </row>
    <row r="15" ht="14.25">
      <c r="A15">
        <v>14</v>
      </c>
      <c r="B15" t="s">
        <v>185</v>
      </c>
      <c r="C15" t="s">
        <v>188</v>
      </c>
      <c r="D15" t="s">
        <v>187</v>
      </c>
      <c r="E15" t="s">
        <v>185</v>
      </c>
    </row>
    <row r="16" ht="14.25">
      <c r="A16">
        <v>15</v>
      </c>
      <c r="B16" t="s">
        <v>189</v>
      </c>
      <c r="C16" t="s">
        <v>190</v>
      </c>
      <c r="D16" t="s">
        <v>191</v>
      </c>
      <c r="E16" t="s">
        <v>192</v>
      </c>
    </row>
    <row r="17" ht="14.25">
      <c r="A17">
        <v>16</v>
      </c>
      <c r="B17" t="s">
        <v>189</v>
      </c>
      <c r="C17" t="s">
        <v>193</v>
      </c>
      <c r="D17" t="s">
        <v>191</v>
      </c>
      <c r="E17" t="s">
        <v>192</v>
      </c>
    </row>
    <row r="18" ht="14.25">
      <c r="A18">
        <v>17</v>
      </c>
      <c r="B18" t="s">
        <v>194</v>
      </c>
      <c r="C18" t="s">
        <v>190</v>
      </c>
      <c r="E18" t="s">
        <v>195</v>
      </c>
    </row>
    <row r="19" ht="14.25">
      <c r="A19">
        <v>18</v>
      </c>
      <c r="B19" t="s">
        <v>194</v>
      </c>
      <c r="C19" t="s">
        <v>193</v>
      </c>
      <c r="E19" t="s">
        <v>195</v>
      </c>
    </row>
    <row r="20" ht="14.25">
      <c r="A20">
        <v>19</v>
      </c>
      <c r="B20" t="s">
        <v>196</v>
      </c>
      <c r="C20" t="s">
        <v>197</v>
      </c>
      <c r="D20" t="s">
        <v>198</v>
      </c>
      <c r="E20" s="2" t="s">
        <v>199</v>
      </c>
    </row>
    <row r="21" ht="14.25">
      <c r="A21">
        <v>20</v>
      </c>
      <c r="B21" t="s">
        <v>200</v>
      </c>
      <c r="C21" t="s">
        <v>201</v>
      </c>
      <c r="D21" t="s">
        <v>202</v>
      </c>
    </row>
    <row r="22" ht="14.25">
      <c r="A22">
        <v>21</v>
      </c>
      <c r="B22" t="s">
        <v>203</v>
      </c>
      <c r="C22" t="s">
        <v>204</v>
      </c>
      <c r="D22" t="s">
        <v>205</v>
      </c>
    </row>
    <row r="23" ht="14.25">
      <c r="A23">
        <v>22</v>
      </c>
      <c r="B23" t="s">
        <v>206</v>
      </c>
      <c r="C23" t="s">
        <v>207</v>
      </c>
      <c r="D23" t="s">
        <v>208</v>
      </c>
      <c r="E23" t="s">
        <v>209</v>
      </c>
    </row>
    <row r="24" ht="14.25">
      <c r="A24">
        <v>23</v>
      </c>
      <c r="B24" t="s">
        <v>210</v>
      </c>
      <c r="C24" t="s">
        <v>211</v>
      </c>
      <c r="D24" t="s">
        <v>212</v>
      </c>
      <c r="E24" t="s">
        <v>213</v>
      </c>
    </row>
    <row r="25" ht="14.25">
      <c r="A25">
        <v>24</v>
      </c>
      <c r="B25" t="s">
        <v>214</v>
      </c>
      <c r="C25" t="s">
        <v>211</v>
      </c>
      <c r="D25" t="s">
        <v>214</v>
      </c>
      <c r="E25" s="2" t="s">
        <v>215</v>
      </c>
    </row>
    <row r="26" ht="14.25">
      <c r="A26">
        <v>25</v>
      </c>
      <c r="B26" t="s">
        <v>216</v>
      </c>
      <c r="C26" t="s">
        <v>207</v>
      </c>
      <c r="D26" t="s">
        <v>217</v>
      </c>
      <c r="E26" s="5" t="s">
        <v>209</v>
      </c>
    </row>
    <row r="27" ht="14.25">
      <c r="A27">
        <v>26</v>
      </c>
      <c r="B27" t="s">
        <v>218</v>
      </c>
      <c r="C27" t="s">
        <v>219</v>
      </c>
      <c r="D27" t="s">
        <v>220</v>
      </c>
      <c r="E27" t="s">
        <v>221</v>
      </c>
    </row>
    <row r="28" ht="14.25">
      <c r="A28">
        <v>27</v>
      </c>
      <c r="B28" t="s">
        <v>222</v>
      </c>
      <c r="C28" t="s">
        <v>223</v>
      </c>
      <c r="D28" t="s">
        <v>224</v>
      </c>
      <c r="E28" t="s">
        <v>225</v>
      </c>
    </row>
    <row r="29" ht="14.25">
      <c r="A29">
        <v>28</v>
      </c>
      <c r="B29" t="s">
        <v>226</v>
      </c>
      <c r="C29" t="s">
        <v>227</v>
      </c>
      <c r="D29" t="s">
        <v>228</v>
      </c>
    </row>
    <row r="30" ht="14.25">
      <c r="A30">
        <v>29</v>
      </c>
      <c r="B30" t="s">
        <v>229</v>
      </c>
      <c r="C30" t="s">
        <v>230</v>
      </c>
      <c r="D30" t="s">
        <v>229</v>
      </c>
    </row>
    <row r="31" ht="14.25">
      <c r="A31">
        <v>30</v>
      </c>
      <c r="B31" t="s">
        <v>231</v>
      </c>
      <c r="C31" s="2" t="s">
        <v>232</v>
      </c>
      <c r="D31" t="s">
        <v>233</v>
      </c>
      <c r="E31" t="s">
        <v>234</v>
      </c>
    </row>
    <row r="32" ht="14.25">
      <c r="A32">
        <v>31</v>
      </c>
      <c r="B32" t="s">
        <v>235</v>
      </c>
      <c r="C32" s="2" t="s">
        <v>236</v>
      </c>
      <c r="D32" t="s">
        <v>237</v>
      </c>
      <c r="E32" t="s">
        <v>238</v>
      </c>
    </row>
    <row r="33" ht="14.25">
      <c r="A33">
        <v>32</v>
      </c>
      <c r="B33" t="s">
        <v>239</v>
      </c>
      <c r="C33" s="2" t="s">
        <v>240</v>
      </c>
      <c r="D33" t="s">
        <v>241</v>
      </c>
      <c r="E33" t="s">
        <v>242</v>
      </c>
    </row>
    <row r="34" ht="14.25">
      <c r="A34">
        <v>33</v>
      </c>
      <c r="B34" t="s">
        <v>243</v>
      </c>
      <c r="C34" t="s">
        <v>244</v>
      </c>
      <c r="D34" t="s">
        <v>245</v>
      </c>
      <c r="E34" t="s">
        <v>243</v>
      </c>
      <c r="F34" s="5"/>
    </row>
    <row r="35" ht="14.25">
      <c r="A35">
        <v>34</v>
      </c>
      <c r="B35" t="s">
        <v>246</v>
      </c>
      <c r="C35" t="s">
        <v>247</v>
      </c>
      <c r="D35" t="s">
        <v>248</v>
      </c>
      <c r="E35" t="s">
        <v>249</v>
      </c>
    </row>
    <row r="36" ht="14.25">
      <c r="A36">
        <v>35</v>
      </c>
      <c r="B36" t="s">
        <v>250</v>
      </c>
      <c r="C36" t="s">
        <v>251</v>
      </c>
      <c r="D36" t="s">
        <v>252</v>
      </c>
      <c r="E36" t="s">
        <v>250</v>
      </c>
    </row>
    <row r="37" ht="14.25">
      <c r="A37">
        <v>36</v>
      </c>
      <c r="B37" t="s">
        <v>253</v>
      </c>
      <c r="C37" t="s">
        <v>254</v>
      </c>
      <c r="D37" t="s">
        <v>255</v>
      </c>
      <c r="E37" t="s">
        <v>253</v>
      </c>
    </row>
    <row r="38" ht="14.25">
      <c r="A38">
        <v>37</v>
      </c>
      <c r="B38" t="s">
        <v>256</v>
      </c>
      <c r="C38" t="s">
        <v>257</v>
      </c>
      <c r="D38" t="s">
        <v>258</v>
      </c>
      <c r="E38" t="s">
        <v>259</v>
      </c>
    </row>
    <row r="39" ht="14.25">
      <c r="A39">
        <v>38</v>
      </c>
      <c r="B39" t="s">
        <v>260</v>
      </c>
      <c r="C39" t="s">
        <v>261</v>
      </c>
      <c r="D39" t="s">
        <v>262</v>
      </c>
      <c r="E39" t="s">
        <v>263</v>
      </c>
    </row>
    <row r="40" ht="14.25">
      <c r="A40">
        <v>39</v>
      </c>
      <c r="B40" t="s">
        <v>264</v>
      </c>
      <c r="C40" t="s">
        <v>265</v>
      </c>
      <c r="E40" t="s">
        <v>266</v>
      </c>
    </row>
    <row r="41" ht="14.25">
      <c r="A41">
        <v>40</v>
      </c>
      <c r="B41" t="s">
        <v>267</v>
      </c>
      <c r="C41" t="s">
        <v>268</v>
      </c>
      <c r="D41" t="s">
        <v>269</v>
      </c>
      <c r="E41" t="s">
        <v>270</v>
      </c>
    </row>
    <row r="42" ht="14.25">
      <c r="A42">
        <v>41</v>
      </c>
      <c r="B42" t="s">
        <v>271</v>
      </c>
      <c r="C42" t="s">
        <v>272</v>
      </c>
      <c r="D42" t="s">
        <v>273</v>
      </c>
      <c r="E42" t="s">
        <v>274</v>
      </c>
    </row>
    <row r="43" ht="14.25">
      <c r="A43">
        <v>42</v>
      </c>
      <c r="B43" t="s">
        <v>275</v>
      </c>
      <c r="C43" t="s">
        <v>276</v>
      </c>
      <c r="D43" t="s">
        <v>277</v>
      </c>
      <c r="E43" t="s">
        <v>275</v>
      </c>
    </row>
    <row r="44" ht="14.25">
      <c r="A44">
        <v>43</v>
      </c>
      <c r="B44" t="s">
        <v>24</v>
      </c>
      <c r="C44" t="s">
        <v>278</v>
      </c>
      <c r="D44" t="s">
        <v>279</v>
      </c>
      <c r="E44" t="s">
        <v>280</v>
      </c>
    </row>
    <row r="45" ht="14.25">
      <c r="A45">
        <v>44</v>
      </c>
      <c r="B45" t="s">
        <v>281</v>
      </c>
      <c r="C45" s="2" t="s">
        <v>282</v>
      </c>
      <c r="D45" t="s">
        <v>283</v>
      </c>
      <c r="E45" t="s">
        <v>284</v>
      </c>
    </row>
    <row r="46" ht="14.25">
      <c r="A46">
        <v>45</v>
      </c>
      <c r="B46" t="s">
        <v>285</v>
      </c>
      <c r="C46" s="2" t="s">
        <v>286</v>
      </c>
    </row>
    <row r="47" ht="14.25">
      <c r="A47">
        <v>46</v>
      </c>
      <c r="B47" t="s">
        <v>287</v>
      </c>
      <c r="C47" s="2" t="s">
        <v>288</v>
      </c>
    </row>
    <row r="48" ht="14.25">
      <c r="A48">
        <v>47</v>
      </c>
      <c r="B48" t="s">
        <v>289</v>
      </c>
      <c r="C48" s="2" t="s">
        <v>290</v>
      </c>
    </row>
    <row r="49" ht="14.25">
      <c r="A49">
        <v>48</v>
      </c>
      <c r="B49" t="s">
        <v>291</v>
      </c>
      <c r="C49" s="2" t="s">
        <v>292</v>
      </c>
      <c r="D49" s="2" t="s">
        <v>293</v>
      </c>
      <c r="E49" s="3" t="s">
        <v>294</v>
      </c>
    </row>
    <row r="50" ht="14.25">
      <c r="A50">
        <v>49</v>
      </c>
      <c r="B50" t="s">
        <v>295</v>
      </c>
      <c r="C50" s="2" t="s">
        <v>296</v>
      </c>
      <c r="D50" t="s">
        <v>297</v>
      </c>
      <c r="E50" t="s">
        <v>298</v>
      </c>
    </row>
    <row r="51" ht="14.25">
      <c r="A51">
        <v>50</v>
      </c>
      <c r="B51" t="s">
        <v>299</v>
      </c>
      <c r="C51" t="s">
        <v>300</v>
      </c>
      <c r="D51" t="s">
        <v>301</v>
      </c>
      <c r="E51" t="s">
        <v>299</v>
      </c>
    </row>
    <row r="52" ht="14.25">
      <c r="A52">
        <v>51</v>
      </c>
      <c r="B52" t="s">
        <v>27</v>
      </c>
      <c r="C52" t="s">
        <v>302</v>
      </c>
      <c r="D52" t="s">
        <v>303</v>
      </c>
      <c r="E52" t="s">
        <v>304</v>
      </c>
    </row>
    <row r="53" ht="14.25">
      <c r="A53">
        <v>52</v>
      </c>
      <c r="B53" t="s">
        <v>305</v>
      </c>
      <c r="C53" t="s">
        <v>174</v>
      </c>
      <c r="D53" t="s">
        <v>306</v>
      </c>
    </row>
    <row r="54" ht="14.25">
      <c r="A54">
        <v>53</v>
      </c>
      <c r="B54" t="s">
        <v>307</v>
      </c>
      <c r="C54" s="2" t="s">
        <v>308</v>
      </c>
    </row>
    <row r="55" ht="14.25">
      <c r="A55">
        <v>54</v>
      </c>
      <c r="B55" t="s">
        <v>309</v>
      </c>
      <c r="C55" s="2" t="s">
        <v>310</v>
      </c>
    </row>
    <row r="56" ht="14.25">
      <c r="A56">
        <v>55</v>
      </c>
      <c r="B56" t="s">
        <v>311</v>
      </c>
      <c r="C56" s="2" t="s">
        <v>312</v>
      </c>
    </row>
    <row r="57" ht="14.25">
      <c r="A57">
        <v>56</v>
      </c>
      <c r="B57" s="2" t="s">
        <v>313</v>
      </c>
      <c r="C57" t="s">
        <v>314</v>
      </c>
      <c r="D57" t="s">
        <v>313</v>
      </c>
    </row>
    <row r="58" ht="14.25">
      <c r="A58">
        <v>57</v>
      </c>
      <c r="B58" t="s">
        <v>315</v>
      </c>
      <c r="C58" t="s">
        <v>316</v>
      </c>
      <c r="D58" t="s">
        <v>317</v>
      </c>
    </row>
    <row r="59" ht="14.25">
      <c r="A59">
        <v>60</v>
      </c>
      <c r="B59" t="s">
        <v>318</v>
      </c>
      <c r="C59" t="s">
        <v>319</v>
      </c>
      <c r="D59" s="2" t="s">
        <v>320</v>
      </c>
    </row>
    <row r="60" ht="14.25">
      <c r="A60">
        <v>61</v>
      </c>
      <c r="B60" t="s">
        <v>321</v>
      </c>
      <c r="C60" s="2" t="s">
        <v>322</v>
      </c>
    </row>
    <row r="61" ht="14.25">
      <c r="A61">
        <v>62</v>
      </c>
      <c r="B61" t="s">
        <v>323</v>
      </c>
      <c r="C61" t="s">
        <v>324</v>
      </c>
      <c r="D61" s="2" t="s">
        <v>325</v>
      </c>
      <c r="E61" t="s">
        <v>326</v>
      </c>
    </row>
    <row r="62" ht="14.25">
      <c r="A62">
        <v>63</v>
      </c>
      <c r="B62" t="s">
        <v>327</v>
      </c>
      <c r="C62" s="2" t="s">
        <v>328</v>
      </c>
      <c r="E62" s="2" t="s">
        <v>329</v>
      </c>
    </row>
    <row r="63" ht="14.25">
      <c r="A63">
        <v>64</v>
      </c>
      <c r="B63" t="s">
        <v>330</v>
      </c>
      <c r="C63" t="s">
        <v>331</v>
      </c>
      <c r="D63" t="s">
        <v>332</v>
      </c>
      <c r="E63" t="s">
        <v>333</v>
      </c>
    </row>
    <row r="64" ht="14.25">
      <c r="A64">
        <v>253</v>
      </c>
      <c r="C64" t="s">
        <v>334</v>
      </c>
    </row>
    <row r="65" ht="14.25">
      <c r="A65">
        <v>254</v>
      </c>
      <c r="B65" t="s">
        <v>335</v>
      </c>
      <c r="C65" t="s">
        <v>336</v>
      </c>
    </row>
    <row r="66" ht="14.25">
      <c r="A66">
        <v>255</v>
      </c>
      <c r="B66" t="s">
        <v>337</v>
      </c>
      <c r="C66" s="2" t="s">
        <v>338</v>
      </c>
    </row>
    <row r="67" ht="14.25"/>
    <row r="6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2025-01-18T18:25:32Z</dcterms:modified>
</cp:coreProperties>
</file>